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T54" i="8" s="1"/>
  <c r="Q54" i="8"/>
  <c r="R54" i="8"/>
  <c r="S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T64" i="8" s="1"/>
  <c r="Q64" i="8"/>
  <c r="R64" i="8"/>
  <c r="S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R70" i="8"/>
  <c r="S70" i="8"/>
  <c r="D71" i="8"/>
  <c r="E71" i="8"/>
  <c r="F71" i="8"/>
  <c r="G71" i="8"/>
  <c r="H71" i="8"/>
  <c r="I71" i="8"/>
  <c r="J71" i="8"/>
  <c r="K71" i="8"/>
  <c r="L71" i="8"/>
  <c r="M71" i="8"/>
  <c r="O71" i="8"/>
  <c r="P71" i="8"/>
  <c r="T71" i="8" s="1"/>
  <c r="Q71" i="8"/>
  <c r="R71" i="8"/>
  <c r="S71" i="8"/>
  <c r="D72" i="8"/>
  <c r="E72" i="8"/>
  <c r="F72" i="8"/>
  <c r="G72" i="8"/>
  <c r="H72" i="8"/>
  <c r="I72" i="8"/>
  <c r="J72" i="8"/>
  <c r="K72" i="8"/>
  <c r="L72" i="8"/>
  <c r="M72" i="8"/>
  <c r="O72" i="8"/>
  <c r="P72" i="8"/>
  <c r="T72" i="8" s="1"/>
  <c r="Q72" i="8"/>
  <c r="R72" i="8"/>
  <c r="S72" i="8"/>
  <c r="D73" i="8"/>
  <c r="E73" i="8"/>
  <c r="F73" i="8"/>
  <c r="G73" i="8"/>
  <c r="H73" i="8"/>
  <c r="I73" i="8"/>
  <c r="J73" i="8"/>
  <c r="K73" i="8"/>
  <c r="L73" i="8"/>
  <c r="M73" i="8"/>
  <c r="O73" i="8"/>
  <c r="P73" i="8"/>
  <c r="T73" i="8" s="1"/>
  <c r="Q73" i="8"/>
  <c r="R73" i="8"/>
  <c r="S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R74" i="8"/>
  <c r="S74" i="8"/>
  <c r="D75" i="8"/>
  <c r="E75" i="8"/>
  <c r="F75" i="8"/>
  <c r="G75" i="8"/>
  <c r="H75" i="8"/>
  <c r="I75" i="8"/>
  <c r="J75" i="8"/>
  <c r="K75" i="8"/>
  <c r="L75" i="8"/>
  <c r="M75" i="8"/>
  <c r="O75" i="8"/>
  <c r="P75" i="8"/>
  <c r="T75" i="8" s="1"/>
  <c r="Q75" i="8"/>
  <c r="R75" i="8"/>
  <c r="S75" i="8"/>
  <c r="D76" i="8"/>
  <c r="E76" i="8"/>
  <c r="F76" i="8"/>
  <c r="G76" i="8"/>
  <c r="H76" i="8"/>
  <c r="I76" i="8"/>
  <c r="J76" i="8"/>
  <c r="K76" i="8"/>
  <c r="L76" i="8"/>
  <c r="M76" i="8"/>
  <c r="O76" i="8"/>
  <c r="P76" i="8"/>
  <c r="T76" i="8" s="1"/>
  <c r="Q76" i="8"/>
  <c r="R76" i="8"/>
  <c r="S76" i="8"/>
  <c r="D77" i="8"/>
  <c r="E77" i="8"/>
  <c r="F77" i="8"/>
  <c r="G77" i="8"/>
  <c r="H77" i="8"/>
  <c r="I77" i="8"/>
  <c r="J77" i="8"/>
  <c r="K77" i="8"/>
  <c r="L77" i="8"/>
  <c r="M77" i="8"/>
  <c r="O77" i="8"/>
  <c r="P77" i="8"/>
  <c r="T77" i="8" s="1"/>
  <c r="Q77" i="8"/>
  <c r="R77" i="8"/>
  <c r="S77" i="8"/>
  <c r="D78" i="8"/>
  <c r="E78" i="8"/>
  <c r="F78" i="8"/>
  <c r="G78" i="8"/>
  <c r="H78" i="8"/>
  <c r="I78" i="8"/>
  <c r="J78" i="8"/>
  <c r="K78" i="8"/>
  <c r="L78" i="8"/>
  <c r="M78" i="8"/>
  <c r="O78" i="8"/>
  <c r="P78" i="8"/>
  <c r="T78" i="8" s="1"/>
  <c r="Q78" i="8"/>
  <c r="R78" i="8"/>
  <c r="S78" i="8"/>
  <c r="D79" i="8"/>
  <c r="E79" i="8"/>
  <c r="F79" i="8"/>
  <c r="G79" i="8"/>
  <c r="H79" i="8"/>
  <c r="I79" i="8"/>
  <c r="J79" i="8"/>
  <c r="K79" i="8"/>
  <c r="L79" i="8"/>
  <c r="M79" i="8"/>
  <c r="O79" i="8"/>
  <c r="P79" i="8"/>
  <c r="T79" i="8" s="1"/>
  <c r="Q79" i="8"/>
  <c r="R79" i="8"/>
  <c r="S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R81" i="8"/>
  <c r="S81" i="8"/>
  <c r="D82" i="8"/>
  <c r="E82" i="8"/>
  <c r="F82" i="8"/>
  <c r="G82" i="8"/>
  <c r="H82" i="8"/>
  <c r="I82" i="8"/>
  <c r="J82" i="8"/>
  <c r="K82" i="8"/>
  <c r="L82" i="8"/>
  <c r="M82" i="8"/>
  <c r="O82" i="8"/>
  <c r="P82" i="8"/>
  <c r="T82" i="8" s="1"/>
  <c r="Q82" i="8"/>
  <c r="R82" i="8"/>
  <c r="S82" i="8"/>
  <c r="D83" i="8"/>
  <c r="E83" i="8"/>
  <c r="F83" i="8"/>
  <c r="G83" i="8"/>
  <c r="H83" i="8"/>
  <c r="I83" i="8"/>
  <c r="J83" i="8"/>
  <c r="K83" i="8"/>
  <c r="L83" i="8"/>
  <c r="M83" i="8"/>
  <c r="O83" i="8"/>
  <c r="P83" i="8"/>
  <c r="T83" i="8" s="1"/>
  <c r="Q83" i="8"/>
  <c r="R83" i="8"/>
  <c r="S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R85" i="8"/>
  <c r="S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T89" i="8" s="1"/>
  <c r="Q89" i="8"/>
  <c r="R89" i="8"/>
  <c r="S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T92" i="8" s="1"/>
  <c r="Q92" i="8"/>
  <c r="R92" i="8"/>
  <c r="S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T94" i="8" s="1"/>
  <c r="Q94" i="8"/>
  <c r="R94" i="8"/>
  <c r="S94" i="8"/>
  <c r="D95" i="8"/>
  <c r="E95" i="8"/>
  <c r="F95" i="8"/>
  <c r="G95" i="8"/>
  <c r="H95" i="8"/>
  <c r="I95" i="8"/>
  <c r="J95" i="8"/>
  <c r="K95" i="8"/>
  <c r="L95" i="8"/>
  <c r="M95" i="8"/>
  <c r="O95" i="8"/>
  <c r="P95" i="8"/>
  <c r="T95" i="8" s="1"/>
  <c r="Q95" i="8"/>
  <c r="R95" i="8"/>
  <c r="S95" i="8"/>
  <c r="D96" i="8"/>
  <c r="E96" i="8"/>
  <c r="F96" i="8"/>
  <c r="G96" i="8"/>
  <c r="H96" i="8"/>
  <c r="I96" i="8"/>
  <c r="J96" i="8"/>
  <c r="K96" i="8"/>
  <c r="L96" i="8"/>
  <c r="M96" i="8"/>
  <c r="O96" i="8"/>
  <c r="P96" i="8"/>
  <c r="T96" i="8" s="1"/>
  <c r="Q96" i="8"/>
  <c r="R96" i="8"/>
  <c r="S96" i="8"/>
  <c r="D97" i="8"/>
  <c r="E97" i="8"/>
  <c r="F97" i="8"/>
  <c r="G97" i="8"/>
  <c r="H97" i="8"/>
  <c r="I97" i="8"/>
  <c r="J97" i="8"/>
  <c r="K97" i="8"/>
  <c r="L97" i="8"/>
  <c r="M97" i="8"/>
  <c r="O97" i="8"/>
  <c r="P97" i="8"/>
  <c r="T97" i="8" s="1"/>
  <c r="Q97" i="8"/>
  <c r="R97" i="8"/>
  <c r="S97" i="8"/>
  <c r="D98" i="8"/>
  <c r="E98" i="8"/>
  <c r="F98" i="8"/>
  <c r="G98" i="8"/>
  <c r="H98" i="8"/>
  <c r="I98" i="8"/>
  <c r="J98" i="8"/>
  <c r="K98" i="8"/>
  <c r="L98" i="8"/>
  <c r="M98" i="8"/>
  <c r="O98" i="8"/>
  <c r="P98" i="8"/>
  <c r="T98" i="8" s="1"/>
  <c r="Q98" i="8"/>
  <c r="R98" i="8"/>
  <c r="S98" i="8"/>
  <c r="D99" i="8"/>
  <c r="E99" i="8"/>
  <c r="F99" i="8"/>
  <c r="G99" i="8"/>
  <c r="H99" i="8"/>
  <c r="I99" i="8"/>
  <c r="J99" i="8"/>
  <c r="K99" i="8"/>
  <c r="L99" i="8"/>
  <c r="M99" i="8"/>
  <c r="O99" i="8"/>
  <c r="P99" i="8"/>
  <c r="T99" i="8" s="1"/>
  <c r="Q99" i="8"/>
  <c r="R99" i="8"/>
  <c r="S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T100" i="8" s="1"/>
  <c r="Q100" i="8"/>
  <c r="R100" i="8"/>
  <c r="S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T101" i="8" s="1"/>
  <c r="Q101" i="8"/>
  <c r="R101" i="8"/>
  <c r="S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R102" i="8"/>
  <c r="S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T103" i="8" s="1"/>
  <c r="Q103" i="8"/>
  <c r="R103" i="8"/>
  <c r="S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T104" i="8" s="1"/>
  <c r="Q104" i="8"/>
  <c r="R104" i="8"/>
  <c r="S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T105" i="8" s="1"/>
  <c r="Q105" i="8"/>
  <c r="R105" i="8"/>
  <c r="S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R106" i="8"/>
  <c r="S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T107" i="8" s="1"/>
  <c r="Q107" i="8"/>
  <c r="R107" i="8"/>
  <c r="S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R109" i="8"/>
  <c r="S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T110" i="8" s="1"/>
  <c r="Q110" i="8"/>
  <c r="R110" i="8"/>
  <c r="S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T111" i="8" s="1"/>
  <c r="Q111" i="8"/>
  <c r="R111" i="8"/>
  <c r="S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T112" i="8" s="1"/>
  <c r="Q112" i="8"/>
  <c r="R112" i="8"/>
  <c r="S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T113" i="8" s="1"/>
  <c r="Q113" i="8"/>
  <c r="R113" i="8"/>
  <c r="S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T114" i="8" s="1"/>
  <c r="Q114" i="8"/>
  <c r="R114" i="8"/>
  <c r="S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T115" i="8" s="1"/>
  <c r="Q115" i="8"/>
  <c r="R115" i="8"/>
  <c r="S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T117" i="8" s="1"/>
  <c r="Q117" i="8"/>
  <c r="R117" i="8"/>
  <c r="S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T118" i="8" s="1"/>
  <c r="Q118" i="8"/>
  <c r="R118" i="8"/>
  <c r="S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T119" i="8" s="1"/>
  <c r="Q119" i="8"/>
  <c r="R119" i="8"/>
  <c r="S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T120" i="8" s="1"/>
  <c r="Q120" i="8"/>
  <c r="R120" i="8"/>
  <c r="S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T121" i="8" s="1"/>
  <c r="Q121" i="8"/>
  <c r="R121" i="8"/>
  <c r="S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T122" i="8" s="1"/>
  <c r="Q122" i="8"/>
  <c r="R122" i="8"/>
  <c r="S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T123" i="8" s="1"/>
  <c r="Q123" i="8"/>
  <c r="R123" i="8"/>
  <c r="S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T124" i="8" s="1"/>
  <c r="Q124" i="8"/>
  <c r="R124" i="8"/>
  <c r="S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T125" i="8" s="1"/>
  <c r="Q125" i="8"/>
  <c r="R125" i="8"/>
  <c r="S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T126" i="8" s="1"/>
  <c r="Q126" i="8"/>
  <c r="R126" i="8"/>
  <c r="S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T127" i="8" s="1"/>
  <c r="Q127" i="8"/>
  <c r="R127" i="8"/>
  <c r="S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T128" i="8" s="1"/>
  <c r="Q128" i="8"/>
  <c r="R128" i="8"/>
  <c r="S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T129" i="8" s="1"/>
  <c r="Q129" i="8"/>
  <c r="R129" i="8"/>
  <c r="S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T130" i="8" s="1"/>
  <c r="Q130" i="8"/>
  <c r="R130" i="8"/>
  <c r="S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T131" i="8" s="1"/>
  <c r="Q131" i="8"/>
  <c r="R131" i="8"/>
  <c r="S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T132" i="8" s="1"/>
  <c r="Q132" i="8"/>
  <c r="R132" i="8"/>
  <c r="S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R133" i="8"/>
  <c r="S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T134" i="8" s="1"/>
  <c r="Q134" i="8"/>
  <c r="R134" i="8"/>
  <c r="S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R135" i="8"/>
  <c r="S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T136" i="8" s="1"/>
  <c r="Q136" i="8"/>
  <c r="R136" i="8"/>
  <c r="S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T137" i="8" s="1"/>
  <c r="Q137" i="8"/>
  <c r="R137" i="8"/>
  <c r="S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T138" i="8" s="1"/>
  <c r="Q138" i="8"/>
  <c r="R138" i="8"/>
  <c r="S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T139" i="8" s="1"/>
  <c r="Q139" i="8"/>
  <c r="R139" i="8"/>
  <c r="S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T140" i="8" s="1"/>
  <c r="Q140" i="8"/>
  <c r="R140" i="8"/>
  <c r="S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T141" i="8" s="1"/>
  <c r="Q141" i="8"/>
  <c r="R141" i="8"/>
  <c r="S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T142" i="8" s="1"/>
  <c r="Q142" i="8"/>
  <c r="R142" i="8"/>
  <c r="S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T143" i="8" s="1"/>
  <c r="Q143" i="8"/>
  <c r="R143" i="8"/>
  <c r="S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T144" i="8" s="1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T145" i="8" s="1"/>
  <c r="Q145" i="8"/>
  <c r="R145" i="8"/>
  <c r="S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T146" i="8" s="1"/>
  <c r="Q146" i="8"/>
  <c r="R146" i="8"/>
  <c r="S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T147" i="8" s="1"/>
  <c r="Q147" i="8"/>
  <c r="R147" i="8"/>
  <c r="S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T148" i="8" s="1"/>
  <c r="Q148" i="8"/>
  <c r="R148" i="8"/>
  <c r="S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T149" i="8" s="1"/>
  <c r="Q149" i="8"/>
  <c r="R149" i="8"/>
  <c r="S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T150" i="8" s="1"/>
  <c r="Q150" i="8"/>
  <c r="R150" i="8"/>
  <c r="S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T151" i="8" s="1"/>
  <c r="Q151" i="8"/>
  <c r="R151" i="8"/>
  <c r="S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T152" i="8" s="1"/>
  <c r="Q152" i="8"/>
  <c r="R152" i="8"/>
  <c r="S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T153" i="8" s="1"/>
  <c r="Q153" i="8"/>
  <c r="R153" i="8"/>
  <c r="S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T154" i="8" s="1"/>
  <c r="Q154" i="8"/>
  <c r="R154" i="8"/>
  <c r="S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T155" i="8" s="1"/>
  <c r="Q155" i="8"/>
  <c r="R155" i="8"/>
  <c r="S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T156" i="8" s="1"/>
  <c r="Q156" i="8"/>
  <c r="R156" i="8"/>
  <c r="S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T157" i="8" s="1"/>
  <c r="Q157" i="8"/>
  <c r="R157" i="8"/>
  <c r="S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T158" i="8" s="1"/>
  <c r="Q158" i="8"/>
  <c r="R158" i="8"/>
  <c r="S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T159" i="8" s="1"/>
  <c r="Q159" i="8"/>
  <c r="R159" i="8"/>
  <c r="S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T160" i="8" s="1"/>
  <c r="Q160" i="8"/>
  <c r="R160" i="8"/>
  <c r="S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R161" i="8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T162" i="8" s="1"/>
  <c r="Q162" i="8"/>
  <c r="R162" i="8"/>
  <c r="S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T163" i="8" s="1"/>
  <c r="Q163" i="8"/>
  <c r="R163" i="8"/>
  <c r="S163" i="8"/>
  <c r="D164" i="8"/>
  <c r="E164" i="8"/>
  <c r="F164" i="8"/>
  <c r="G164" i="8"/>
  <c r="H164" i="8"/>
  <c r="I164" i="8"/>
  <c r="J164" i="8"/>
  <c r="K164" i="8"/>
  <c r="L164" i="8"/>
  <c r="M164" i="8"/>
  <c r="O164" i="8"/>
  <c r="S164" i="8" s="1"/>
  <c r="P164" i="8"/>
  <c r="T164" i="8" s="1"/>
  <c r="Q164" i="8"/>
  <c r="R164" i="8"/>
  <c r="D165" i="8"/>
  <c r="E165" i="8"/>
  <c r="F165" i="8"/>
  <c r="G165" i="8"/>
  <c r="H165" i="8"/>
  <c r="I165" i="8"/>
  <c r="J165" i="8"/>
  <c r="K165" i="8"/>
  <c r="L165" i="8"/>
  <c r="M165" i="8"/>
  <c r="O165" i="8"/>
  <c r="S165" i="8" s="1"/>
  <c r="P165" i="8"/>
  <c r="T165" i="8" s="1"/>
  <c r="Q165" i="8"/>
  <c r="R165" i="8"/>
  <c r="D166" i="8"/>
  <c r="E166" i="8"/>
  <c r="F166" i="8"/>
  <c r="G166" i="8"/>
  <c r="H166" i="8"/>
  <c r="I166" i="8"/>
  <c r="J166" i="8"/>
  <c r="K166" i="8"/>
  <c r="L166" i="8"/>
  <c r="M166" i="8"/>
  <c r="O166" i="8"/>
  <c r="S166" i="8" s="1"/>
  <c r="P166" i="8"/>
  <c r="T166" i="8" s="1"/>
  <c r="Q166" i="8"/>
  <c r="R166" i="8"/>
  <c r="D167" i="8"/>
  <c r="E167" i="8"/>
  <c r="F167" i="8"/>
  <c r="G167" i="8"/>
  <c r="H167" i="8"/>
  <c r="I167" i="8"/>
  <c r="J167" i="8"/>
  <c r="K167" i="8"/>
  <c r="L167" i="8"/>
  <c r="M167" i="8"/>
  <c r="O167" i="8"/>
  <c r="S167" i="8" s="1"/>
  <c r="P167" i="8"/>
  <c r="T167" i="8" s="1"/>
  <c r="Q167" i="8"/>
  <c r="R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S169" i="8" s="1"/>
  <c r="P169" i="8"/>
  <c r="T169" i="8" s="1"/>
  <c r="Q169" i="8"/>
  <c r="R169" i="8"/>
  <c r="D170" i="8"/>
  <c r="E170" i="8"/>
  <c r="F170" i="8"/>
  <c r="G170" i="8"/>
  <c r="H170" i="8"/>
  <c r="I170" i="8"/>
  <c r="J170" i="8"/>
  <c r="K170" i="8"/>
  <c r="L170" i="8"/>
  <c r="M170" i="8"/>
  <c r="O170" i="8"/>
  <c r="S170" i="8" s="1"/>
  <c r="P170" i="8"/>
  <c r="T170" i="8" s="1"/>
  <c r="Q170" i="8"/>
  <c r="R170" i="8"/>
  <c r="D171" i="8"/>
  <c r="E171" i="8"/>
  <c r="F171" i="8"/>
  <c r="G171" i="8"/>
  <c r="H171" i="8"/>
  <c r="I171" i="8"/>
  <c r="J171" i="8"/>
  <c r="K171" i="8"/>
  <c r="L171" i="8"/>
  <c r="M171" i="8"/>
  <c r="O171" i="8"/>
  <c r="S171" i="8" s="1"/>
  <c r="P171" i="8"/>
  <c r="T171" i="8" s="1"/>
  <c r="Q171" i="8"/>
  <c r="R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T172" i="8" s="1"/>
  <c r="Q172" i="8"/>
  <c r="R172" i="8"/>
  <c r="S172" i="8"/>
  <c r="D173" i="8"/>
  <c r="E173" i="8"/>
  <c r="F173" i="8"/>
  <c r="G173" i="8"/>
  <c r="H173" i="8"/>
  <c r="I173" i="8"/>
  <c r="J173" i="8"/>
  <c r="K173" i="8"/>
  <c r="L173" i="8"/>
  <c r="M173" i="8"/>
  <c r="O173" i="8"/>
  <c r="S173" i="8" s="1"/>
  <c r="P173" i="8"/>
  <c r="T173" i="8" s="1"/>
  <c r="Q173" i="8"/>
  <c r="R173" i="8"/>
  <c r="D174" i="8"/>
  <c r="E174" i="8"/>
  <c r="F174" i="8"/>
  <c r="G174" i="8"/>
  <c r="H174" i="8"/>
  <c r="I174" i="8"/>
  <c r="J174" i="8"/>
  <c r="K174" i="8"/>
  <c r="L174" i="8"/>
  <c r="M174" i="8"/>
  <c r="O174" i="8"/>
  <c r="S174" i="8" s="1"/>
  <c r="P174" i="8"/>
  <c r="T174" i="8" s="1"/>
  <c r="Q174" i="8"/>
  <c r="R174" i="8"/>
  <c r="D175" i="8"/>
  <c r="E175" i="8"/>
  <c r="F175" i="8"/>
  <c r="G175" i="8"/>
  <c r="H175" i="8"/>
  <c r="I175" i="8"/>
  <c r="J175" i="8"/>
  <c r="K175" i="8"/>
  <c r="L175" i="8"/>
  <c r="M175" i="8"/>
  <c r="O175" i="8"/>
  <c r="S175" i="8" s="1"/>
  <c r="P175" i="8"/>
  <c r="T175" i="8" s="1"/>
  <c r="Q175" i="8"/>
  <c r="R175" i="8"/>
  <c r="D176" i="8"/>
  <c r="E176" i="8"/>
  <c r="F176" i="8"/>
  <c r="G176" i="8"/>
  <c r="H176" i="8"/>
  <c r="I176" i="8"/>
  <c r="J176" i="8"/>
  <c r="K176" i="8"/>
  <c r="L176" i="8"/>
  <c r="M176" i="8"/>
  <c r="O176" i="8"/>
  <c r="S176" i="8" s="1"/>
  <c r="P176" i="8"/>
  <c r="T176" i="8" s="1"/>
  <c r="Q176" i="8"/>
  <c r="R176" i="8"/>
  <c r="D177" i="8"/>
  <c r="E177" i="8"/>
  <c r="F177" i="8"/>
  <c r="G177" i="8"/>
  <c r="H177" i="8"/>
  <c r="I177" i="8"/>
  <c r="J177" i="8"/>
  <c r="K177" i="8"/>
  <c r="L177" i="8"/>
  <c r="M177" i="8"/>
  <c r="O177" i="8"/>
  <c r="S177" i="8" s="1"/>
  <c r="P177" i="8"/>
  <c r="T177" i="8" s="1"/>
  <c r="Q177" i="8"/>
  <c r="R177" i="8"/>
  <c r="D178" i="8"/>
  <c r="E178" i="8"/>
  <c r="F178" i="8"/>
  <c r="G178" i="8"/>
  <c r="H178" i="8"/>
  <c r="I178" i="8"/>
  <c r="J178" i="8"/>
  <c r="K178" i="8"/>
  <c r="L178" i="8"/>
  <c r="M178" i="8"/>
  <c r="O178" i="8"/>
  <c r="S178" i="8" s="1"/>
  <c r="P178" i="8"/>
  <c r="T178" i="8" s="1"/>
  <c r="Q178" i="8"/>
  <c r="R178" i="8"/>
  <c r="D179" i="8"/>
  <c r="E179" i="8"/>
  <c r="F179" i="8"/>
  <c r="G179" i="8"/>
  <c r="H179" i="8"/>
  <c r="I179" i="8"/>
  <c r="J179" i="8"/>
  <c r="K179" i="8"/>
  <c r="L179" i="8"/>
  <c r="M179" i="8"/>
  <c r="O179" i="8"/>
  <c r="S179" i="8" s="1"/>
  <c r="P179" i="8"/>
  <c r="T179" i="8" s="1"/>
  <c r="Q179" i="8"/>
  <c r="R179" i="8"/>
  <c r="D180" i="8"/>
  <c r="E180" i="8"/>
  <c r="F180" i="8"/>
  <c r="G180" i="8"/>
  <c r="H180" i="8"/>
  <c r="I180" i="8"/>
  <c r="J180" i="8"/>
  <c r="K180" i="8"/>
  <c r="L180" i="8"/>
  <c r="M180" i="8"/>
  <c r="O180" i="8"/>
  <c r="S180" i="8" s="1"/>
  <c r="P180" i="8"/>
  <c r="T180" i="8" s="1"/>
  <c r="Q180" i="8"/>
  <c r="R180" i="8"/>
  <c r="D181" i="8"/>
  <c r="E181" i="8"/>
  <c r="F181" i="8"/>
  <c r="G181" i="8"/>
  <c r="H181" i="8"/>
  <c r="I181" i="8"/>
  <c r="J181" i="8"/>
  <c r="K181" i="8"/>
  <c r="L181" i="8"/>
  <c r="M181" i="8"/>
  <c r="O181" i="8"/>
  <c r="S181" i="8" s="1"/>
  <c r="P181" i="8"/>
  <c r="T181" i="8" s="1"/>
  <c r="Q181" i="8"/>
  <c r="R181" i="8"/>
  <c r="D182" i="8"/>
  <c r="E182" i="8"/>
  <c r="F182" i="8"/>
  <c r="G182" i="8"/>
  <c r="H182" i="8"/>
  <c r="I182" i="8"/>
  <c r="J182" i="8"/>
  <c r="K182" i="8"/>
  <c r="L182" i="8"/>
  <c r="M182" i="8"/>
  <c r="O182" i="8"/>
  <c r="S182" i="8" s="1"/>
  <c r="P182" i="8"/>
  <c r="T182" i="8" s="1"/>
  <c r="Q182" i="8"/>
  <c r="R182" i="8"/>
  <c r="D183" i="8"/>
  <c r="E183" i="8"/>
  <c r="F183" i="8"/>
  <c r="G183" i="8"/>
  <c r="H183" i="8"/>
  <c r="I183" i="8"/>
  <c r="J183" i="8"/>
  <c r="K183" i="8"/>
  <c r="L183" i="8"/>
  <c r="M183" i="8"/>
  <c r="O183" i="8"/>
  <c r="S183" i="8" s="1"/>
  <c r="P183" i="8"/>
  <c r="T183" i="8" s="1"/>
  <c r="Q183" i="8"/>
  <c r="R183" i="8"/>
  <c r="D184" i="8"/>
  <c r="E184" i="8"/>
  <c r="F184" i="8"/>
  <c r="G184" i="8"/>
  <c r="H184" i="8"/>
  <c r="I184" i="8"/>
  <c r="J184" i="8"/>
  <c r="K184" i="8"/>
  <c r="L184" i="8"/>
  <c r="M184" i="8"/>
  <c r="O184" i="8"/>
  <c r="S184" i="8" s="1"/>
  <c r="P184" i="8"/>
  <c r="T184" i="8" s="1"/>
  <c r="Q184" i="8"/>
  <c r="R184" i="8"/>
  <c r="D185" i="8"/>
  <c r="E185" i="8"/>
  <c r="F185" i="8"/>
  <c r="G185" i="8"/>
  <c r="H185" i="8"/>
  <c r="I185" i="8"/>
  <c r="J185" i="8"/>
  <c r="K185" i="8"/>
  <c r="L185" i="8"/>
  <c r="M185" i="8"/>
  <c r="O185" i="8"/>
  <c r="S185" i="8" s="1"/>
  <c r="P185" i="8"/>
  <c r="T185" i="8" s="1"/>
  <c r="Q185" i="8"/>
  <c r="R185" i="8"/>
  <c r="D186" i="8"/>
  <c r="E186" i="8"/>
  <c r="F186" i="8"/>
  <c r="G186" i="8"/>
  <c r="H186" i="8"/>
  <c r="I186" i="8"/>
  <c r="J186" i="8"/>
  <c r="K186" i="8"/>
  <c r="L186" i="8"/>
  <c r="M186" i="8"/>
  <c r="O186" i="8"/>
  <c r="S186" i="8" s="1"/>
  <c r="P186" i="8"/>
  <c r="T186" i="8" s="1"/>
  <c r="Q186" i="8"/>
  <c r="R186" i="8"/>
  <c r="D187" i="8"/>
  <c r="E187" i="8"/>
  <c r="F187" i="8"/>
  <c r="G187" i="8"/>
  <c r="H187" i="8"/>
  <c r="I187" i="8"/>
  <c r="J187" i="8"/>
  <c r="K187" i="8"/>
  <c r="L187" i="8"/>
  <c r="M187" i="8"/>
  <c r="O187" i="8"/>
  <c r="S187" i="8" s="1"/>
  <c r="P187" i="8"/>
  <c r="T187" i="8" s="1"/>
  <c r="Q187" i="8"/>
  <c r="R187" i="8"/>
  <c r="D188" i="8"/>
  <c r="E188" i="8"/>
  <c r="F188" i="8"/>
  <c r="G188" i="8"/>
  <c r="H188" i="8"/>
  <c r="I188" i="8"/>
  <c r="J188" i="8"/>
  <c r="K188" i="8"/>
  <c r="L188" i="8"/>
  <c r="M188" i="8"/>
  <c r="O188" i="8"/>
  <c r="S188" i="8" s="1"/>
  <c r="P188" i="8"/>
  <c r="T188" i="8" s="1"/>
  <c r="Q188" i="8"/>
  <c r="R188" i="8"/>
  <c r="D189" i="8"/>
  <c r="E189" i="8"/>
  <c r="F189" i="8"/>
  <c r="G189" i="8"/>
  <c r="H189" i="8"/>
  <c r="I189" i="8"/>
  <c r="J189" i="8"/>
  <c r="K189" i="8"/>
  <c r="L189" i="8"/>
  <c r="M189" i="8"/>
  <c r="O189" i="8"/>
  <c r="S189" i="8" s="1"/>
  <c r="P189" i="8"/>
  <c r="T189" i="8" s="1"/>
  <c r="Q189" i="8"/>
  <c r="R189" i="8"/>
  <c r="D190" i="8"/>
  <c r="E190" i="8"/>
  <c r="F190" i="8"/>
  <c r="G190" i="8"/>
  <c r="H190" i="8"/>
  <c r="I190" i="8"/>
  <c r="J190" i="8"/>
  <c r="K190" i="8"/>
  <c r="L190" i="8"/>
  <c r="M190" i="8"/>
  <c r="O190" i="8"/>
  <c r="S190" i="8" s="1"/>
  <c r="P190" i="8"/>
  <c r="T190" i="8" s="1"/>
  <c r="Q190" i="8"/>
  <c r="R190" i="8"/>
  <c r="D191" i="8"/>
  <c r="E191" i="8"/>
  <c r="F191" i="8"/>
  <c r="G191" i="8"/>
  <c r="H191" i="8"/>
  <c r="I191" i="8"/>
  <c r="J191" i="8"/>
  <c r="K191" i="8"/>
  <c r="L191" i="8"/>
  <c r="M191" i="8"/>
  <c r="O191" i="8"/>
  <c r="S191" i="8" s="1"/>
  <c r="P191" i="8"/>
  <c r="T191" i="8" s="1"/>
  <c r="Q191" i="8"/>
  <c r="R191" i="8"/>
  <c r="D192" i="8"/>
  <c r="E192" i="8"/>
  <c r="F192" i="8"/>
  <c r="G192" i="8"/>
  <c r="H192" i="8"/>
  <c r="I192" i="8"/>
  <c r="J192" i="8"/>
  <c r="K192" i="8"/>
  <c r="L192" i="8"/>
  <c r="M192" i="8"/>
  <c r="O192" i="8"/>
  <c r="S192" i="8" s="1"/>
  <c r="P192" i="8"/>
  <c r="T192" i="8" s="1"/>
  <c r="Q192" i="8"/>
  <c r="R192" i="8"/>
  <c r="D193" i="8"/>
  <c r="E193" i="8"/>
  <c r="F193" i="8"/>
  <c r="G193" i="8"/>
  <c r="H193" i="8"/>
  <c r="I193" i="8"/>
  <c r="J193" i="8"/>
  <c r="K193" i="8"/>
  <c r="L193" i="8"/>
  <c r="M193" i="8"/>
  <c r="O193" i="8"/>
  <c r="S193" i="8" s="1"/>
  <c r="P193" i="8"/>
  <c r="T193" i="8" s="1"/>
  <c r="Q193" i="8"/>
  <c r="R193" i="8"/>
  <c r="D194" i="8"/>
  <c r="E194" i="8"/>
  <c r="F194" i="8"/>
  <c r="G194" i="8"/>
  <c r="H194" i="8"/>
  <c r="I194" i="8"/>
  <c r="J194" i="8"/>
  <c r="K194" i="8"/>
  <c r="L194" i="8"/>
  <c r="M194" i="8"/>
  <c r="O194" i="8"/>
  <c r="S194" i="8" s="1"/>
  <c r="P194" i="8"/>
  <c r="Q194" i="8"/>
  <c r="R194" i="8"/>
  <c r="T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T195" i="8" s="1"/>
  <c r="Q195" i="8"/>
  <c r="R195" i="8"/>
  <c r="S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T196" i="8" s="1"/>
  <c r="Q196" i="8"/>
  <c r="R196" i="8"/>
  <c r="S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T197" i="8" s="1"/>
  <c r="Q197" i="8"/>
  <c r="R197" i="8"/>
  <c r="S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T198" i="8" s="1"/>
  <c r="Q198" i="8"/>
  <c r="R198" i="8"/>
  <c r="S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T199" i="8" s="1"/>
  <c r="Q199" i="8"/>
  <c r="R199" i="8"/>
  <c r="S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T200" i="8" s="1"/>
  <c r="Q200" i="8"/>
  <c r="R200" i="8"/>
  <c r="S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T201" i="8" s="1"/>
  <c r="Q201" i="8"/>
  <c r="R201" i="8"/>
  <c r="S201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U5" i="2"/>
  <c r="V5" i="2"/>
  <c r="W5" i="2"/>
  <c r="X5" i="2"/>
  <c r="AA5" i="2" s="1"/>
  <c r="Y5" i="2"/>
  <c r="Z5" i="2"/>
  <c r="AB5" i="2"/>
  <c r="AC5" i="2"/>
  <c r="U6" i="2"/>
  <c r="V6" i="2"/>
  <c r="W6" i="2"/>
  <c r="AC6" i="2" s="1"/>
  <c r="X6" i="2"/>
  <c r="Y6" i="2"/>
  <c r="Z6" i="2"/>
  <c r="AA6" i="2"/>
  <c r="AB6" i="2"/>
  <c r="U7" i="2"/>
  <c r="V7" i="2"/>
  <c r="AB7" i="2" s="1"/>
  <c r="W7" i="2"/>
  <c r="AC7" i="2" s="1"/>
  <c r="X7" i="2"/>
  <c r="Y7" i="2"/>
  <c r="Z7" i="2"/>
  <c r="AA7" i="2"/>
  <c r="U8" i="2"/>
  <c r="AA8" i="2" s="1"/>
  <c r="V8" i="2"/>
  <c r="W8" i="2"/>
  <c r="X8" i="2"/>
  <c r="Y8" i="2"/>
  <c r="Z8" i="2"/>
  <c r="AC8" i="2"/>
  <c r="U9" i="2"/>
  <c r="V9" i="2"/>
  <c r="W9" i="2"/>
  <c r="X9" i="2"/>
  <c r="Y9" i="2"/>
  <c r="Z9" i="2"/>
  <c r="AB9" i="2"/>
  <c r="AC9" i="2"/>
  <c r="U10" i="2"/>
  <c r="V10" i="2"/>
  <c r="W10" i="2"/>
  <c r="AC10" i="2" s="1"/>
  <c r="X10" i="2"/>
  <c r="Y10" i="2"/>
  <c r="Z10" i="2"/>
  <c r="AA10" i="2"/>
  <c r="AB10" i="2"/>
  <c r="U11" i="2"/>
  <c r="V11" i="2"/>
  <c r="AB11" i="2" s="1"/>
  <c r="W11" i="2"/>
  <c r="X11" i="2"/>
  <c r="Y11" i="2"/>
  <c r="Z11" i="2"/>
  <c r="AA11" i="2"/>
  <c r="U12" i="2"/>
  <c r="AA12" i="2" s="1"/>
  <c r="V12" i="2"/>
  <c r="W12" i="2"/>
  <c r="X12" i="2"/>
  <c r="Y12" i="2"/>
  <c r="Z12" i="2"/>
  <c r="AC12" i="2"/>
  <c r="U13" i="2"/>
  <c r="V13" i="2"/>
  <c r="W13" i="2"/>
  <c r="X13" i="2"/>
  <c r="Y13" i="2"/>
  <c r="Z13" i="2"/>
  <c r="AB13" i="2"/>
  <c r="AC13" i="2"/>
  <c r="U14" i="2"/>
  <c r="V14" i="2"/>
  <c r="W14" i="2"/>
  <c r="AC14" i="2" s="1"/>
  <c r="X14" i="2"/>
  <c r="Y14" i="2"/>
  <c r="Z14" i="2"/>
  <c r="AA14" i="2"/>
  <c r="AB14" i="2"/>
  <c r="U15" i="2"/>
  <c r="V15" i="2"/>
  <c r="AB15" i="2" s="1"/>
  <c r="W15" i="2"/>
  <c r="X15" i="2"/>
  <c r="Y15" i="2"/>
  <c r="Z15" i="2"/>
  <c r="AA15" i="2"/>
  <c r="U16" i="2"/>
  <c r="AA16" i="2" s="1"/>
  <c r="V16" i="2"/>
  <c r="W16" i="2"/>
  <c r="X16" i="2"/>
  <c r="Y16" i="2"/>
  <c r="Z16" i="2"/>
  <c r="AC16" i="2"/>
  <c r="U17" i="2"/>
  <c r="V17" i="2"/>
  <c r="W17" i="2"/>
  <c r="X17" i="2"/>
  <c r="Y17" i="2"/>
  <c r="Z17" i="2"/>
  <c r="AB17" i="2"/>
  <c r="AC17" i="2"/>
  <c r="U18" i="2"/>
  <c r="V18" i="2"/>
  <c r="W18" i="2"/>
  <c r="AC18" i="2" s="1"/>
  <c r="X18" i="2"/>
  <c r="Y18" i="2"/>
  <c r="Z18" i="2"/>
  <c r="AA18" i="2"/>
  <c r="AB18" i="2"/>
  <c r="U19" i="2"/>
  <c r="V19" i="2"/>
  <c r="AB19" i="2" s="1"/>
  <c r="W19" i="2"/>
  <c r="X19" i="2"/>
  <c r="Y19" i="2"/>
  <c r="Z19" i="2"/>
  <c r="AA19" i="2"/>
  <c r="U20" i="2"/>
  <c r="AA20" i="2" s="1"/>
  <c r="V20" i="2"/>
  <c r="W20" i="2"/>
  <c r="X20" i="2"/>
  <c r="Y20" i="2"/>
  <c r="Z20" i="2"/>
  <c r="AC20" i="2"/>
  <c r="U21" i="2"/>
  <c r="V21" i="2"/>
  <c r="W21" i="2"/>
  <c r="X21" i="2"/>
  <c r="Y21" i="2"/>
  <c r="Z21" i="2"/>
  <c r="AB21" i="2"/>
  <c r="AC21" i="2"/>
  <c r="U22" i="2"/>
  <c r="V22" i="2"/>
  <c r="W22" i="2"/>
  <c r="AC22" i="2" s="1"/>
  <c r="X22" i="2"/>
  <c r="Y22" i="2"/>
  <c r="Z22" i="2"/>
  <c r="AA22" i="2"/>
  <c r="AB22" i="2"/>
  <c r="U23" i="2"/>
  <c r="V23" i="2"/>
  <c r="AB23" i="2" s="1"/>
  <c r="W23" i="2"/>
  <c r="X23" i="2"/>
  <c r="Y23" i="2"/>
  <c r="Z23" i="2"/>
  <c r="AA23" i="2"/>
  <c r="U24" i="2"/>
  <c r="AA24" i="2" s="1"/>
  <c r="V24" i="2"/>
  <c r="W24" i="2"/>
  <c r="X24" i="2"/>
  <c r="Y24" i="2"/>
  <c r="Z24" i="2"/>
  <c r="AC24" i="2"/>
  <c r="U25" i="2"/>
  <c r="V25" i="2"/>
  <c r="W25" i="2"/>
  <c r="X25" i="2"/>
  <c r="Y25" i="2"/>
  <c r="Z25" i="2"/>
  <c r="AB25" i="2"/>
  <c r="AC25" i="2"/>
  <c r="U26" i="2"/>
  <c r="V26" i="2"/>
  <c r="W26" i="2"/>
  <c r="AC26" i="2" s="1"/>
  <c r="X26" i="2"/>
  <c r="Y26" i="2"/>
  <c r="Z26" i="2"/>
  <c r="AA26" i="2"/>
  <c r="AB26" i="2"/>
  <c r="U27" i="2"/>
  <c r="V27" i="2"/>
  <c r="AB27" i="2" s="1"/>
  <c r="W27" i="2"/>
  <c r="X27" i="2"/>
  <c r="Y27" i="2"/>
  <c r="Z27" i="2"/>
  <c r="AA27" i="2"/>
  <c r="U28" i="2"/>
  <c r="AA28" i="2" s="1"/>
  <c r="V28" i="2"/>
  <c r="W28" i="2"/>
  <c r="X28" i="2"/>
  <c r="Y28" i="2"/>
  <c r="Z28" i="2"/>
  <c r="AC28" i="2"/>
  <c r="U29" i="2"/>
  <c r="V29" i="2"/>
  <c r="W29" i="2"/>
  <c r="X29" i="2"/>
  <c r="Y29" i="2"/>
  <c r="Z29" i="2"/>
  <c r="AB29" i="2"/>
  <c r="AC29" i="2"/>
  <c r="U30" i="2"/>
  <c r="V30" i="2"/>
  <c r="W30" i="2"/>
  <c r="AC30" i="2" s="1"/>
  <c r="X30" i="2"/>
  <c r="Y30" i="2"/>
  <c r="Z30" i="2"/>
  <c r="AA30" i="2"/>
  <c r="AB30" i="2"/>
  <c r="U31" i="2"/>
  <c r="V31" i="2"/>
  <c r="AB31" i="2" s="1"/>
  <c r="W31" i="2"/>
  <c r="X31" i="2"/>
  <c r="Y31" i="2"/>
  <c r="Z31" i="2"/>
  <c r="AA31" i="2"/>
  <c r="U32" i="2"/>
  <c r="AA32" i="2" s="1"/>
  <c r="V32" i="2"/>
  <c r="W32" i="2"/>
  <c r="X32" i="2"/>
  <c r="Y32" i="2"/>
  <c r="Z32" i="2"/>
  <c r="AC32" i="2"/>
  <c r="U33" i="2"/>
  <c r="V33" i="2"/>
  <c r="W33" i="2"/>
  <c r="X33" i="2"/>
  <c r="Y33" i="2"/>
  <c r="Z33" i="2"/>
  <c r="AB33" i="2"/>
  <c r="AC33" i="2"/>
  <c r="U34" i="2"/>
  <c r="V34" i="2"/>
  <c r="W34" i="2"/>
  <c r="AC34" i="2" s="1"/>
  <c r="X34" i="2"/>
  <c r="Y34" i="2"/>
  <c r="Z34" i="2"/>
  <c r="AA34" i="2"/>
  <c r="AB34" i="2"/>
  <c r="U35" i="2"/>
  <c r="V35" i="2"/>
  <c r="AB35" i="2" s="1"/>
  <c r="W35" i="2"/>
  <c r="X35" i="2"/>
  <c r="Y35" i="2"/>
  <c r="Z35" i="2"/>
  <c r="AA35" i="2"/>
  <c r="U36" i="2"/>
  <c r="AA36" i="2" s="1"/>
  <c r="V36" i="2"/>
  <c r="W36" i="2"/>
  <c r="X36" i="2"/>
  <c r="Y36" i="2"/>
  <c r="Z36" i="2"/>
  <c r="AC36" i="2"/>
  <c r="U37" i="2"/>
  <c r="V37" i="2"/>
  <c r="W37" i="2"/>
  <c r="X37" i="2"/>
  <c r="Y37" i="2"/>
  <c r="Z37" i="2"/>
  <c r="AB37" i="2"/>
  <c r="AC37" i="2"/>
  <c r="U38" i="2"/>
  <c r="V38" i="2"/>
  <c r="W38" i="2"/>
  <c r="AC38" i="2" s="1"/>
  <c r="X38" i="2"/>
  <c r="Y38" i="2"/>
  <c r="Z38" i="2"/>
  <c r="AA38" i="2"/>
  <c r="AB38" i="2"/>
  <c r="U39" i="2"/>
  <c r="V39" i="2"/>
  <c r="AB39" i="2" s="1"/>
  <c r="W39" i="2"/>
  <c r="X39" i="2"/>
  <c r="Y39" i="2"/>
  <c r="Z39" i="2"/>
  <c r="AA39" i="2"/>
  <c r="U40" i="2"/>
  <c r="AA40" i="2" s="1"/>
  <c r="V40" i="2"/>
  <c r="W40" i="2"/>
  <c r="X40" i="2"/>
  <c r="Y40" i="2"/>
  <c r="Z40" i="2"/>
  <c r="AC40" i="2"/>
  <c r="U41" i="2"/>
  <c r="V41" i="2"/>
  <c r="W41" i="2"/>
  <c r="X41" i="2"/>
  <c r="Y41" i="2"/>
  <c r="Z41" i="2"/>
  <c r="AB41" i="2"/>
  <c r="AC41" i="2"/>
  <c r="U42" i="2"/>
  <c r="V42" i="2"/>
  <c r="W42" i="2"/>
  <c r="AC42" i="2" s="1"/>
  <c r="X42" i="2"/>
  <c r="Y42" i="2"/>
  <c r="Z42" i="2"/>
  <c r="AA42" i="2"/>
  <c r="AB42" i="2"/>
  <c r="U43" i="2"/>
  <c r="V43" i="2"/>
  <c r="AB43" i="2" s="1"/>
  <c r="W43" i="2"/>
  <c r="X43" i="2"/>
  <c r="Y43" i="2"/>
  <c r="Z43" i="2"/>
  <c r="AA43" i="2"/>
  <c r="U44" i="2"/>
  <c r="AA44" i="2" s="1"/>
  <c r="V44" i="2"/>
  <c r="W44" i="2"/>
  <c r="X44" i="2"/>
  <c r="Y44" i="2"/>
  <c r="Z44" i="2"/>
  <c r="AC44" i="2"/>
  <c r="U45" i="2"/>
  <c r="V45" i="2"/>
  <c r="W45" i="2"/>
  <c r="X45" i="2"/>
  <c r="Y45" i="2"/>
  <c r="Z45" i="2"/>
  <c r="AB45" i="2"/>
  <c r="AC45" i="2"/>
  <c r="U46" i="2"/>
  <c r="V46" i="2"/>
  <c r="W46" i="2"/>
  <c r="AC46" i="2" s="1"/>
  <c r="X46" i="2"/>
  <c r="Y46" i="2"/>
  <c r="Z46" i="2"/>
  <c r="AA46" i="2"/>
  <c r="AB46" i="2"/>
  <c r="U47" i="2"/>
  <c r="V47" i="2"/>
  <c r="AB47" i="2" s="1"/>
  <c r="W47" i="2"/>
  <c r="X47" i="2"/>
  <c r="Y47" i="2"/>
  <c r="Z47" i="2"/>
  <c r="AA47" i="2"/>
  <c r="U48" i="2"/>
  <c r="AA48" i="2" s="1"/>
  <c r="V48" i="2"/>
  <c r="W48" i="2"/>
  <c r="X48" i="2"/>
  <c r="Y48" i="2"/>
  <c r="Z48" i="2"/>
  <c r="AC48" i="2"/>
  <c r="U49" i="2"/>
  <c r="V49" i="2"/>
  <c r="W49" i="2"/>
  <c r="X49" i="2"/>
  <c r="Y49" i="2"/>
  <c r="Z49" i="2"/>
  <c r="AB49" i="2"/>
  <c r="AC49" i="2"/>
  <c r="U50" i="2"/>
  <c r="V50" i="2"/>
  <c r="W50" i="2"/>
  <c r="AC50" i="2" s="1"/>
  <c r="X50" i="2"/>
  <c r="Y50" i="2"/>
  <c r="Z50" i="2"/>
  <c r="AA50" i="2"/>
  <c r="AB50" i="2"/>
  <c r="U51" i="2"/>
  <c r="V51" i="2"/>
  <c r="AB51" i="2" s="1"/>
  <c r="W51" i="2"/>
  <c r="X51" i="2"/>
  <c r="Y51" i="2"/>
  <c r="Z51" i="2"/>
  <c r="AA51" i="2"/>
  <c r="U52" i="2"/>
  <c r="AA52" i="2" s="1"/>
  <c r="V52" i="2"/>
  <c r="W52" i="2"/>
  <c r="X52" i="2"/>
  <c r="Y52" i="2"/>
  <c r="Z52" i="2"/>
  <c r="AC52" i="2"/>
  <c r="U53" i="2"/>
  <c r="V53" i="2"/>
  <c r="W53" i="2"/>
  <c r="X53" i="2"/>
  <c r="Y53" i="2"/>
  <c r="Z53" i="2"/>
  <c r="AB53" i="2"/>
  <c r="AC53" i="2"/>
  <c r="U54" i="2"/>
  <c r="V54" i="2"/>
  <c r="W54" i="2"/>
  <c r="AC54" i="2" s="1"/>
  <c r="X54" i="2"/>
  <c r="Y54" i="2"/>
  <c r="Z54" i="2"/>
  <c r="AA54" i="2"/>
  <c r="AB54" i="2"/>
  <c r="U55" i="2"/>
  <c r="V55" i="2"/>
  <c r="AB55" i="2" s="1"/>
  <c r="W55" i="2"/>
  <c r="X55" i="2"/>
  <c r="Y55" i="2"/>
  <c r="Z55" i="2"/>
  <c r="AA55" i="2"/>
  <c r="U56" i="2"/>
  <c r="AA56" i="2" s="1"/>
  <c r="V56" i="2"/>
  <c r="W56" i="2"/>
  <c r="X56" i="2"/>
  <c r="Y56" i="2"/>
  <c r="Z56" i="2"/>
  <c r="AC56" i="2"/>
  <c r="U57" i="2"/>
  <c r="V57" i="2"/>
  <c r="W57" i="2"/>
  <c r="X57" i="2"/>
  <c r="Y57" i="2"/>
  <c r="Z57" i="2"/>
  <c r="AB57" i="2"/>
  <c r="AC57" i="2"/>
  <c r="U58" i="2"/>
  <c r="V58" i="2"/>
  <c r="W58" i="2"/>
  <c r="AC58" i="2" s="1"/>
  <c r="X58" i="2"/>
  <c r="Y58" i="2"/>
  <c r="Z58" i="2"/>
  <c r="AA58" i="2"/>
  <c r="AB58" i="2"/>
  <c r="U59" i="2"/>
  <c r="V59" i="2"/>
  <c r="AB59" i="2" s="1"/>
  <c r="W59" i="2"/>
  <c r="X59" i="2"/>
  <c r="Y59" i="2"/>
  <c r="Z59" i="2"/>
  <c r="AA59" i="2"/>
  <c r="U60" i="2"/>
  <c r="AA60" i="2" s="1"/>
  <c r="V60" i="2"/>
  <c r="W60" i="2"/>
  <c r="X60" i="2"/>
  <c r="Y60" i="2"/>
  <c r="Z60" i="2"/>
  <c r="AC60" i="2"/>
  <c r="U61" i="2"/>
  <c r="V61" i="2"/>
  <c r="W61" i="2"/>
  <c r="X61" i="2"/>
  <c r="Y61" i="2"/>
  <c r="Z61" i="2"/>
  <c r="AB61" i="2"/>
  <c r="AC61" i="2"/>
  <c r="U62" i="2"/>
  <c r="V62" i="2"/>
  <c r="W62" i="2"/>
  <c r="AC62" i="2" s="1"/>
  <c r="X62" i="2"/>
  <c r="Y62" i="2"/>
  <c r="Z62" i="2"/>
  <c r="AA62" i="2"/>
  <c r="AB62" i="2"/>
  <c r="U63" i="2"/>
  <c r="V63" i="2"/>
  <c r="AB63" i="2" s="1"/>
  <c r="W63" i="2"/>
  <c r="X63" i="2"/>
  <c r="Y63" i="2"/>
  <c r="Z63" i="2"/>
  <c r="AA63" i="2"/>
  <c r="U64" i="2"/>
  <c r="AA64" i="2" s="1"/>
  <c r="V64" i="2"/>
  <c r="W64" i="2"/>
  <c r="X64" i="2"/>
  <c r="Y64" i="2"/>
  <c r="Z64" i="2"/>
  <c r="AC64" i="2"/>
  <c r="U65" i="2"/>
  <c r="V65" i="2"/>
  <c r="W65" i="2"/>
  <c r="X65" i="2"/>
  <c r="Y65" i="2"/>
  <c r="Z65" i="2"/>
  <c r="AB65" i="2"/>
  <c r="AC65" i="2"/>
  <c r="U66" i="2"/>
  <c r="V66" i="2"/>
  <c r="W66" i="2"/>
  <c r="AC66" i="2" s="1"/>
  <c r="X66" i="2"/>
  <c r="Y66" i="2"/>
  <c r="Z66" i="2"/>
  <c r="AA66" i="2"/>
  <c r="AB66" i="2"/>
  <c r="U67" i="2"/>
  <c r="V67" i="2"/>
  <c r="AB67" i="2" s="1"/>
  <c r="W67" i="2"/>
  <c r="X67" i="2"/>
  <c r="Y67" i="2"/>
  <c r="Z67" i="2"/>
  <c r="AA67" i="2"/>
  <c r="U68" i="2"/>
  <c r="AA68" i="2" s="1"/>
  <c r="V68" i="2"/>
  <c r="W68" i="2"/>
  <c r="X68" i="2"/>
  <c r="Y68" i="2"/>
  <c r="Z68" i="2"/>
  <c r="AC68" i="2"/>
  <c r="U69" i="2"/>
  <c r="V69" i="2"/>
  <c r="W69" i="2"/>
  <c r="X69" i="2"/>
  <c r="Y69" i="2"/>
  <c r="Z69" i="2"/>
  <c r="AB69" i="2"/>
  <c r="AC69" i="2"/>
  <c r="U70" i="2"/>
  <c r="V70" i="2"/>
  <c r="W70" i="2"/>
  <c r="AC70" i="2" s="1"/>
  <c r="X70" i="2"/>
  <c r="Y70" i="2"/>
  <c r="Z70" i="2"/>
  <c r="AA70" i="2"/>
  <c r="AB70" i="2"/>
  <c r="U71" i="2"/>
  <c r="V71" i="2"/>
  <c r="AB71" i="2" s="1"/>
  <c r="W71" i="2"/>
  <c r="X71" i="2"/>
  <c r="Y71" i="2"/>
  <c r="Z71" i="2"/>
  <c r="AA71" i="2"/>
  <c r="U72" i="2"/>
  <c r="AA72" i="2" s="1"/>
  <c r="V72" i="2"/>
  <c r="W72" i="2"/>
  <c r="X72" i="2"/>
  <c r="Y72" i="2"/>
  <c r="Z72" i="2"/>
  <c r="AC72" i="2"/>
  <c r="U73" i="2"/>
  <c r="V73" i="2"/>
  <c r="W73" i="2"/>
  <c r="X73" i="2"/>
  <c r="Y73" i="2"/>
  <c r="Z73" i="2"/>
  <c r="AB73" i="2"/>
  <c r="AC73" i="2"/>
  <c r="U74" i="2"/>
  <c r="V74" i="2"/>
  <c r="W74" i="2"/>
  <c r="AC74" i="2" s="1"/>
  <c r="X74" i="2"/>
  <c r="Y74" i="2"/>
  <c r="Z74" i="2"/>
  <c r="AA74" i="2"/>
  <c r="AB74" i="2"/>
  <c r="U75" i="2"/>
  <c r="V75" i="2"/>
  <c r="AB75" i="2" s="1"/>
  <c r="W75" i="2"/>
  <c r="X75" i="2"/>
  <c r="Y75" i="2"/>
  <c r="Z75" i="2"/>
  <c r="AA75" i="2"/>
  <c r="U76" i="2"/>
  <c r="AA76" i="2" s="1"/>
  <c r="V76" i="2"/>
  <c r="W76" i="2"/>
  <c r="X76" i="2"/>
  <c r="Y76" i="2"/>
  <c r="Z76" i="2"/>
  <c r="AC76" i="2"/>
  <c r="U77" i="2"/>
  <c r="V77" i="2"/>
  <c r="W77" i="2"/>
  <c r="X77" i="2"/>
  <c r="Y77" i="2"/>
  <c r="Z77" i="2"/>
  <c r="AB77" i="2"/>
  <c r="AC77" i="2"/>
  <c r="U78" i="2"/>
  <c r="V78" i="2"/>
  <c r="W78" i="2"/>
  <c r="AC78" i="2" s="1"/>
  <c r="X78" i="2"/>
  <c r="Y78" i="2"/>
  <c r="Z78" i="2"/>
  <c r="AA78" i="2"/>
  <c r="AB78" i="2"/>
  <c r="U79" i="2"/>
  <c r="V79" i="2"/>
  <c r="AB79" i="2" s="1"/>
  <c r="W79" i="2"/>
  <c r="X79" i="2"/>
  <c r="Y79" i="2"/>
  <c r="Z79" i="2"/>
  <c r="AA79" i="2"/>
  <c r="U80" i="2"/>
  <c r="AA80" i="2" s="1"/>
  <c r="V80" i="2"/>
  <c r="W80" i="2"/>
  <c r="X80" i="2"/>
  <c r="Y80" i="2"/>
  <c r="Z80" i="2"/>
  <c r="AC80" i="2"/>
  <c r="U81" i="2"/>
  <c r="V81" i="2"/>
  <c r="W81" i="2"/>
  <c r="X81" i="2"/>
  <c r="Y81" i="2"/>
  <c r="Z81" i="2"/>
  <c r="AB81" i="2"/>
  <c r="AC81" i="2"/>
  <c r="U82" i="2"/>
  <c r="V82" i="2"/>
  <c r="W82" i="2"/>
  <c r="AC82" i="2" s="1"/>
  <c r="X82" i="2"/>
  <c r="Y82" i="2"/>
  <c r="Z82" i="2"/>
  <c r="AA82" i="2"/>
  <c r="AB82" i="2"/>
  <c r="U83" i="2"/>
  <c r="V83" i="2"/>
  <c r="AB83" i="2" s="1"/>
  <c r="W83" i="2"/>
  <c r="X83" i="2"/>
  <c r="Y83" i="2"/>
  <c r="Z83" i="2"/>
  <c r="AA83" i="2"/>
  <c r="U84" i="2"/>
  <c r="AA84" i="2" s="1"/>
  <c r="V84" i="2"/>
  <c r="W84" i="2"/>
  <c r="X84" i="2"/>
  <c r="Y84" i="2"/>
  <c r="Z84" i="2"/>
  <c r="AC84" i="2"/>
  <c r="U85" i="2"/>
  <c r="V85" i="2"/>
  <c r="W85" i="2"/>
  <c r="X85" i="2"/>
  <c r="Y85" i="2"/>
  <c r="Z85" i="2"/>
  <c r="AB85" i="2"/>
  <c r="AC85" i="2"/>
  <c r="U86" i="2"/>
  <c r="V86" i="2"/>
  <c r="W86" i="2"/>
  <c r="AC86" i="2" s="1"/>
  <c r="X86" i="2"/>
  <c r="Y86" i="2"/>
  <c r="Z86" i="2"/>
  <c r="AA86" i="2"/>
  <c r="AB86" i="2"/>
  <c r="U87" i="2"/>
  <c r="V87" i="2"/>
  <c r="AB87" i="2" s="1"/>
  <c r="W87" i="2"/>
  <c r="X87" i="2"/>
  <c r="Y87" i="2"/>
  <c r="Z87" i="2"/>
  <c r="AA87" i="2"/>
  <c r="U88" i="2"/>
  <c r="AA88" i="2" s="1"/>
  <c r="V88" i="2"/>
  <c r="W88" i="2"/>
  <c r="X88" i="2"/>
  <c r="Y88" i="2"/>
  <c r="Z88" i="2"/>
  <c r="AC88" i="2"/>
  <c r="U89" i="2"/>
  <c r="V89" i="2"/>
  <c r="W89" i="2"/>
  <c r="X89" i="2"/>
  <c r="Y89" i="2"/>
  <c r="Z89" i="2"/>
  <c r="AB89" i="2"/>
  <c r="AC89" i="2"/>
  <c r="U90" i="2"/>
  <c r="V90" i="2"/>
  <c r="W90" i="2"/>
  <c r="AC90" i="2" s="1"/>
  <c r="X90" i="2"/>
  <c r="Y90" i="2"/>
  <c r="Z90" i="2"/>
  <c r="AA90" i="2"/>
  <c r="AB90" i="2"/>
  <c r="U91" i="2"/>
  <c r="V91" i="2"/>
  <c r="AB91" i="2" s="1"/>
  <c r="W91" i="2"/>
  <c r="X91" i="2"/>
  <c r="Y91" i="2"/>
  <c r="Z91" i="2"/>
  <c r="AA91" i="2"/>
  <c r="U92" i="2"/>
  <c r="AA92" i="2" s="1"/>
  <c r="V92" i="2"/>
  <c r="W92" i="2"/>
  <c r="X92" i="2"/>
  <c r="Y92" i="2"/>
  <c r="Z92" i="2"/>
  <c r="AC92" i="2"/>
  <c r="U93" i="2"/>
  <c r="V93" i="2"/>
  <c r="W93" i="2"/>
  <c r="X93" i="2"/>
  <c r="Y93" i="2"/>
  <c r="Z93" i="2"/>
  <c r="AB93" i="2"/>
  <c r="AC93" i="2"/>
  <c r="U94" i="2"/>
  <c r="V94" i="2"/>
  <c r="W94" i="2"/>
  <c r="AC94" i="2" s="1"/>
  <c r="X94" i="2"/>
  <c r="Y94" i="2"/>
  <c r="Z94" i="2"/>
  <c r="AA94" i="2"/>
  <c r="AB94" i="2"/>
  <c r="U95" i="2"/>
  <c r="V95" i="2"/>
  <c r="AB95" i="2" s="1"/>
  <c r="W95" i="2"/>
  <c r="X95" i="2"/>
  <c r="Y95" i="2"/>
  <c r="Z95" i="2"/>
  <c r="AA95" i="2"/>
  <c r="U96" i="2"/>
  <c r="AA96" i="2" s="1"/>
  <c r="V96" i="2"/>
  <c r="W96" i="2"/>
  <c r="X96" i="2"/>
  <c r="Y96" i="2"/>
  <c r="Z96" i="2"/>
  <c r="AC96" i="2"/>
  <c r="U97" i="2"/>
  <c r="V97" i="2"/>
  <c r="W97" i="2"/>
  <c r="X97" i="2"/>
  <c r="Y97" i="2"/>
  <c r="Z97" i="2"/>
  <c r="AB97" i="2"/>
  <c r="AC97" i="2"/>
  <c r="U98" i="2"/>
  <c r="V98" i="2"/>
  <c r="W98" i="2"/>
  <c r="AC98" i="2" s="1"/>
  <c r="X98" i="2"/>
  <c r="Y98" i="2"/>
  <c r="Z98" i="2"/>
  <c r="AA98" i="2"/>
  <c r="AB98" i="2"/>
  <c r="U99" i="2"/>
  <c r="V99" i="2"/>
  <c r="AB99" i="2" s="1"/>
  <c r="W99" i="2"/>
  <c r="X99" i="2"/>
  <c r="Y99" i="2"/>
  <c r="Z99" i="2"/>
  <c r="AA99" i="2"/>
  <c r="U100" i="2"/>
  <c r="AA100" i="2" s="1"/>
  <c r="V100" i="2"/>
  <c r="W100" i="2"/>
  <c r="X100" i="2"/>
  <c r="Y100" i="2"/>
  <c r="Z100" i="2"/>
  <c r="AC100" i="2"/>
  <c r="U101" i="2"/>
  <c r="V101" i="2"/>
  <c r="W101" i="2"/>
  <c r="X101" i="2"/>
  <c r="Y101" i="2"/>
  <c r="Z101" i="2"/>
  <c r="AB101" i="2"/>
  <c r="AC101" i="2"/>
  <c r="U102" i="2"/>
  <c r="V102" i="2"/>
  <c r="W102" i="2"/>
  <c r="AC102" i="2" s="1"/>
  <c r="X102" i="2"/>
  <c r="Y102" i="2"/>
  <c r="Z102" i="2"/>
  <c r="AA102" i="2"/>
  <c r="AB102" i="2"/>
  <c r="U103" i="2"/>
  <c r="V103" i="2"/>
  <c r="AB103" i="2" s="1"/>
  <c r="W103" i="2"/>
  <c r="X103" i="2"/>
  <c r="Y103" i="2"/>
  <c r="Z103" i="2"/>
  <c r="AA103" i="2"/>
  <c r="U104" i="2"/>
  <c r="AA104" i="2" s="1"/>
  <c r="V104" i="2"/>
  <c r="W104" i="2"/>
  <c r="X104" i="2"/>
  <c r="Y104" i="2"/>
  <c r="Z104" i="2"/>
  <c r="AC104" i="2"/>
  <c r="U105" i="2"/>
  <c r="V105" i="2"/>
  <c r="W105" i="2"/>
  <c r="X105" i="2"/>
  <c r="Y105" i="2"/>
  <c r="Z105" i="2"/>
  <c r="AB105" i="2"/>
  <c r="AC105" i="2"/>
  <c r="U106" i="2"/>
  <c r="V106" i="2"/>
  <c r="W106" i="2"/>
  <c r="AC106" i="2" s="1"/>
  <c r="X106" i="2"/>
  <c r="Y106" i="2"/>
  <c r="Z106" i="2"/>
  <c r="AA106" i="2"/>
  <c r="AB106" i="2"/>
  <c r="U107" i="2"/>
  <c r="V107" i="2"/>
  <c r="AB107" i="2" s="1"/>
  <c r="W107" i="2"/>
  <c r="X107" i="2"/>
  <c r="Y107" i="2"/>
  <c r="Z107" i="2"/>
  <c r="AA107" i="2"/>
  <c r="U108" i="2"/>
  <c r="AA108" i="2" s="1"/>
  <c r="V108" i="2"/>
  <c r="W108" i="2"/>
  <c r="X108" i="2"/>
  <c r="Y108" i="2"/>
  <c r="Z108" i="2"/>
  <c r="AC108" i="2"/>
  <c r="U109" i="2"/>
  <c r="V109" i="2"/>
  <c r="W109" i="2"/>
  <c r="X109" i="2"/>
  <c r="Y109" i="2"/>
  <c r="AB109" i="2" s="1"/>
  <c r="Z109" i="2"/>
  <c r="AC109" i="2"/>
  <c r="U110" i="2"/>
  <c r="V110" i="2"/>
  <c r="W110" i="2"/>
  <c r="AC110" i="2" s="1"/>
  <c r="X110" i="2"/>
  <c r="AA110" i="2" s="1"/>
  <c r="Y110" i="2"/>
  <c r="Z110" i="2"/>
  <c r="AB110" i="2"/>
  <c r="U111" i="2"/>
  <c r="V111" i="2"/>
  <c r="AB111" i="2" s="1"/>
  <c r="W111" i="2"/>
  <c r="X111" i="2"/>
  <c r="Y111" i="2"/>
  <c r="Z111" i="2"/>
  <c r="AA111" i="2"/>
  <c r="U112" i="2"/>
  <c r="AA112" i="2" s="1"/>
  <c r="V112" i="2"/>
  <c r="W112" i="2"/>
  <c r="X112" i="2"/>
  <c r="Y112" i="2"/>
  <c r="Z112" i="2"/>
  <c r="AC112" i="2"/>
  <c r="U113" i="2"/>
  <c r="V113" i="2"/>
  <c r="W113" i="2"/>
  <c r="X113" i="2"/>
  <c r="Y113" i="2"/>
  <c r="Z113" i="2"/>
  <c r="AB113" i="2"/>
  <c r="AC113" i="2"/>
  <c r="U114" i="2"/>
  <c r="V114" i="2"/>
  <c r="W114" i="2"/>
  <c r="AC114" i="2" s="1"/>
  <c r="X114" i="2"/>
  <c r="AA114" i="2" s="1"/>
  <c r="Y114" i="2"/>
  <c r="Z114" i="2"/>
  <c r="AB114" i="2"/>
  <c r="U115" i="2"/>
  <c r="V115" i="2"/>
  <c r="AB115" i="2" s="1"/>
  <c r="W115" i="2"/>
  <c r="X115" i="2"/>
  <c r="Y115" i="2"/>
  <c r="Z115" i="2"/>
  <c r="AA115" i="2"/>
  <c r="U116" i="2"/>
  <c r="AA116" i="2" s="1"/>
  <c r="V116" i="2"/>
  <c r="W116" i="2"/>
  <c r="X116" i="2"/>
  <c r="Y116" i="2"/>
  <c r="Z116" i="2"/>
  <c r="AC116" i="2"/>
  <c r="U117" i="2"/>
  <c r="V117" i="2"/>
  <c r="W117" i="2"/>
  <c r="X117" i="2"/>
  <c r="Y117" i="2"/>
  <c r="AB117" i="2" s="1"/>
  <c r="Z117" i="2"/>
  <c r="AC117" i="2"/>
  <c r="U118" i="2"/>
  <c r="V118" i="2"/>
  <c r="W118" i="2"/>
  <c r="X118" i="2"/>
  <c r="Y118" i="2"/>
  <c r="Z118" i="2"/>
  <c r="AC118" i="2" s="1"/>
  <c r="AB118" i="2"/>
  <c r="U119" i="2"/>
  <c r="V119" i="2"/>
  <c r="W119" i="2"/>
  <c r="AC119" i="2" s="1"/>
  <c r="X119" i="2"/>
  <c r="Y119" i="2"/>
  <c r="AB119" i="2" s="1"/>
  <c r="Z119" i="2"/>
  <c r="AA119" i="2"/>
  <c r="U120" i="2"/>
  <c r="V120" i="2"/>
  <c r="AB120" i="2" s="1"/>
  <c r="W120" i="2"/>
  <c r="X120" i="2"/>
  <c r="AA120" i="2" s="1"/>
  <c r="Y120" i="2"/>
  <c r="Z120" i="2"/>
  <c r="U121" i="2"/>
  <c r="AA121" i="2" s="1"/>
  <c r="V121" i="2"/>
  <c r="W121" i="2"/>
  <c r="X121" i="2"/>
  <c r="Y121" i="2"/>
  <c r="Z121" i="2"/>
  <c r="AC121" i="2"/>
  <c r="U122" i="2"/>
  <c r="AA122" i="2" s="1"/>
  <c r="V122" i="2"/>
  <c r="W122" i="2"/>
  <c r="X122" i="2"/>
  <c r="Y122" i="2"/>
  <c r="Z122" i="2"/>
  <c r="AC122" i="2" s="1"/>
  <c r="AB122" i="2"/>
  <c r="U123" i="2"/>
  <c r="V123" i="2"/>
  <c r="W123" i="2"/>
  <c r="AC123" i="2" s="1"/>
  <c r="X123" i="2"/>
  <c r="Y123" i="2"/>
  <c r="AB123" i="2" s="1"/>
  <c r="Z123" i="2"/>
  <c r="AA123" i="2"/>
  <c r="U124" i="2"/>
  <c r="V124" i="2"/>
  <c r="AB124" i="2" s="1"/>
  <c r="W124" i="2"/>
  <c r="AC124" i="2" s="1"/>
  <c r="X124" i="2"/>
  <c r="AA124" i="2" s="1"/>
  <c r="Y124" i="2"/>
  <c r="Z124" i="2"/>
  <c r="U125" i="2"/>
  <c r="AA125" i="2" s="1"/>
  <c r="V125" i="2"/>
  <c r="W125" i="2"/>
  <c r="X125" i="2"/>
  <c r="Y125" i="2"/>
  <c r="Z125" i="2"/>
  <c r="AC125" i="2"/>
  <c r="U126" i="2"/>
  <c r="V126" i="2"/>
  <c r="W126" i="2"/>
  <c r="X126" i="2"/>
  <c r="Y126" i="2"/>
  <c r="Z126" i="2"/>
  <c r="AC126" i="2" s="1"/>
  <c r="AB126" i="2"/>
  <c r="U127" i="2"/>
  <c r="V127" i="2"/>
  <c r="W127" i="2"/>
  <c r="AC127" i="2" s="1"/>
  <c r="X127" i="2"/>
  <c r="Y127" i="2"/>
  <c r="AB127" i="2" s="1"/>
  <c r="Z127" i="2"/>
  <c r="AA127" i="2"/>
  <c r="U128" i="2"/>
  <c r="V128" i="2"/>
  <c r="AB128" i="2" s="1"/>
  <c r="W128" i="2"/>
  <c r="X128" i="2"/>
  <c r="AA128" i="2" s="1"/>
  <c r="Y128" i="2"/>
  <c r="Z128" i="2"/>
  <c r="U129" i="2"/>
  <c r="AA129" i="2" s="1"/>
  <c r="V129" i="2"/>
  <c r="AB129" i="2" s="1"/>
  <c r="W129" i="2"/>
  <c r="X129" i="2"/>
  <c r="Y129" i="2"/>
  <c r="Z129" i="2"/>
  <c r="AC129" i="2"/>
  <c r="U130" i="2"/>
  <c r="V130" i="2"/>
  <c r="W130" i="2"/>
  <c r="X130" i="2"/>
  <c r="Y130" i="2"/>
  <c r="Z130" i="2"/>
  <c r="AC130" i="2" s="1"/>
  <c r="AB130" i="2"/>
  <c r="U131" i="2"/>
  <c r="V131" i="2"/>
  <c r="W131" i="2"/>
  <c r="AC131" i="2" s="1"/>
  <c r="X131" i="2"/>
  <c r="Y131" i="2"/>
  <c r="AB131" i="2" s="1"/>
  <c r="Z131" i="2"/>
  <c r="AA131" i="2"/>
  <c r="U132" i="2"/>
  <c r="V132" i="2"/>
  <c r="AB132" i="2" s="1"/>
  <c r="W132" i="2"/>
  <c r="X132" i="2"/>
  <c r="AA132" i="2" s="1"/>
  <c r="Y132" i="2"/>
  <c r="Z132" i="2"/>
  <c r="U133" i="2"/>
  <c r="AA133" i="2" s="1"/>
  <c r="V133" i="2"/>
  <c r="W133" i="2"/>
  <c r="X133" i="2"/>
  <c r="Y133" i="2"/>
  <c r="Z133" i="2"/>
  <c r="AC133" i="2"/>
  <c r="U134" i="2"/>
  <c r="V134" i="2"/>
  <c r="W134" i="2"/>
  <c r="X134" i="2"/>
  <c r="Y134" i="2"/>
  <c r="Z134" i="2"/>
  <c r="AC134" i="2" s="1"/>
  <c r="AB134" i="2"/>
  <c r="U135" i="2"/>
  <c r="V135" i="2"/>
  <c r="W135" i="2"/>
  <c r="AC135" i="2" s="1"/>
  <c r="X135" i="2"/>
  <c r="Y135" i="2"/>
  <c r="AB135" i="2" s="1"/>
  <c r="Z135" i="2"/>
  <c r="AA135" i="2"/>
  <c r="U136" i="2"/>
  <c r="V136" i="2"/>
  <c r="AB136" i="2" s="1"/>
  <c r="W136" i="2"/>
  <c r="X136" i="2"/>
  <c r="AA136" i="2" s="1"/>
  <c r="Y136" i="2"/>
  <c r="Z136" i="2"/>
  <c r="U137" i="2"/>
  <c r="AA137" i="2" s="1"/>
  <c r="V137" i="2"/>
  <c r="W137" i="2"/>
  <c r="X137" i="2"/>
  <c r="Y137" i="2"/>
  <c r="Z137" i="2"/>
  <c r="AC137" i="2"/>
  <c r="U138" i="2"/>
  <c r="AA138" i="2" s="1"/>
  <c r="V138" i="2"/>
  <c r="W138" i="2"/>
  <c r="X138" i="2"/>
  <c r="Y138" i="2"/>
  <c r="Z138" i="2"/>
  <c r="AC138" i="2" s="1"/>
  <c r="AB138" i="2"/>
  <c r="U139" i="2"/>
  <c r="V139" i="2"/>
  <c r="W139" i="2"/>
  <c r="AC139" i="2" s="1"/>
  <c r="X139" i="2"/>
  <c r="Y139" i="2"/>
  <c r="AB139" i="2" s="1"/>
  <c r="Z139" i="2"/>
  <c r="AA139" i="2"/>
  <c r="U140" i="2"/>
  <c r="V140" i="2"/>
  <c r="AB140" i="2" s="1"/>
  <c r="W140" i="2"/>
  <c r="AC140" i="2" s="1"/>
  <c r="X140" i="2"/>
  <c r="AA140" i="2" s="1"/>
  <c r="Y140" i="2"/>
  <c r="Z140" i="2"/>
  <c r="U141" i="2"/>
  <c r="AA141" i="2" s="1"/>
  <c r="V141" i="2"/>
  <c r="W141" i="2"/>
  <c r="X141" i="2"/>
  <c r="Y141" i="2"/>
  <c r="Z141" i="2"/>
  <c r="AC141" i="2"/>
  <c r="U142" i="2"/>
  <c r="V142" i="2"/>
  <c r="W142" i="2"/>
  <c r="X142" i="2"/>
  <c r="Y142" i="2"/>
  <c r="Z142" i="2"/>
  <c r="AC142" i="2" s="1"/>
  <c r="AB142" i="2"/>
  <c r="U143" i="2"/>
  <c r="V143" i="2"/>
  <c r="W143" i="2"/>
  <c r="AC143" i="2" s="1"/>
  <c r="X143" i="2"/>
  <c r="Y143" i="2"/>
  <c r="AB143" i="2" s="1"/>
  <c r="Z143" i="2"/>
  <c r="AA143" i="2"/>
  <c r="U144" i="2"/>
  <c r="V144" i="2"/>
  <c r="AB144" i="2" s="1"/>
  <c r="W144" i="2"/>
  <c r="X144" i="2"/>
  <c r="AA144" i="2" s="1"/>
  <c r="Y144" i="2"/>
  <c r="Z144" i="2"/>
  <c r="U145" i="2"/>
  <c r="AA145" i="2" s="1"/>
  <c r="V145" i="2"/>
  <c r="AB145" i="2" s="1"/>
  <c r="W145" i="2"/>
  <c r="X145" i="2"/>
  <c r="Y145" i="2"/>
  <c r="Z145" i="2"/>
  <c r="AC145" i="2"/>
  <c r="U146" i="2"/>
  <c r="V146" i="2"/>
  <c r="W146" i="2"/>
  <c r="X146" i="2"/>
  <c r="Y146" i="2"/>
  <c r="Z146" i="2"/>
  <c r="AC146" i="2" s="1"/>
  <c r="AB146" i="2"/>
  <c r="U147" i="2"/>
  <c r="V147" i="2"/>
  <c r="W147" i="2"/>
  <c r="AC147" i="2" s="1"/>
  <c r="X147" i="2"/>
  <c r="Y147" i="2"/>
  <c r="AB147" i="2" s="1"/>
  <c r="Z147" i="2"/>
  <c r="AA147" i="2"/>
  <c r="U148" i="2"/>
  <c r="V148" i="2"/>
  <c r="AB148" i="2" s="1"/>
  <c r="W148" i="2"/>
  <c r="X148" i="2"/>
  <c r="AA148" i="2" s="1"/>
  <c r="Y148" i="2"/>
  <c r="Z148" i="2"/>
  <c r="U149" i="2"/>
  <c r="AA149" i="2" s="1"/>
  <c r="V149" i="2"/>
  <c r="W149" i="2"/>
  <c r="X149" i="2"/>
  <c r="Y149" i="2"/>
  <c r="Z149" i="2"/>
  <c r="AC149" i="2"/>
  <c r="U150" i="2"/>
  <c r="V150" i="2"/>
  <c r="W150" i="2"/>
  <c r="X150" i="2"/>
  <c r="Y150" i="2"/>
  <c r="Z150" i="2"/>
  <c r="AC150" i="2" s="1"/>
  <c r="AB150" i="2"/>
  <c r="U151" i="2"/>
  <c r="V151" i="2"/>
  <c r="W151" i="2"/>
  <c r="AC151" i="2" s="1"/>
  <c r="X151" i="2"/>
  <c r="Y151" i="2"/>
  <c r="AB151" i="2" s="1"/>
  <c r="Z151" i="2"/>
  <c r="AA151" i="2"/>
  <c r="U152" i="2"/>
  <c r="V152" i="2"/>
  <c r="AB152" i="2" s="1"/>
  <c r="W152" i="2"/>
  <c r="X152" i="2"/>
  <c r="AA152" i="2" s="1"/>
  <c r="Y152" i="2"/>
  <c r="Z152" i="2"/>
  <c r="U153" i="2"/>
  <c r="AA153" i="2" s="1"/>
  <c r="V153" i="2"/>
  <c r="W153" i="2"/>
  <c r="X153" i="2"/>
  <c r="Y153" i="2"/>
  <c r="Z153" i="2"/>
  <c r="AC153" i="2"/>
  <c r="U154" i="2"/>
  <c r="AA154" i="2" s="1"/>
  <c r="V154" i="2"/>
  <c r="W154" i="2"/>
  <c r="X154" i="2"/>
  <c r="Y154" i="2"/>
  <c r="Z154" i="2"/>
  <c r="AC154" i="2" s="1"/>
  <c r="AB154" i="2"/>
  <c r="U155" i="2"/>
  <c r="V155" i="2"/>
  <c r="W155" i="2"/>
  <c r="AC155" i="2" s="1"/>
  <c r="X155" i="2"/>
  <c r="Y155" i="2"/>
  <c r="AB155" i="2" s="1"/>
  <c r="Z155" i="2"/>
  <c r="AA155" i="2"/>
  <c r="U156" i="2"/>
  <c r="V156" i="2"/>
  <c r="AB156" i="2" s="1"/>
  <c r="W156" i="2"/>
  <c r="AC156" i="2" s="1"/>
  <c r="X156" i="2"/>
  <c r="AA156" i="2" s="1"/>
  <c r="Y156" i="2"/>
  <c r="Z156" i="2"/>
  <c r="U157" i="2"/>
  <c r="AA157" i="2" s="1"/>
  <c r="V157" i="2"/>
  <c r="W157" i="2"/>
  <c r="X157" i="2"/>
  <c r="Y157" i="2"/>
  <c r="Z157" i="2"/>
  <c r="AC157" i="2"/>
  <c r="U158" i="2"/>
  <c r="V158" i="2"/>
  <c r="W158" i="2"/>
  <c r="X158" i="2"/>
  <c r="Y158" i="2"/>
  <c r="Z158" i="2"/>
  <c r="AC158" i="2" s="1"/>
  <c r="AB158" i="2"/>
  <c r="U159" i="2"/>
  <c r="V159" i="2"/>
  <c r="W159" i="2"/>
  <c r="AC159" i="2" s="1"/>
  <c r="X159" i="2"/>
  <c r="Y159" i="2"/>
  <c r="AB159" i="2" s="1"/>
  <c r="Z159" i="2"/>
  <c r="AA159" i="2"/>
  <c r="U160" i="2"/>
  <c r="V160" i="2"/>
  <c r="AB160" i="2" s="1"/>
  <c r="W160" i="2"/>
  <c r="X160" i="2"/>
  <c r="AA160" i="2" s="1"/>
  <c r="Y160" i="2"/>
  <c r="Z160" i="2"/>
  <c r="U161" i="2"/>
  <c r="AA161" i="2" s="1"/>
  <c r="V161" i="2"/>
  <c r="AB161" i="2" s="1"/>
  <c r="W161" i="2"/>
  <c r="X161" i="2"/>
  <c r="Y161" i="2"/>
  <c r="Z161" i="2"/>
  <c r="AC161" i="2"/>
  <c r="U162" i="2"/>
  <c r="V162" i="2"/>
  <c r="W162" i="2"/>
  <c r="X162" i="2"/>
  <c r="Y162" i="2"/>
  <c r="Z162" i="2"/>
  <c r="AC162" i="2" s="1"/>
  <c r="AB162" i="2"/>
  <c r="U163" i="2"/>
  <c r="V163" i="2"/>
  <c r="W163" i="2"/>
  <c r="AC163" i="2" s="1"/>
  <c r="X163" i="2"/>
  <c r="Y163" i="2"/>
  <c r="AB163" i="2" s="1"/>
  <c r="Z163" i="2"/>
  <c r="AA163" i="2"/>
  <c r="U164" i="2"/>
  <c r="V164" i="2"/>
  <c r="AB164" i="2" s="1"/>
  <c r="W164" i="2"/>
  <c r="X164" i="2"/>
  <c r="AA164" i="2" s="1"/>
  <c r="Y164" i="2"/>
  <c r="Z164" i="2"/>
  <c r="U165" i="2"/>
  <c r="V165" i="2"/>
  <c r="AB165" i="2" s="1"/>
  <c r="W165" i="2"/>
  <c r="AC165" i="2" s="1"/>
  <c r="X165" i="2"/>
  <c r="Y165" i="2"/>
  <c r="Z165" i="2"/>
  <c r="AA165" i="2"/>
  <c r="U166" i="2"/>
  <c r="AA166" i="2" s="1"/>
  <c r="V166" i="2"/>
  <c r="AB166" i="2" s="1"/>
  <c r="W166" i="2"/>
  <c r="X166" i="2"/>
  <c r="Y166" i="2"/>
  <c r="Z166" i="2"/>
  <c r="AC166" i="2" s="1"/>
  <c r="U167" i="2"/>
  <c r="V167" i="2"/>
  <c r="W167" i="2"/>
  <c r="AC167" i="2" s="1"/>
  <c r="X167" i="2"/>
  <c r="Y167" i="2"/>
  <c r="AB167" i="2" s="1"/>
  <c r="Z167" i="2"/>
  <c r="AA167" i="2"/>
  <c r="U168" i="2"/>
  <c r="V168" i="2"/>
  <c r="W168" i="2"/>
  <c r="AC168" i="2" s="1"/>
  <c r="X168" i="2"/>
  <c r="AA168" i="2" s="1"/>
  <c r="Y168" i="2"/>
  <c r="Z168" i="2"/>
  <c r="AB168" i="2"/>
  <c r="U169" i="2"/>
  <c r="AA169" i="2" s="1"/>
  <c r="V169" i="2"/>
  <c r="W169" i="2"/>
  <c r="X169" i="2"/>
  <c r="Y169" i="2"/>
  <c r="Z169" i="2"/>
  <c r="AC169" i="2"/>
  <c r="U170" i="2"/>
  <c r="V170" i="2"/>
  <c r="W170" i="2"/>
  <c r="X170" i="2"/>
  <c r="Y170" i="2"/>
  <c r="Z170" i="2"/>
  <c r="AC170" i="2" s="1"/>
  <c r="AB170" i="2"/>
  <c r="U171" i="2"/>
  <c r="AA171" i="2" s="1"/>
  <c r="V171" i="2"/>
  <c r="W171" i="2"/>
  <c r="AC171" i="2" s="1"/>
  <c r="X171" i="2"/>
  <c r="Y171" i="2"/>
  <c r="AB171" i="2" s="1"/>
  <c r="Z171" i="2"/>
  <c r="U172" i="2"/>
  <c r="V172" i="2"/>
  <c r="AB172" i="2" s="1"/>
  <c r="W172" i="2"/>
  <c r="X172" i="2"/>
  <c r="AA172" i="2" s="1"/>
  <c r="Y172" i="2"/>
  <c r="Z172" i="2"/>
  <c r="U173" i="2"/>
  <c r="V173" i="2"/>
  <c r="AB173" i="2" s="1"/>
  <c r="W173" i="2"/>
  <c r="AC173" i="2" s="1"/>
  <c r="X173" i="2"/>
  <c r="Y173" i="2"/>
  <c r="Z173" i="2"/>
  <c r="AA173" i="2"/>
  <c r="U174" i="2"/>
  <c r="V174" i="2"/>
  <c r="AB174" i="2" s="1"/>
  <c r="W174" i="2"/>
  <c r="AC174" i="2" s="1"/>
  <c r="X174" i="2"/>
  <c r="Y174" i="2"/>
  <c r="Z174" i="2"/>
  <c r="AA174" i="2"/>
  <c r="U175" i="2"/>
  <c r="AA175" i="2" s="1"/>
  <c r="V175" i="2"/>
  <c r="AB175" i="2" s="1"/>
  <c r="W175" i="2"/>
  <c r="X175" i="2"/>
  <c r="Y175" i="2"/>
  <c r="Z175" i="2"/>
  <c r="AC175" i="2"/>
  <c r="U176" i="2"/>
  <c r="AA176" i="2" s="1"/>
  <c r="V176" i="2"/>
  <c r="W176" i="2"/>
  <c r="X176" i="2"/>
  <c r="Y176" i="2"/>
  <c r="Z176" i="2"/>
  <c r="AB176" i="2"/>
  <c r="AC176" i="2"/>
  <c r="U177" i="2"/>
  <c r="V177" i="2"/>
  <c r="W177" i="2"/>
  <c r="AC177" i="2" s="1"/>
  <c r="X177" i="2"/>
  <c r="Y177" i="2"/>
  <c r="Z177" i="2"/>
  <c r="AA177" i="2"/>
  <c r="AB177" i="2"/>
  <c r="U178" i="2"/>
  <c r="V178" i="2"/>
  <c r="AB178" i="2" s="1"/>
  <c r="W178" i="2"/>
  <c r="AC178" i="2" s="1"/>
  <c r="X178" i="2"/>
  <c r="Y178" i="2"/>
  <c r="Z178" i="2"/>
  <c r="AA178" i="2"/>
  <c r="U179" i="2"/>
  <c r="AA179" i="2" s="1"/>
  <c r="V179" i="2"/>
  <c r="AB179" i="2" s="1"/>
  <c r="W179" i="2"/>
  <c r="X179" i="2"/>
  <c r="Y179" i="2"/>
  <c r="Z179" i="2"/>
  <c r="AC179" i="2"/>
  <c r="U180" i="2"/>
  <c r="AA180" i="2" s="1"/>
  <c r="V180" i="2"/>
  <c r="W180" i="2"/>
  <c r="X180" i="2"/>
  <c r="Y180" i="2"/>
  <c r="Z180" i="2"/>
  <c r="AB180" i="2"/>
  <c r="AC180" i="2"/>
  <c r="U181" i="2"/>
  <c r="V181" i="2"/>
  <c r="W181" i="2"/>
  <c r="AC181" i="2" s="1"/>
  <c r="X181" i="2"/>
  <c r="Y181" i="2"/>
  <c r="Z181" i="2"/>
  <c r="AA181" i="2"/>
  <c r="AB181" i="2"/>
  <c r="U182" i="2"/>
  <c r="V182" i="2"/>
  <c r="AB182" i="2" s="1"/>
  <c r="W182" i="2"/>
  <c r="AC182" i="2" s="1"/>
  <c r="X182" i="2"/>
  <c r="Y182" i="2"/>
  <c r="Z182" i="2"/>
  <c r="AA182" i="2"/>
  <c r="U183" i="2"/>
  <c r="AA183" i="2" s="1"/>
  <c r="V183" i="2"/>
  <c r="AB183" i="2" s="1"/>
  <c r="W183" i="2"/>
  <c r="X183" i="2"/>
  <c r="Y183" i="2"/>
  <c r="Z183" i="2"/>
  <c r="AC183" i="2"/>
  <c r="U184" i="2"/>
  <c r="AA184" i="2" s="1"/>
  <c r="V184" i="2"/>
  <c r="W184" i="2"/>
  <c r="X184" i="2"/>
  <c r="Y184" i="2"/>
  <c r="Z184" i="2"/>
  <c r="AB184" i="2"/>
  <c r="AC184" i="2"/>
  <c r="U185" i="2"/>
  <c r="V185" i="2"/>
  <c r="W185" i="2"/>
  <c r="AC185" i="2" s="1"/>
  <c r="X185" i="2"/>
  <c r="Y185" i="2"/>
  <c r="Z185" i="2"/>
  <c r="AA185" i="2"/>
  <c r="AB185" i="2"/>
  <c r="U186" i="2"/>
  <c r="V186" i="2"/>
  <c r="AB186" i="2" s="1"/>
  <c r="W186" i="2"/>
  <c r="AC186" i="2" s="1"/>
  <c r="X186" i="2"/>
  <c r="Y186" i="2"/>
  <c r="Z186" i="2"/>
  <c r="AA186" i="2"/>
  <c r="U187" i="2"/>
  <c r="AA187" i="2" s="1"/>
  <c r="V187" i="2"/>
  <c r="AB187" i="2" s="1"/>
  <c r="W187" i="2"/>
  <c r="X187" i="2"/>
  <c r="Y187" i="2"/>
  <c r="Z187" i="2"/>
  <c r="AC187" i="2"/>
  <c r="U188" i="2"/>
  <c r="AA188" i="2" s="1"/>
  <c r="V188" i="2"/>
  <c r="W188" i="2"/>
  <c r="X188" i="2"/>
  <c r="Y188" i="2"/>
  <c r="Z188" i="2"/>
  <c r="AB188" i="2"/>
  <c r="AC188" i="2"/>
  <c r="U189" i="2"/>
  <c r="V189" i="2"/>
  <c r="W189" i="2"/>
  <c r="AC189" i="2" s="1"/>
  <c r="X189" i="2"/>
  <c r="Y189" i="2"/>
  <c r="Z189" i="2"/>
  <c r="AA189" i="2"/>
  <c r="AB189" i="2"/>
  <c r="U190" i="2"/>
  <c r="V190" i="2"/>
  <c r="AB190" i="2" s="1"/>
  <c r="W190" i="2"/>
  <c r="AC190" i="2" s="1"/>
  <c r="X190" i="2"/>
  <c r="Y190" i="2"/>
  <c r="Z190" i="2"/>
  <c r="AA190" i="2"/>
  <c r="U191" i="2"/>
  <c r="AA191" i="2" s="1"/>
  <c r="V191" i="2"/>
  <c r="AB191" i="2" s="1"/>
  <c r="W191" i="2"/>
  <c r="X191" i="2"/>
  <c r="Y191" i="2"/>
  <c r="Z191" i="2"/>
  <c r="AC191" i="2"/>
  <c r="U192" i="2"/>
  <c r="AA192" i="2" s="1"/>
  <c r="V192" i="2"/>
  <c r="W192" i="2"/>
  <c r="X192" i="2"/>
  <c r="Y192" i="2"/>
  <c r="Z192" i="2"/>
  <c r="AB192" i="2"/>
  <c r="AC192" i="2"/>
  <c r="U193" i="2"/>
  <c r="V193" i="2"/>
  <c r="W193" i="2"/>
  <c r="AC193" i="2" s="1"/>
  <c r="X193" i="2"/>
  <c r="Y193" i="2"/>
  <c r="Z193" i="2"/>
  <c r="AA193" i="2"/>
  <c r="AB193" i="2"/>
  <c r="U194" i="2"/>
  <c r="V194" i="2"/>
  <c r="AB194" i="2" s="1"/>
  <c r="W194" i="2"/>
  <c r="AC194" i="2" s="1"/>
  <c r="X194" i="2"/>
  <c r="Y194" i="2"/>
  <c r="Z194" i="2"/>
  <c r="AA194" i="2"/>
  <c r="U195" i="2"/>
  <c r="AA195" i="2" s="1"/>
  <c r="V195" i="2"/>
  <c r="AB195" i="2" s="1"/>
  <c r="W195" i="2"/>
  <c r="X195" i="2"/>
  <c r="Y195" i="2"/>
  <c r="Z195" i="2"/>
  <c r="AC195" i="2"/>
  <c r="U196" i="2"/>
  <c r="AA196" i="2" s="1"/>
  <c r="V196" i="2"/>
  <c r="W196" i="2"/>
  <c r="X196" i="2"/>
  <c r="Y196" i="2"/>
  <c r="Z196" i="2"/>
  <c r="AB196" i="2"/>
  <c r="AC196" i="2"/>
  <c r="U197" i="2"/>
  <c r="V197" i="2"/>
  <c r="W197" i="2"/>
  <c r="AC197" i="2" s="1"/>
  <c r="X197" i="2"/>
  <c r="Y197" i="2"/>
  <c r="Z197" i="2"/>
  <c r="AA197" i="2"/>
  <c r="AB197" i="2"/>
  <c r="U198" i="2"/>
  <c r="V198" i="2"/>
  <c r="AB198" i="2" s="1"/>
  <c r="W198" i="2"/>
  <c r="AC198" i="2" s="1"/>
  <c r="X198" i="2"/>
  <c r="Y198" i="2"/>
  <c r="Z198" i="2"/>
  <c r="AA198" i="2"/>
  <c r="U199" i="2"/>
  <c r="AA199" i="2" s="1"/>
  <c r="V199" i="2"/>
  <c r="AB199" i="2" s="1"/>
  <c r="W199" i="2"/>
  <c r="X199" i="2"/>
  <c r="Y199" i="2"/>
  <c r="Z199" i="2"/>
  <c r="AC199" i="2"/>
  <c r="U200" i="2"/>
  <c r="AA200" i="2" s="1"/>
  <c r="V200" i="2"/>
  <c r="W200" i="2"/>
  <c r="X200" i="2"/>
  <c r="Y200" i="2"/>
  <c r="Z200" i="2"/>
  <c r="AB200" i="2"/>
  <c r="AC200" i="2"/>
  <c r="U201" i="2"/>
  <c r="V201" i="2"/>
  <c r="W201" i="2"/>
  <c r="AC201" i="2" s="1"/>
  <c r="X201" i="2"/>
  <c r="Y201" i="2"/>
  <c r="Z201" i="2"/>
  <c r="AA201" i="2"/>
  <c r="AB201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N7" i="2" s="1"/>
  <c r="F7" i="2"/>
  <c r="G7" i="2"/>
  <c r="H7" i="2"/>
  <c r="I7" i="2"/>
  <c r="J7" i="2"/>
  <c r="K7" i="2"/>
  <c r="L7" i="2"/>
  <c r="M7" i="2"/>
  <c r="O7" i="2"/>
  <c r="P7" i="2"/>
  <c r="E8" i="2"/>
  <c r="N8" i="2" s="1"/>
  <c r="F8" i="2"/>
  <c r="G8" i="2"/>
  <c r="H8" i="2"/>
  <c r="I8" i="2"/>
  <c r="J8" i="2"/>
  <c r="K8" i="2"/>
  <c r="L8" i="2"/>
  <c r="M8" i="2"/>
  <c r="O8" i="2"/>
  <c r="P8" i="2"/>
  <c r="E9" i="2"/>
  <c r="N9" i="2" s="1"/>
  <c r="F9" i="2"/>
  <c r="G9" i="2"/>
  <c r="H9" i="2"/>
  <c r="I9" i="2"/>
  <c r="J9" i="2"/>
  <c r="K9" i="2"/>
  <c r="L9" i="2"/>
  <c r="M9" i="2"/>
  <c r="O9" i="2"/>
  <c r="P9" i="2"/>
  <c r="E10" i="2"/>
  <c r="N10" i="2" s="1"/>
  <c r="F10" i="2"/>
  <c r="G10" i="2"/>
  <c r="H10" i="2"/>
  <c r="I10" i="2"/>
  <c r="J10" i="2"/>
  <c r="K10" i="2"/>
  <c r="L10" i="2"/>
  <c r="M10" i="2"/>
  <c r="O10" i="2"/>
  <c r="P10" i="2"/>
  <c r="E11" i="2"/>
  <c r="N11" i="2" s="1"/>
  <c r="F11" i="2"/>
  <c r="G11" i="2"/>
  <c r="H11" i="2"/>
  <c r="I11" i="2"/>
  <c r="J11" i="2"/>
  <c r="K11" i="2"/>
  <c r="L11" i="2"/>
  <c r="M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P14" i="2" s="1"/>
  <c r="H14" i="2"/>
  <c r="I14" i="2"/>
  <c r="J14" i="2"/>
  <c r="K14" i="2"/>
  <c r="L14" i="2"/>
  <c r="M14" i="2"/>
  <c r="O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P66" i="2" s="1"/>
  <c r="H66" i="2"/>
  <c r="I66" i="2"/>
  <c r="J66" i="2"/>
  <c r="K66" i="2"/>
  <c r="L66" i="2"/>
  <c r="M66" i="2"/>
  <c r="O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H91" i="2"/>
  <c r="I91" i="2"/>
  <c r="J91" i="2"/>
  <c r="K91" i="2"/>
  <c r="L91" i="2"/>
  <c r="M91" i="2"/>
  <c r="O91" i="2"/>
  <c r="P91" i="2"/>
  <c r="E92" i="2"/>
  <c r="N92" i="2" s="1"/>
  <c r="F92" i="2"/>
  <c r="O92" i="2" s="1"/>
  <c r="G92" i="2"/>
  <c r="H92" i="2"/>
  <c r="I92" i="2"/>
  <c r="J92" i="2"/>
  <c r="K92" i="2"/>
  <c r="L92" i="2"/>
  <c r="M92" i="2"/>
  <c r="P92" i="2"/>
  <c r="E93" i="2"/>
  <c r="N93" i="2" s="1"/>
  <c r="F93" i="2"/>
  <c r="O93" i="2" s="1"/>
  <c r="G93" i="2"/>
  <c r="H93" i="2"/>
  <c r="I93" i="2"/>
  <c r="J93" i="2"/>
  <c r="K93" i="2"/>
  <c r="L93" i="2"/>
  <c r="M93" i="2"/>
  <c r="P93" i="2"/>
  <c r="E94" i="2"/>
  <c r="N94" i="2" s="1"/>
  <c r="F94" i="2"/>
  <c r="O94" i="2" s="1"/>
  <c r="G94" i="2"/>
  <c r="H94" i="2"/>
  <c r="I94" i="2"/>
  <c r="J94" i="2"/>
  <c r="K94" i="2"/>
  <c r="L94" i="2"/>
  <c r="M94" i="2"/>
  <c r="P94" i="2"/>
  <c r="E95" i="2"/>
  <c r="N95" i="2" s="1"/>
  <c r="F95" i="2"/>
  <c r="O95" i="2" s="1"/>
  <c r="G95" i="2"/>
  <c r="H95" i="2"/>
  <c r="I95" i="2"/>
  <c r="J95" i="2"/>
  <c r="K95" i="2"/>
  <c r="L95" i="2"/>
  <c r="M95" i="2"/>
  <c r="P95" i="2"/>
  <c r="E96" i="2"/>
  <c r="N96" i="2" s="1"/>
  <c r="F96" i="2"/>
  <c r="O96" i="2" s="1"/>
  <c r="G96" i="2"/>
  <c r="H96" i="2"/>
  <c r="I96" i="2"/>
  <c r="J96" i="2"/>
  <c r="K96" i="2"/>
  <c r="L96" i="2"/>
  <c r="M96" i="2"/>
  <c r="P96" i="2"/>
  <c r="E97" i="2"/>
  <c r="N97" i="2" s="1"/>
  <c r="F97" i="2"/>
  <c r="O97" i="2" s="1"/>
  <c r="G97" i="2"/>
  <c r="H97" i="2"/>
  <c r="I97" i="2"/>
  <c r="J97" i="2"/>
  <c r="K97" i="2"/>
  <c r="L97" i="2"/>
  <c r="M97" i="2"/>
  <c r="P97" i="2"/>
  <c r="E98" i="2"/>
  <c r="N98" i="2" s="1"/>
  <c r="F98" i="2"/>
  <c r="O98" i="2" s="1"/>
  <c r="G98" i="2"/>
  <c r="H98" i="2"/>
  <c r="I98" i="2"/>
  <c r="J98" i="2"/>
  <c r="K98" i="2"/>
  <c r="L98" i="2"/>
  <c r="M98" i="2"/>
  <c r="P98" i="2"/>
  <c r="E99" i="2"/>
  <c r="N99" i="2" s="1"/>
  <c r="F99" i="2"/>
  <c r="O99" i="2" s="1"/>
  <c r="G99" i="2"/>
  <c r="H99" i="2"/>
  <c r="I99" i="2"/>
  <c r="J99" i="2"/>
  <c r="K99" i="2"/>
  <c r="L99" i="2"/>
  <c r="M99" i="2"/>
  <c r="P99" i="2"/>
  <c r="E100" i="2"/>
  <c r="N100" i="2" s="1"/>
  <c r="F100" i="2"/>
  <c r="O100" i="2" s="1"/>
  <c r="G100" i="2"/>
  <c r="H100" i="2"/>
  <c r="I100" i="2"/>
  <c r="J100" i="2"/>
  <c r="K100" i="2"/>
  <c r="L100" i="2"/>
  <c r="M100" i="2"/>
  <c r="P100" i="2"/>
  <c r="E101" i="2"/>
  <c r="N101" i="2" s="1"/>
  <c r="F101" i="2"/>
  <c r="O101" i="2" s="1"/>
  <c r="G101" i="2"/>
  <c r="H101" i="2"/>
  <c r="I101" i="2"/>
  <c r="J101" i="2"/>
  <c r="K101" i="2"/>
  <c r="L101" i="2"/>
  <c r="M101" i="2"/>
  <c r="P101" i="2"/>
  <c r="E102" i="2"/>
  <c r="N102" i="2" s="1"/>
  <c r="F102" i="2"/>
  <c r="O102" i="2" s="1"/>
  <c r="G102" i="2"/>
  <c r="H102" i="2"/>
  <c r="I102" i="2"/>
  <c r="J102" i="2"/>
  <c r="K102" i="2"/>
  <c r="L102" i="2"/>
  <c r="M102" i="2"/>
  <c r="P102" i="2"/>
  <c r="E103" i="2"/>
  <c r="N103" i="2" s="1"/>
  <c r="F103" i="2"/>
  <c r="O103" i="2" s="1"/>
  <c r="G103" i="2"/>
  <c r="H103" i="2"/>
  <c r="I103" i="2"/>
  <c r="J103" i="2"/>
  <c r="K103" i="2"/>
  <c r="L103" i="2"/>
  <c r="M103" i="2"/>
  <c r="P103" i="2"/>
  <c r="E104" i="2"/>
  <c r="N104" i="2" s="1"/>
  <c r="F104" i="2"/>
  <c r="O104" i="2" s="1"/>
  <c r="G104" i="2"/>
  <c r="H104" i="2"/>
  <c r="I104" i="2"/>
  <c r="J104" i="2"/>
  <c r="K104" i="2"/>
  <c r="L104" i="2"/>
  <c r="M104" i="2"/>
  <c r="P104" i="2"/>
  <c r="E105" i="2"/>
  <c r="N105" i="2" s="1"/>
  <c r="F105" i="2"/>
  <c r="O105" i="2" s="1"/>
  <c r="G105" i="2"/>
  <c r="H105" i="2"/>
  <c r="I105" i="2"/>
  <c r="J105" i="2"/>
  <c r="K105" i="2"/>
  <c r="L105" i="2"/>
  <c r="M105" i="2"/>
  <c r="P105" i="2"/>
  <c r="E106" i="2"/>
  <c r="N106" i="2" s="1"/>
  <c r="F106" i="2"/>
  <c r="O106" i="2" s="1"/>
  <c r="G106" i="2"/>
  <c r="H106" i="2"/>
  <c r="I106" i="2"/>
  <c r="J106" i="2"/>
  <c r="K106" i="2"/>
  <c r="L106" i="2"/>
  <c r="M106" i="2"/>
  <c r="P106" i="2"/>
  <c r="E107" i="2"/>
  <c r="N107" i="2" s="1"/>
  <c r="F107" i="2"/>
  <c r="O107" i="2" s="1"/>
  <c r="G107" i="2"/>
  <c r="H107" i="2"/>
  <c r="I107" i="2"/>
  <c r="J107" i="2"/>
  <c r="K107" i="2"/>
  <c r="L107" i="2"/>
  <c r="M107" i="2"/>
  <c r="P107" i="2"/>
  <c r="E108" i="2"/>
  <c r="N108" i="2" s="1"/>
  <c r="F108" i="2"/>
  <c r="O108" i="2" s="1"/>
  <c r="G108" i="2"/>
  <c r="H108" i="2"/>
  <c r="I108" i="2"/>
  <c r="J108" i="2"/>
  <c r="K108" i="2"/>
  <c r="L108" i="2"/>
  <c r="M108" i="2"/>
  <c r="P108" i="2"/>
  <c r="E109" i="2"/>
  <c r="N109" i="2" s="1"/>
  <c r="F109" i="2"/>
  <c r="O109" i="2" s="1"/>
  <c r="G109" i="2"/>
  <c r="H109" i="2"/>
  <c r="I109" i="2"/>
  <c r="J109" i="2"/>
  <c r="K109" i="2"/>
  <c r="L109" i="2"/>
  <c r="M109" i="2"/>
  <c r="P109" i="2"/>
  <c r="E110" i="2"/>
  <c r="N110" i="2" s="1"/>
  <c r="F110" i="2"/>
  <c r="O110" i="2" s="1"/>
  <c r="G110" i="2"/>
  <c r="H110" i="2"/>
  <c r="I110" i="2"/>
  <c r="J110" i="2"/>
  <c r="K110" i="2"/>
  <c r="L110" i="2"/>
  <c r="M110" i="2"/>
  <c r="P110" i="2"/>
  <c r="E111" i="2"/>
  <c r="N111" i="2" s="1"/>
  <c r="F111" i="2"/>
  <c r="O111" i="2" s="1"/>
  <c r="G111" i="2"/>
  <c r="H111" i="2"/>
  <c r="I111" i="2"/>
  <c r="J111" i="2"/>
  <c r="K111" i="2"/>
  <c r="L111" i="2"/>
  <c r="M111" i="2"/>
  <c r="P111" i="2"/>
  <c r="E112" i="2"/>
  <c r="N112" i="2" s="1"/>
  <c r="F112" i="2"/>
  <c r="O112" i="2" s="1"/>
  <c r="G112" i="2"/>
  <c r="H112" i="2"/>
  <c r="I112" i="2"/>
  <c r="J112" i="2"/>
  <c r="K112" i="2"/>
  <c r="L112" i="2"/>
  <c r="M112" i="2"/>
  <c r="P112" i="2"/>
  <c r="E113" i="2"/>
  <c r="N113" i="2" s="1"/>
  <c r="F113" i="2"/>
  <c r="O113" i="2" s="1"/>
  <c r="G113" i="2"/>
  <c r="H113" i="2"/>
  <c r="I113" i="2"/>
  <c r="J113" i="2"/>
  <c r="K113" i="2"/>
  <c r="L113" i="2"/>
  <c r="M113" i="2"/>
  <c r="P113" i="2"/>
  <c r="E114" i="2"/>
  <c r="N114" i="2" s="1"/>
  <c r="F114" i="2"/>
  <c r="O114" i="2" s="1"/>
  <c r="G114" i="2"/>
  <c r="H114" i="2"/>
  <c r="I114" i="2"/>
  <c r="J114" i="2"/>
  <c r="K114" i="2"/>
  <c r="L114" i="2"/>
  <c r="M114" i="2"/>
  <c r="P114" i="2"/>
  <c r="E115" i="2"/>
  <c r="N115" i="2" s="1"/>
  <c r="F115" i="2"/>
  <c r="O115" i="2" s="1"/>
  <c r="G115" i="2"/>
  <c r="H115" i="2"/>
  <c r="I115" i="2"/>
  <c r="J115" i="2"/>
  <c r="K115" i="2"/>
  <c r="L115" i="2"/>
  <c r="M115" i="2"/>
  <c r="P115" i="2"/>
  <c r="E116" i="2"/>
  <c r="N116" i="2" s="1"/>
  <c r="F116" i="2"/>
  <c r="O116" i="2" s="1"/>
  <c r="G116" i="2"/>
  <c r="H116" i="2"/>
  <c r="I116" i="2"/>
  <c r="J116" i="2"/>
  <c r="K116" i="2"/>
  <c r="L116" i="2"/>
  <c r="M116" i="2"/>
  <c r="P116" i="2"/>
  <c r="E117" i="2"/>
  <c r="N117" i="2" s="1"/>
  <c r="F117" i="2"/>
  <c r="O117" i="2" s="1"/>
  <c r="G117" i="2"/>
  <c r="H117" i="2"/>
  <c r="I117" i="2"/>
  <c r="J117" i="2"/>
  <c r="K117" i="2"/>
  <c r="L117" i="2"/>
  <c r="M117" i="2"/>
  <c r="P117" i="2"/>
  <c r="E118" i="2"/>
  <c r="N118" i="2" s="1"/>
  <c r="F118" i="2"/>
  <c r="O118" i="2" s="1"/>
  <c r="G118" i="2"/>
  <c r="H118" i="2"/>
  <c r="I118" i="2"/>
  <c r="J118" i="2"/>
  <c r="K118" i="2"/>
  <c r="L118" i="2"/>
  <c r="M118" i="2"/>
  <c r="P118" i="2"/>
  <c r="E119" i="2"/>
  <c r="N119" i="2" s="1"/>
  <c r="F119" i="2"/>
  <c r="O119" i="2" s="1"/>
  <c r="G119" i="2"/>
  <c r="H119" i="2"/>
  <c r="I119" i="2"/>
  <c r="J119" i="2"/>
  <c r="K119" i="2"/>
  <c r="L119" i="2"/>
  <c r="M119" i="2"/>
  <c r="P119" i="2"/>
  <c r="E120" i="2"/>
  <c r="N120" i="2" s="1"/>
  <c r="F120" i="2"/>
  <c r="O120" i="2" s="1"/>
  <c r="G120" i="2"/>
  <c r="H120" i="2"/>
  <c r="I120" i="2"/>
  <c r="J120" i="2"/>
  <c r="K120" i="2"/>
  <c r="L120" i="2"/>
  <c r="M120" i="2"/>
  <c r="P120" i="2"/>
  <c r="E121" i="2"/>
  <c r="N121" i="2" s="1"/>
  <c r="F121" i="2"/>
  <c r="O121" i="2" s="1"/>
  <c r="G121" i="2"/>
  <c r="H121" i="2"/>
  <c r="I121" i="2"/>
  <c r="J121" i="2"/>
  <c r="K121" i="2"/>
  <c r="L121" i="2"/>
  <c r="M121" i="2"/>
  <c r="P121" i="2"/>
  <c r="E122" i="2"/>
  <c r="N122" i="2" s="1"/>
  <c r="F122" i="2"/>
  <c r="O122" i="2" s="1"/>
  <c r="G122" i="2"/>
  <c r="H122" i="2"/>
  <c r="I122" i="2"/>
  <c r="J122" i="2"/>
  <c r="K122" i="2"/>
  <c r="L122" i="2"/>
  <c r="M122" i="2"/>
  <c r="P122" i="2"/>
  <c r="E123" i="2"/>
  <c r="N123" i="2" s="1"/>
  <c r="F123" i="2"/>
  <c r="O123" i="2" s="1"/>
  <c r="G123" i="2"/>
  <c r="H123" i="2"/>
  <c r="I123" i="2"/>
  <c r="J123" i="2"/>
  <c r="K123" i="2"/>
  <c r="L123" i="2"/>
  <c r="M123" i="2"/>
  <c r="P123" i="2"/>
  <c r="E124" i="2"/>
  <c r="N124" i="2" s="1"/>
  <c r="F124" i="2"/>
  <c r="O124" i="2" s="1"/>
  <c r="G124" i="2"/>
  <c r="H124" i="2"/>
  <c r="I124" i="2"/>
  <c r="J124" i="2"/>
  <c r="K124" i="2"/>
  <c r="L124" i="2"/>
  <c r="M124" i="2"/>
  <c r="P124" i="2"/>
  <c r="E125" i="2"/>
  <c r="N125" i="2" s="1"/>
  <c r="F125" i="2"/>
  <c r="O125" i="2" s="1"/>
  <c r="G125" i="2"/>
  <c r="H125" i="2"/>
  <c r="I125" i="2"/>
  <c r="J125" i="2"/>
  <c r="K125" i="2"/>
  <c r="L125" i="2"/>
  <c r="M125" i="2"/>
  <c r="P125" i="2"/>
  <c r="E126" i="2"/>
  <c r="N126" i="2" s="1"/>
  <c r="F126" i="2"/>
  <c r="O126" i="2" s="1"/>
  <c r="G126" i="2"/>
  <c r="H126" i="2"/>
  <c r="I126" i="2"/>
  <c r="J126" i="2"/>
  <c r="K126" i="2"/>
  <c r="L126" i="2"/>
  <c r="M126" i="2"/>
  <c r="P126" i="2"/>
  <c r="E127" i="2"/>
  <c r="N127" i="2" s="1"/>
  <c r="F127" i="2"/>
  <c r="O127" i="2" s="1"/>
  <c r="G127" i="2"/>
  <c r="H127" i="2"/>
  <c r="I127" i="2"/>
  <c r="J127" i="2"/>
  <c r="K127" i="2"/>
  <c r="L127" i="2"/>
  <c r="M127" i="2"/>
  <c r="P127" i="2"/>
  <c r="E128" i="2"/>
  <c r="N128" i="2" s="1"/>
  <c r="F128" i="2"/>
  <c r="O128" i="2" s="1"/>
  <c r="G128" i="2"/>
  <c r="H128" i="2"/>
  <c r="I128" i="2"/>
  <c r="J128" i="2"/>
  <c r="K128" i="2"/>
  <c r="L128" i="2"/>
  <c r="M128" i="2"/>
  <c r="P128" i="2"/>
  <c r="E129" i="2"/>
  <c r="N129" i="2" s="1"/>
  <c r="F129" i="2"/>
  <c r="O129" i="2" s="1"/>
  <c r="G129" i="2"/>
  <c r="H129" i="2"/>
  <c r="I129" i="2"/>
  <c r="J129" i="2"/>
  <c r="K129" i="2"/>
  <c r="L129" i="2"/>
  <c r="M129" i="2"/>
  <c r="P129" i="2"/>
  <c r="E130" i="2"/>
  <c r="N130" i="2" s="1"/>
  <c r="F130" i="2"/>
  <c r="O130" i="2" s="1"/>
  <c r="G130" i="2"/>
  <c r="H130" i="2"/>
  <c r="I130" i="2"/>
  <c r="J130" i="2"/>
  <c r="K130" i="2"/>
  <c r="L130" i="2"/>
  <c r="M130" i="2"/>
  <c r="P130" i="2"/>
  <c r="E131" i="2"/>
  <c r="N131" i="2" s="1"/>
  <c r="F131" i="2"/>
  <c r="O131" i="2" s="1"/>
  <c r="G131" i="2"/>
  <c r="H131" i="2"/>
  <c r="I131" i="2"/>
  <c r="J131" i="2"/>
  <c r="K131" i="2"/>
  <c r="L131" i="2"/>
  <c r="M131" i="2"/>
  <c r="P131" i="2"/>
  <c r="E132" i="2"/>
  <c r="N132" i="2" s="1"/>
  <c r="F132" i="2"/>
  <c r="O132" i="2" s="1"/>
  <c r="G132" i="2"/>
  <c r="H132" i="2"/>
  <c r="I132" i="2"/>
  <c r="J132" i="2"/>
  <c r="K132" i="2"/>
  <c r="L132" i="2"/>
  <c r="M132" i="2"/>
  <c r="P132" i="2"/>
  <c r="E133" i="2"/>
  <c r="N133" i="2" s="1"/>
  <c r="F133" i="2"/>
  <c r="O133" i="2" s="1"/>
  <c r="G133" i="2"/>
  <c r="H133" i="2"/>
  <c r="I133" i="2"/>
  <c r="J133" i="2"/>
  <c r="K133" i="2"/>
  <c r="L133" i="2"/>
  <c r="M133" i="2"/>
  <c r="P133" i="2"/>
  <c r="E134" i="2"/>
  <c r="N134" i="2" s="1"/>
  <c r="F134" i="2"/>
  <c r="O134" i="2" s="1"/>
  <c r="G134" i="2"/>
  <c r="H134" i="2"/>
  <c r="I134" i="2"/>
  <c r="J134" i="2"/>
  <c r="K134" i="2"/>
  <c r="L134" i="2"/>
  <c r="M134" i="2"/>
  <c r="P134" i="2"/>
  <c r="E135" i="2"/>
  <c r="N135" i="2" s="1"/>
  <c r="F135" i="2"/>
  <c r="O135" i="2" s="1"/>
  <c r="G135" i="2"/>
  <c r="H135" i="2"/>
  <c r="I135" i="2"/>
  <c r="J135" i="2"/>
  <c r="K135" i="2"/>
  <c r="L135" i="2"/>
  <c r="M135" i="2"/>
  <c r="P135" i="2"/>
  <c r="E136" i="2"/>
  <c r="N136" i="2" s="1"/>
  <c r="F136" i="2"/>
  <c r="O136" i="2" s="1"/>
  <c r="G136" i="2"/>
  <c r="H136" i="2"/>
  <c r="I136" i="2"/>
  <c r="J136" i="2"/>
  <c r="K136" i="2"/>
  <c r="L136" i="2"/>
  <c r="M136" i="2"/>
  <c r="P136" i="2"/>
  <c r="E137" i="2"/>
  <c r="N137" i="2" s="1"/>
  <c r="F137" i="2"/>
  <c r="O137" i="2" s="1"/>
  <c r="G137" i="2"/>
  <c r="H137" i="2"/>
  <c r="I137" i="2"/>
  <c r="J137" i="2"/>
  <c r="K137" i="2"/>
  <c r="L137" i="2"/>
  <c r="M137" i="2"/>
  <c r="P137" i="2"/>
  <c r="E138" i="2"/>
  <c r="N138" i="2" s="1"/>
  <c r="F138" i="2"/>
  <c r="O138" i="2" s="1"/>
  <c r="G138" i="2"/>
  <c r="H138" i="2"/>
  <c r="I138" i="2"/>
  <c r="J138" i="2"/>
  <c r="K138" i="2"/>
  <c r="L138" i="2"/>
  <c r="M138" i="2"/>
  <c r="P138" i="2"/>
  <c r="E139" i="2"/>
  <c r="N139" i="2" s="1"/>
  <c r="F139" i="2"/>
  <c r="O139" i="2" s="1"/>
  <c r="G139" i="2"/>
  <c r="H139" i="2"/>
  <c r="I139" i="2"/>
  <c r="J139" i="2"/>
  <c r="K139" i="2"/>
  <c r="L139" i="2"/>
  <c r="M139" i="2"/>
  <c r="P139" i="2"/>
  <c r="E140" i="2"/>
  <c r="N140" i="2" s="1"/>
  <c r="F140" i="2"/>
  <c r="O140" i="2" s="1"/>
  <c r="G140" i="2"/>
  <c r="H140" i="2"/>
  <c r="I140" i="2"/>
  <c r="J140" i="2"/>
  <c r="K140" i="2"/>
  <c r="L140" i="2"/>
  <c r="M140" i="2"/>
  <c r="P140" i="2"/>
  <c r="E141" i="2"/>
  <c r="N141" i="2" s="1"/>
  <c r="F141" i="2"/>
  <c r="O141" i="2" s="1"/>
  <c r="G141" i="2"/>
  <c r="H141" i="2"/>
  <c r="I141" i="2"/>
  <c r="J141" i="2"/>
  <c r="K141" i="2"/>
  <c r="L141" i="2"/>
  <c r="M141" i="2"/>
  <c r="P141" i="2"/>
  <c r="E142" i="2"/>
  <c r="N142" i="2" s="1"/>
  <c r="F142" i="2"/>
  <c r="O142" i="2" s="1"/>
  <c r="G142" i="2"/>
  <c r="H142" i="2"/>
  <c r="I142" i="2"/>
  <c r="J142" i="2"/>
  <c r="K142" i="2"/>
  <c r="L142" i="2"/>
  <c r="M142" i="2"/>
  <c r="P142" i="2"/>
  <c r="E143" i="2"/>
  <c r="N143" i="2" s="1"/>
  <c r="F143" i="2"/>
  <c r="O143" i="2" s="1"/>
  <c r="G143" i="2"/>
  <c r="H143" i="2"/>
  <c r="I143" i="2"/>
  <c r="J143" i="2"/>
  <c r="K143" i="2"/>
  <c r="L143" i="2"/>
  <c r="M143" i="2"/>
  <c r="P143" i="2"/>
  <c r="E144" i="2"/>
  <c r="N144" i="2" s="1"/>
  <c r="F144" i="2"/>
  <c r="O144" i="2" s="1"/>
  <c r="G144" i="2"/>
  <c r="H144" i="2"/>
  <c r="I144" i="2"/>
  <c r="J144" i="2"/>
  <c r="K144" i="2"/>
  <c r="L144" i="2"/>
  <c r="M144" i="2"/>
  <c r="P144" i="2"/>
  <c r="E145" i="2"/>
  <c r="N145" i="2" s="1"/>
  <c r="F145" i="2"/>
  <c r="O145" i="2" s="1"/>
  <c r="G145" i="2"/>
  <c r="H145" i="2"/>
  <c r="I145" i="2"/>
  <c r="J145" i="2"/>
  <c r="K145" i="2"/>
  <c r="L145" i="2"/>
  <c r="M145" i="2"/>
  <c r="P145" i="2"/>
  <c r="E146" i="2"/>
  <c r="N146" i="2" s="1"/>
  <c r="F146" i="2"/>
  <c r="O146" i="2" s="1"/>
  <c r="G146" i="2"/>
  <c r="H146" i="2"/>
  <c r="I146" i="2"/>
  <c r="J146" i="2"/>
  <c r="K146" i="2"/>
  <c r="L146" i="2"/>
  <c r="M146" i="2"/>
  <c r="P146" i="2"/>
  <c r="E147" i="2"/>
  <c r="N147" i="2" s="1"/>
  <c r="F147" i="2"/>
  <c r="O147" i="2" s="1"/>
  <c r="G147" i="2"/>
  <c r="H147" i="2"/>
  <c r="I147" i="2"/>
  <c r="J147" i="2"/>
  <c r="K147" i="2"/>
  <c r="L147" i="2"/>
  <c r="M147" i="2"/>
  <c r="P147" i="2"/>
  <c r="E148" i="2"/>
  <c r="N148" i="2" s="1"/>
  <c r="F148" i="2"/>
  <c r="O148" i="2" s="1"/>
  <c r="G148" i="2"/>
  <c r="H148" i="2"/>
  <c r="I148" i="2"/>
  <c r="J148" i="2"/>
  <c r="K148" i="2"/>
  <c r="L148" i="2"/>
  <c r="M148" i="2"/>
  <c r="P148" i="2"/>
  <c r="E149" i="2"/>
  <c r="N149" i="2" s="1"/>
  <c r="F149" i="2"/>
  <c r="O149" i="2" s="1"/>
  <c r="G149" i="2"/>
  <c r="H149" i="2"/>
  <c r="I149" i="2"/>
  <c r="J149" i="2"/>
  <c r="K149" i="2"/>
  <c r="L149" i="2"/>
  <c r="M149" i="2"/>
  <c r="P149" i="2"/>
  <c r="E150" i="2"/>
  <c r="N150" i="2" s="1"/>
  <c r="F150" i="2"/>
  <c r="O150" i="2" s="1"/>
  <c r="G150" i="2"/>
  <c r="H150" i="2"/>
  <c r="I150" i="2"/>
  <c r="J150" i="2"/>
  <c r="K150" i="2"/>
  <c r="L150" i="2"/>
  <c r="M150" i="2"/>
  <c r="P150" i="2"/>
  <c r="E151" i="2"/>
  <c r="N151" i="2" s="1"/>
  <c r="F151" i="2"/>
  <c r="O151" i="2" s="1"/>
  <c r="G151" i="2"/>
  <c r="H151" i="2"/>
  <c r="I151" i="2"/>
  <c r="J151" i="2"/>
  <c r="K151" i="2"/>
  <c r="L151" i="2"/>
  <c r="M151" i="2"/>
  <c r="P151" i="2"/>
  <c r="E152" i="2"/>
  <c r="N152" i="2" s="1"/>
  <c r="F152" i="2"/>
  <c r="O152" i="2" s="1"/>
  <c r="G152" i="2"/>
  <c r="H152" i="2"/>
  <c r="I152" i="2"/>
  <c r="J152" i="2"/>
  <c r="K152" i="2"/>
  <c r="L152" i="2"/>
  <c r="M152" i="2"/>
  <c r="P152" i="2"/>
  <c r="E153" i="2"/>
  <c r="N153" i="2" s="1"/>
  <c r="F153" i="2"/>
  <c r="O153" i="2" s="1"/>
  <c r="G153" i="2"/>
  <c r="H153" i="2"/>
  <c r="I153" i="2"/>
  <c r="J153" i="2"/>
  <c r="K153" i="2"/>
  <c r="L153" i="2"/>
  <c r="M153" i="2"/>
  <c r="P153" i="2"/>
  <c r="E154" i="2"/>
  <c r="N154" i="2" s="1"/>
  <c r="F154" i="2"/>
  <c r="O154" i="2" s="1"/>
  <c r="G154" i="2"/>
  <c r="H154" i="2"/>
  <c r="I154" i="2"/>
  <c r="J154" i="2"/>
  <c r="K154" i="2"/>
  <c r="L154" i="2"/>
  <c r="M154" i="2"/>
  <c r="P154" i="2"/>
  <c r="E155" i="2"/>
  <c r="N155" i="2" s="1"/>
  <c r="F155" i="2"/>
  <c r="O155" i="2" s="1"/>
  <c r="G155" i="2"/>
  <c r="H155" i="2"/>
  <c r="I155" i="2"/>
  <c r="J155" i="2"/>
  <c r="K155" i="2"/>
  <c r="L155" i="2"/>
  <c r="M155" i="2"/>
  <c r="P155" i="2"/>
  <c r="E156" i="2"/>
  <c r="N156" i="2" s="1"/>
  <c r="F156" i="2"/>
  <c r="O156" i="2" s="1"/>
  <c r="G156" i="2"/>
  <c r="H156" i="2"/>
  <c r="I156" i="2"/>
  <c r="J156" i="2"/>
  <c r="K156" i="2"/>
  <c r="L156" i="2"/>
  <c r="M156" i="2"/>
  <c r="P156" i="2"/>
  <c r="E157" i="2"/>
  <c r="N157" i="2" s="1"/>
  <c r="F157" i="2"/>
  <c r="O157" i="2" s="1"/>
  <c r="G157" i="2"/>
  <c r="H157" i="2"/>
  <c r="I157" i="2"/>
  <c r="J157" i="2"/>
  <c r="K157" i="2"/>
  <c r="L157" i="2"/>
  <c r="M157" i="2"/>
  <c r="P157" i="2"/>
  <c r="E158" i="2"/>
  <c r="N158" i="2" s="1"/>
  <c r="F158" i="2"/>
  <c r="O158" i="2" s="1"/>
  <c r="G158" i="2"/>
  <c r="H158" i="2"/>
  <c r="I158" i="2"/>
  <c r="J158" i="2"/>
  <c r="K158" i="2"/>
  <c r="L158" i="2"/>
  <c r="M158" i="2"/>
  <c r="P158" i="2"/>
  <c r="E159" i="2"/>
  <c r="N159" i="2" s="1"/>
  <c r="F159" i="2"/>
  <c r="O159" i="2" s="1"/>
  <c r="G159" i="2"/>
  <c r="H159" i="2"/>
  <c r="I159" i="2"/>
  <c r="J159" i="2"/>
  <c r="K159" i="2"/>
  <c r="L159" i="2"/>
  <c r="M159" i="2"/>
  <c r="P159" i="2"/>
  <c r="E160" i="2"/>
  <c r="N160" i="2" s="1"/>
  <c r="F160" i="2"/>
  <c r="O160" i="2" s="1"/>
  <c r="G160" i="2"/>
  <c r="H160" i="2"/>
  <c r="I160" i="2"/>
  <c r="J160" i="2"/>
  <c r="K160" i="2"/>
  <c r="L160" i="2"/>
  <c r="M160" i="2"/>
  <c r="P160" i="2"/>
  <c r="E161" i="2"/>
  <c r="N161" i="2" s="1"/>
  <c r="F161" i="2"/>
  <c r="O161" i="2" s="1"/>
  <c r="G161" i="2"/>
  <c r="H161" i="2"/>
  <c r="I161" i="2"/>
  <c r="J161" i="2"/>
  <c r="K161" i="2"/>
  <c r="L161" i="2"/>
  <c r="M161" i="2"/>
  <c r="P161" i="2"/>
  <c r="E162" i="2"/>
  <c r="N162" i="2" s="1"/>
  <c r="F162" i="2"/>
  <c r="O162" i="2" s="1"/>
  <c r="G162" i="2"/>
  <c r="H162" i="2"/>
  <c r="I162" i="2"/>
  <c r="J162" i="2"/>
  <c r="K162" i="2"/>
  <c r="L162" i="2"/>
  <c r="M162" i="2"/>
  <c r="P162" i="2"/>
  <c r="E163" i="2"/>
  <c r="N163" i="2" s="1"/>
  <c r="F163" i="2"/>
  <c r="O163" i="2" s="1"/>
  <c r="G163" i="2"/>
  <c r="H163" i="2"/>
  <c r="I163" i="2"/>
  <c r="J163" i="2"/>
  <c r="K163" i="2"/>
  <c r="L163" i="2"/>
  <c r="M163" i="2"/>
  <c r="P163" i="2"/>
  <c r="E164" i="2"/>
  <c r="N164" i="2" s="1"/>
  <c r="F164" i="2"/>
  <c r="O164" i="2" s="1"/>
  <c r="G164" i="2"/>
  <c r="H164" i="2"/>
  <c r="I164" i="2"/>
  <c r="J164" i="2"/>
  <c r="K164" i="2"/>
  <c r="L164" i="2"/>
  <c r="M164" i="2"/>
  <c r="P164" i="2"/>
  <c r="E165" i="2"/>
  <c r="N165" i="2" s="1"/>
  <c r="F165" i="2"/>
  <c r="O165" i="2" s="1"/>
  <c r="G165" i="2"/>
  <c r="H165" i="2"/>
  <c r="I165" i="2"/>
  <c r="J165" i="2"/>
  <c r="K165" i="2"/>
  <c r="L165" i="2"/>
  <c r="M165" i="2"/>
  <c r="P165" i="2"/>
  <c r="E166" i="2"/>
  <c r="N166" i="2" s="1"/>
  <c r="F166" i="2"/>
  <c r="O166" i="2" s="1"/>
  <c r="G166" i="2"/>
  <c r="H166" i="2"/>
  <c r="I166" i="2"/>
  <c r="J166" i="2"/>
  <c r="K166" i="2"/>
  <c r="L166" i="2"/>
  <c r="M166" i="2"/>
  <c r="P166" i="2"/>
  <c r="E167" i="2"/>
  <c r="N167" i="2" s="1"/>
  <c r="F167" i="2"/>
  <c r="O167" i="2" s="1"/>
  <c r="G167" i="2"/>
  <c r="H167" i="2"/>
  <c r="I167" i="2"/>
  <c r="J167" i="2"/>
  <c r="K167" i="2"/>
  <c r="L167" i="2"/>
  <c r="M167" i="2"/>
  <c r="P167" i="2"/>
  <c r="E168" i="2"/>
  <c r="N168" i="2" s="1"/>
  <c r="F168" i="2"/>
  <c r="O168" i="2" s="1"/>
  <c r="G168" i="2"/>
  <c r="H168" i="2"/>
  <c r="I168" i="2"/>
  <c r="J168" i="2"/>
  <c r="K168" i="2"/>
  <c r="L168" i="2"/>
  <c r="M168" i="2"/>
  <c r="P168" i="2"/>
  <c r="E169" i="2"/>
  <c r="N169" i="2" s="1"/>
  <c r="F169" i="2"/>
  <c r="O169" i="2" s="1"/>
  <c r="G169" i="2"/>
  <c r="H169" i="2"/>
  <c r="I169" i="2"/>
  <c r="J169" i="2"/>
  <c r="K169" i="2"/>
  <c r="L169" i="2"/>
  <c r="M169" i="2"/>
  <c r="P169" i="2"/>
  <c r="E170" i="2"/>
  <c r="N170" i="2" s="1"/>
  <c r="F170" i="2"/>
  <c r="O170" i="2" s="1"/>
  <c r="G170" i="2"/>
  <c r="H170" i="2"/>
  <c r="I170" i="2"/>
  <c r="J170" i="2"/>
  <c r="K170" i="2"/>
  <c r="L170" i="2"/>
  <c r="M170" i="2"/>
  <c r="P170" i="2"/>
  <c r="E171" i="2"/>
  <c r="N171" i="2" s="1"/>
  <c r="F171" i="2"/>
  <c r="O171" i="2" s="1"/>
  <c r="G171" i="2"/>
  <c r="H171" i="2"/>
  <c r="I171" i="2"/>
  <c r="J171" i="2"/>
  <c r="K171" i="2"/>
  <c r="L171" i="2"/>
  <c r="M171" i="2"/>
  <c r="P171" i="2"/>
  <c r="E172" i="2"/>
  <c r="N172" i="2" s="1"/>
  <c r="F172" i="2"/>
  <c r="O172" i="2" s="1"/>
  <c r="G172" i="2"/>
  <c r="H172" i="2"/>
  <c r="I172" i="2"/>
  <c r="J172" i="2"/>
  <c r="K172" i="2"/>
  <c r="L172" i="2"/>
  <c r="M172" i="2"/>
  <c r="P172" i="2"/>
  <c r="E173" i="2"/>
  <c r="N173" i="2" s="1"/>
  <c r="F173" i="2"/>
  <c r="O173" i="2" s="1"/>
  <c r="G173" i="2"/>
  <c r="H173" i="2"/>
  <c r="I173" i="2"/>
  <c r="J173" i="2"/>
  <c r="K173" i="2"/>
  <c r="L173" i="2"/>
  <c r="M173" i="2"/>
  <c r="P173" i="2"/>
  <c r="E174" i="2"/>
  <c r="N174" i="2" s="1"/>
  <c r="F174" i="2"/>
  <c r="O174" i="2" s="1"/>
  <c r="G174" i="2"/>
  <c r="H174" i="2"/>
  <c r="I174" i="2"/>
  <c r="J174" i="2"/>
  <c r="K174" i="2"/>
  <c r="L174" i="2"/>
  <c r="M174" i="2"/>
  <c r="P174" i="2"/>
  <c r="E175" i="2"/>
  <c r="N175" i="2" s="1"/>
  <c r="F175" i="2"/>
  <c r="O175" i="2" s="1"/>
  <c r="G175" i="2"/>
  <c r="H175" i="2"/>
  <c r="I175" i="2"/>
  <c r="J175" i="2"/>
  <c r="K175" i="2"/>
  <c r="L175" i="2"/>
  <c r="M175" i="2"/>
  <c r="P175" i="2"/>
  <c r="E176" i="2"/>
  <c r="N176" i="2" s="1"/>
  <c r="F176" i="2"/>
  <c r="O176" i="2" s="1"/>
  <c r="G176" i="2"/>
  <c r="H176" i="2"/>
  <c r="I176" i="2"/>
  <c r="J176" i="2"/>
  <c r="K176" i="2"/>
  <c r="L176" i="2"/>
  <c r="M176" i="2"/>
  <c r="P176" i="2"/>
  <c r="E177" i="2"/>
  <c r="F177" i="2"/>
  <c r="O177" i="2" s="1"/>
  <c r="G177" i="2"/>
  <c r="H177" i="2"/>
  <c r="I177" i="2"/>
  <c r="J177" i="2"/>
  <c r="K177" i="2"/>
  <c r="L177" i="2"/>
  <c r="M177" i="2"/>
  <c r="N177" i="2"/>
  <c r="P177" i="2"/>
  <c r="E178" i="2"/>
  <c r="F178" i="2"/>
  <c r="O178" i="2" s="1"/>
  <c r="G178" i="2"/>
  <c r="H178" i="2"/>
  <c r="I178" i="2"/>
  <c r="J178" i="2"/>
  <c r="K178" i="2"/>
  <c r="L178" i="2"/>
  <c r="M178" i="2"/>
  <c r="N178" i="2"/>
  <c r="P178" i="2"/>
  <c r="E179" i="2"/>
  <c r="N179" i="2" s="1"/>
  <c r="F179" i="2"/>
  <c r="O179" i="2" s="1"/>
  <c r="G179" i="2"/>
  <c r="H179" i="2"/>
  <c r="I179" i="2"/>
  <c r="J179" i="2"/>
  <c r="K179" i="2"/>
  <c r="L179" i="2"/>
  <c r="M179" i="2"/>
  <c r="P179" i="2"/>
  <c r="E180" i="2"/>
  <c r="F180" i="2"/>
  <c r="O180" i="2" s="1"/>
  <c r="G180" i="2"/>
  <c r="H180" i="2"/>
  <c r="I180" i="2"/>
  <c r="J180" i="2"/>
  <c r="K180" i="2"/>
  <c r="L180" i="2"/>
  <c r="M180" i="2"/>
  <c r="N180" i="2"/>
  <c r="P180" i="2"/>
  <c r="E181" i="2"/>
  <c r="F181" i="2"/>
  <c r="O181" i="2" s="1"/>
  <c r="G181" i="2"/>
  <c r="H181" i="2"/>
  <c r="I181" i="2"/>
  <c r="J181" i="2"/>
  <c r="K181" i="2"/>
  <c r="L181" i="2"/>
  <c r="M181" i="2"/>
  <c r="N181" i="2"/>
  <c r="P181" i="2"/>
  <c r="E182" i="2"/>
  <c r="F182" i="2"/>
  <c r="O182" i="2" s="1"/>
  <c r="G182" i="2"/>
  <c r="H182" i="2"/>
  <c r="I182" i="2"/>
  <c r="J182" i="2"/>
  <c r="K182" i="2"/>
  <c r="L182" i="2"/>
  <c r="M182" i="2"/>
  <c r="N182" i="2"/>
  <c r="P182" i="2"/>
  <c r="E183" i="2"/>
  <c r="N183" i="2" s="1"/>
  <c r="F183" i="2"/>
  <c r="O183" i="2" s="1"/>
  <c r="G183" i="2"/>
  <c r="H183" i="2"/>
  <c r="I183" i="2"/>
  <c r="J183" i="2"/>
  <c r="K183" i="2"/>
  <c r="L183" i="2"/>
  <c r="M183" i="2"/>
  <c r="P183" i="2"/>
  <c r="E184" i="2"/>
  <c r="F184" i="2"/>
  <c r="O184" i="2" s="1"/>
  <c r="G184" i="2"/>
  <c r="H184" i="2"/>
  <c r="I184" i="2"/>
  <c r="J184" i="2"/>
  <c r="K184" i="2"/>
  <c r="L184" i="2"/>
  <c r="M184" i="2"/>
  <c r="N184" i="2"/>
  <c r="P184" i="2"/>
  <c r="E185" i="2"/>
  <c r="F185" i="2"/>
  <c r="O185" i="2" s="1"/>
  <c r="G185" i="2"/>
  <c r="H185" i="2"/>
  <c r="I185" i="2"/>
  <c r="J185" i="2"/>
  <c r="K185" i="2"/>
  <c r="L185" i="2"/>
  <c r="M185" i="2"/>
  <c r="N185" i="2"/>
  <c r="P185" i="2"/>
  <c r="E186" i="2"/>
  <c r="F186" i="2"/>
  <c r="O186" i="2" s="1"/>
  <c r="G186" i="2"/>
  <c r="H186" i="2"/>
  <c r="I186" i="2"/>
  <c r="J186" i="2"/>
  <c r="K186" i="2"/>
  <c r="L186" i="2"/>
  <c r="M186" i="2"/>
  <c r="N186" i="2"/>
  <c r="P186" i="2"/>
  <c r="E187" i="2"/>
  <c r="N187" i="2" s="1"/>
  <c r="F187" i="2"/>
  <c r="O187" i="2" s="1"/>
  <c r="G187" i="2"/>
  <c r="H187" i="2"/>
  <c r="I187" i="2"/>
  <c r="J187" i="2"/>
  <c r="K187" i="2"/>
  <c r="L187" i="2"/>
  <c r="M187" i="2"/>
  <c r="P187" i="2"/>
  <c r="E188" i="2"/>
  <c r="F188" i="2"/>
  <c r="O188" i="2" s="1"/>
  <c r="G188" i="2"/>
  <c r="H188" i="2"/>
  <c r="I188" i="2"/>
  <c r="J188" i="2"/>
  <c r="K188" i="2"/>
  <c r="L188" i="2"/>
  <c r="M188" i="2"/>
  <c r="N188" i="2"/>
  <c r="P188" i="2"/>
  <c r="E189" i="2"/>
  <c r="F189" i="2"/>
  <c r="O189" i="2" s="1"/>
  <c r="G189" i="2"/>
  <c r="H189" i="2"/>
  <c r="I189" i="2"/>
  <c r="J189" i="2"/>
  <c r="K189" i="2"/>
  <c r="L189" i="2"/>
  <c r="M189" i="2"/>
  <c r="N189" i="2"/>
  <c r="P189" i="2"/>
  <c r="E190" i="2"/>
  <c r="F190" i="2"/>
  <c r="O190" i="2" s="1"/>
  <c r="G190" i="2"/>
  <c r="H190" i="2"/>
  <c r="I190" i="2"/>
  <c r="J190" i="2"/>
  <c r="K190" i="2"/>
  <c r="L190" i="2"/>
  <c r="M190" i="2"/>
  <c r="N190" i="2"/>
  <c r="P190" i="2"/>
  <c r="E191" i="2"/>
  <c r="N191" i="2" s="1"/>
  <c r="F191" i="2"/>
  <c r="O191" i="2" s="1"/>
  <c r="G191" i="2"/>
  <c r="H191" i="2"/>
  <c r="I191" i="2"/>
  <c r="J191" i="2"/>
  <c r="K191" i="2"/>
  <c r="L191" i="2"/>
  <c r="M191" i="2"/>
  <c r="P191" i="2"/>
  <c r="E192" i="2"/>
  <c r="F192" i="2"/>
  <c r="O192" i="2" s="1"/>
  <c r="G192" i="2"/>
  <c r="H192" i="2"/>
  <c r="I192" i="2"/>
  <c r="J192" i="2"/>
  <c r="K192" i="2"/>
  <c r="L192" i="2"/>
  <c r="M192" i="2"/>
  <c r="N192" i="2"/>
  <c r="P192" i="2"/>
  <c r="E193" i="2"/>
  <c r="F193" i="2"/>
  <c r="O193" i="2" s="1"/>
  <c r="G193" i="2"/>
  <c r="H193" i="2"/>
  <c r="I193" i="2"/>
  <c r="J193" i="2"/>
  <c r="K193" i="2"/>
  <c r="L193" i="2"/>
  <c r="M193" i="2"/>
  <c r="N193" i="2"/>
  <c r="P193" i="2"/>
  <c r="E194" i="2"/>
  <c r="F194" i="2"/>
  <c r="O194" i="2" s="1"/>
  <c r="G194" i="2"/>
  <c r="H194" i="2"/>
  <c r="I194" i="2"/>
  <c r="J194" i="2"/>
  <c r="K194" i="2"/>
  <c r="L194" i="2"/>
  <c r="M194" i="2"/>
  <c r="N194" i="2"/>
  <c r="P194" i="2"/>
  <c r="E195" i="2"/>
  <c r="N195" i="2" s="1"/>
  <c r="F195" i="2"/>
  <c r="O195" i="2" s="1"/>
  <c r="G195" i="2"/>
  <c r="H195" i="2"/>
  <c r="I195" i="2"/>
  <c r="J195" i="2"/>
  <c r="K195" i="2"/>
  <c r="L195" i="2"/>
  <c r="M195" i="2"/>
  <c r="P195" i="2"/>
  <c r="E196" i="2"/>
  <c r="F196" i="2"/>
  <c r="O196" i="2" s="1"/>
  <c r="G196" i="2"/>
  <c r="H196" i="2"/>
  <c r="I196" i="2"/>
  <c r="J196" i="2"/>
  <c r="K196" i="2"/>
  <c r="L196" i="2"/>
  <c r="M196" i="2"/>
  <c r="N196" i="2"/>
  <c r="P196" i="2"/>
  <c r="E197" i="2"/>
  <c r="F197" i="2"/>
  <c r="O197" i="2" s="1"/>
  <c r="G197" i="2"/>
  <c r="H197" i="2"/>
  <c r="I197" i="2"/>
  <c r="J197" i="2"/>
  <c r="K197" i="2"/>
  <c r="L197" i="2"/>
  <c r="M197" i="2"/>
  <c r="N197" i="2"/>
  <c r="P197" i="2"/>
  <c r="E198" i="2"/>
  <c r="F198" i="2"/>
  <c r="O198" i="2" s="1"/>
  <c r="G198" i="2"/>
  <c r="H198" i="2"/>
  <c r="I198" i="2"/>
  <c r="J198" i="2"/>
  <c r="K198" i="2"/>
  <c r="L198" i="2"/>
  <c r="M198" i="2"/>
  <c r="N198" i="2"/>
  <c r="P198" i="2"/>
  <c r="E199" i="2"/>
  <c r="N199" i="2" s="1"/>
  <c r="F199" i="2"/>
  <c r="O199" i="2" s="1"/>
  <c r="G199" i="2"/>
  <c r="H199" i="2"/>
  <c r="I199" i="2"/>
  <c r="J199" i="2"/>
  <c r="K199" i="2"/>
  <c r="L199" i="2"/>
  <c r="M199" i="2"/>
  <c r="P199" i="2"/>
  <c r="E200" i="2"/>
  <c r="F200" i="2"/>
  <c r="O200" i="2" s="1"/>
  <c r="G200" i="2"/>
  <c r="H200" i="2"/>
  <c r="I200" i="2"/>
  <c r="J200" i="2"/>
  <c r="K200" i="2"/>
  <c r="L200" i="2"/>
  <c r="M200" i="2"/>
  <c r="N200" i="2"/>
  <c r="P200" i="2"/>
  <c r="E201" i="2"/>
  <c r="F201" i="2"/>
  <c r="O201" i="2" s="1"/>
  <c r="G201" i="2"/>
  <c r="H201" i="2"/>
  <c r="I201" i="2"/>
  <c r="J201" i="2"/>
  <c r="K201" i="2"/>
  <c r="L201" i="2"/>
  <c r="M201" i="2"/>
  <c r="N201" i="2"/>
  <c r="P201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AC160" i="2" l="1"/>
  <c r="AA158" i="2"/>
  <c r="AB149" i="2"/>
  <c r="AC144" i="2"/>
  <c r="AA142" i="2"/>
  <c r="AB133" i="2"/>
  <c r="AC128" i="2"/>
  <c r="AA126" i="2"/>
  <c r="AC172" i="2"/>
  <c r="AB169" i="2"/>
  <c r="AC164" i="2"/>
  <c r="AA162" i="2"/>
  <c r="AB153" i="2"/>
  <c r="AC148" i="2"/>
  <c r="AA146" i="2"/>
  <c r="AB137" i="2"/>
  <c r="AC132" i="2"/>
  <c r="AA130" i="2"/>
  <c r="AB121" i="2"/>
  <c r="AA170" i="2"/>
  <c r="AB157" i="2"/>
  <c r="AC152" i="2"/>
  <c r="AA150" i="2"/>
  <c r="AB141" i="2"/>
  <c r="AC136" i="2"/>
  <c r="AA134" i="2"/>
  <c r="AB125" i="2"/>
  <c r="AC120" i="2"/>
  <c r="AA118" i="2"/>
  <c r="AB116" i="2"/>
  <c r="AA113" i="2"/>
  <c r="AC111" i="2"/>
  <c r="AB108" i="2"/>
  <c r="AA105" i="2"/>
  <c r="AC103" i="2"/>
  <c r="AB100" i="2"/>
  <c r="AA97" i="2"/>
  <c r="AC95" i="2"/>
  <c r="AB92" i="2"/>
  <c r="AA89" i="2"/>
  <c r="AC87" i="2"/>
  <c r="AB84" i="2"/>
  <c r="AA81" i="2"/>
  <c r="AC79" i="2"/>
  <c r="AB76" i="2"/>
  <c r="AA73" i="2"/>
  <c r="AC71" i="2"/>
  <c r="AB68" i="2"/>
  <c r="AA65" i="2"/>
  <c r="AC63" i="2"/>
  <c r="AB60" i="2"/>
  <c r="AA57" i="2"/>
  <c r="AC55" i="2"/>
  <c r="AB52" i="2"/>
  <c r="AA49" i="2"/>
  <c r="AC47" i="2"/>
  <c r="AB44" i="2"/>
  <c r="AA41" i="2"/>
  <c r="AC39" i="2"/>
  <c r="AB36" i="2"/>
  <c r="AA33" i="2"/>
  <c r="AC31" i="2"/>
  <c r="AB28" i="2"/>
  <c r="AA25" i="2"/>
  <c r="AC23" i="2"/>
  <c r="AB20" i="2"/>
  <c r="AA17" i="2"/>
  <c r="AC15" i="2"/>
  <c r="AB12" i="2"/>
  <c r="AA9" i="2"/>
  <c r="AA117" i="2"/>
  <c r="AC115" i="2"/>
  <c r="AB112" i="2"/>
  <c r="AA109" i="2"/>
  <c r="AC107" i="2"/>
  <c r="AB104" i="2"/>
  <c r="AA101" i="2"/>
  <c r="AC99" i="2"/>
  <c r="AB96" i="2"/>
  <c r="AA93" i="2"/>
  <c r="AC91" i="2"/>
  <c r="AB88" i="2"/>
  <c r="AA85" i="2"/>
  <c r="AC83" i="2"/>
  <c r="AB80" i="2"/>
  <c r="AA77" i="2"/>
  <c r="AC75" i="2"/>
  <c r="AB72" i="2"/>
  <c r="AA69" i="2"/>
  <c r="AC67" i="2"/>
  <c r="AB64" i="2"/>
  <c r="AA61" i="2"/>
  <c r="AC59" i="2"/>
  <c r="AB56" i="2"/>
  <c r="AA53" i="2"/>
  <c r="AC51" i="2"/>
  <c r="AB48" i="2"/>
  <c r="AA45" i="2"/>
  <c r="AC43" i="2"/>
  <c r="AB40" i="2"/>
  <c r="AA37" i="2"/>
  <c r="AC35" i="2"/>
  <c r="AB32" i="2"/>
  <c r="AA29" i="2"/>
  <c r="AC27" i="2"/>
  <c r="AB24" i="2"/>
  <c r="AA21" i="2"/>
  <c r="AC19" i="2"/>
  <c r="AB16" i="2"/>
  <c r="AA13" i="2"/>
  <c r="AC11" i="2"/>
  <c r="AB8" i="2"/>
  <c r="U4" i="2"/>
  <c r="O4" i="8" l="1"/>
  <c r="P4" i="8"/>
  <c r="Q4" i="8"/>
  <c r="R4" i="8"/>
  <c r="T4" i="8" s="1"/>
  <c r="C4" i="8"/>
  <c r="V4" i="2"/>
  <c r="AB4" i="2" s="1"/>
  <c r="W4" i="2"/>
  <c r="X4" i="2"/>
  <c r="AA4" i="2" s="1"/>
  <c r="Y4" i="2"/>
  <c r="Z4" i="2"/>
  <c r="D4" i="2"/>
  <c r="AC4" i="2" l="1"/>
  <c r="S4" i="8"/>
  <c r="F442" i="2"/>
  <c r="G442" i="2"/>
  <c r="H442" i="2"/>
  <c r="I442" i="2"/>
  <c r="J442" i="2"/>
  <c r="K442" i="2"/>
  <c r="L442" i="2"/>
  <c r="M442" i="2"/>
  <c r="F443" i="2"/>
  <c r="G443" i="2"/>
  <c r="H443" i="2"/>
  <c r="I443" i="2"/>
  <c r="J443" i="2"/>
  <c r="K443" i="2"/>
  <c r="L443" i="2"/>
  <c r="M443" i="2"/>
  <c r="F444" i="2"/>
  <c r="G444" i="2"/>
  <c r="H444" i="2"/>
  <c r="I444" i="2"/>
  <c r="J444" i="2"/>
  <c r="K444" i="2"/>
  <c r="L444" i="2"/>
  <c r="M444" i="2"/>
  <c r="F445" i="2"/>
  <c r="G445" i="2"/>
  <c r="H445" i="2"/>
  <c r="I445" i="2"/>
  <c r="J445" i="2"/>
  <c r="K445" i="2"/>
  <c r="L445" i="2"/>
  <c r="M445" i="2"/>
  <c r="F446" i="2"/>
  <c r="G446" i="2"/>
  <c r="H446" i="2"/>
  <c r="I446" i="2"/>
  <c r="J446" i="2"/>
  <c r="K446" i="2"/>
  <c r="L446" i="2"/>
  <c r="M446" i="2"/>
  <c r="F447" i="2"/>
  <c r="G447" i="2"/>
  <c r="H447" i="2"/>
  <c r="I447" i="2"/>
  <c r="J447" i="2"/>
  <c r="K447" i="2"/>
  <c r="L447" i="2"/>
  <c r="M447" i="2"/>
  <c r="F448" i="2"/>
  <c r="G448" i="2"/>
  <c r="H448" i="2"/>
  <c r="I448" i="2"/>
  <c r="J448" i="2"/>
  <c r="K448" i="2"/>
  <c r="L448" i="2"/>
  <c r="M448" i="2"/>
  <c r="F449" i="2"/>
  <c r="G449" i="2"/>
  <c r="H449" i="2"/>
  <c r="I449" i="2"/>
  <c r="J449" i="2"/>
  <c r="K449" i="2"/>
  <c r="L449" i="2"/>
  <c r="M449" i="2"/>
  <c r="F450" i="2"/>
  <c r="G450" i="2"/>
  <c r="H450" i="2"/>
  <c r="I450" i="2"/>
  <c r="J450" i="2"/>
  <c r="K450" i="2"/>
  <c r="L450" i="2"/>
  <c r="M450" i="2"/>
  <c r="F451" i="2"/>
  <c r="G451" i="2"/>
  <c r="H451" i="2"/>
  <c r="I451" i="2"/>
  <c r="J451" i="2"/>
  <c r="K451" i="2"/>
  <c r="L451" i="2"/>
  <c r="M451" i="2"/>
  <c r="F452" i="2"/>
  <c r="G452" i="2"/>
  <c r="H452" i="2"/>
  <c r="I452" i="2"/>
  <c r="J452" i="2"/>
  <c r="K452" i="2"/>
  <c r="L452" i="2"/>
  <c r="M452" i="2"/>
  <c r="F453" i="2"/>
  <c r="G453" i="2"/>
  <c r="H453" i="2"/>
  <c r="I453" i="2"/>
  <c r="J453" i="2"/>
  <c r="K453" i="2"/>
  <c r="L453" i="2"/>
  <c r="M453" i="2"/>
  <c r="F454" i="2"/>
  <c r="G454" i="2"/>
  <c r="H454" i="2"/>
  <c r="I454" i="2"/>
  <c r="J454" i="2"/>
  <c r="K454" i="2"/>
  <c r="L454" i="2"/>
  <c r="M454" i="2"/>
  <c r="F455" i="2"/>
  <c r="G455" i="2"/>
  <c r="H455" i="2"/>
  <c r="I455" i="2"/>
  <c r="J455" i="2"/>
  <c r="K455" i="2"/>
  <c r="L455" i="2"/>
  <c r="M455" i="2"/>
  <c r="F456" i="2"/>
  <c r="G456" i="2"/>
  <c r="H456" i="2"/>
  <c r="I456" i="2"/>
  <c r="J456" i="2"/>
  <c r="K456" i="2"/>
  <c r="L456" i="2"/>
  <c r="M456" i="2"/>
  <c r="D442" i="2" l="1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Z3" i="2" l="1"/>
  <c r="Y3" i="2"/>
  <c r="X3" i="2"/>
  <c r="W3" i="2"/>
  <c r="V3" i="2"/>
  <c r="U3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E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H612" i="11" s="1"/>
  <c r="B612" i="11"/>
  <c r="D612" i="11" s="1"/>
  <c r="A613" i="11"/>
  <c r="C613" i="11" s="1"/>
  <c r="B613" i="11"/>
  <c r="D613" i="11" s="1"/>
  <c r="A614" i="11"/>
  <c r="C614" i="11" s="1"/>
  <c r="F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F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E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F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E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E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F741" i="11" s="1"/>
  <c r="B741" i="11"/>
  <c r="D741" i="11" s="1"/>
  <c r="A742" i="11"/>
  <c r="C742" i="11" s="1"/>
  <c r="B742" i="11"/>
  <c r="D742" i="11" s="1"/>
  <c r="A743" i="11"/>
  <c r="C743" i="11" s="1"/>
  <c r="E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H759" i="11" s="1"/>
  <c r="B759" i="11"/>
  <c r="D759" i="11" s="1"/>
  <c r="A760" i="11"/>
  <c r="C760" i="11" s="1"/>
  <c r="B760" i="11"/>
  <c r="D760" i="11" s="1"/>
  <c r="A761" i="11"/>
  <c r="C761" i="11" s="1"/>
  <c r="E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F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E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H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E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E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F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E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A829" i="11"/>
  <c r="B829" i="11"/>
  <c r="A830" i="11"/>
  <c r="C830" i="11" s="1"/>
  <c r="B830" i="11"/>
  <c r="D830" i="11" s="1"/>
  <c r="H830" i="11" s="1"/>
  <c r="J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H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A845" i="11"/>
  <c r="B845" i="11"/>
  <c r="N845" i="11" s="1"/>
  <c r="A846" i="11"/>
  <c r="C846" i="11" s="1"/>
  <c r="B846" i="11"/>
  <c r="D846" i="11" s="1"/>
  <c r="H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E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E858" i="11" s="1"/>
  <c r="A859" i="11"/>
  <c r="B859" i="11"/>
  <c r="A860" i="11"/>
  <c r="C860" i="11" s="1"/>
  <c r="B860" i="11"/>
  <c r="D860" i="11" s="1"/>
  <c r="E860" i="11" s="1"/>
  <c r="A861" i="11"/>
  <c r="B861" i="11"/>
  <c r="N861" i="11" s="1"/>
  <c r="A862" i="11"/>
  <c r="C862" i="11"/>
  <c r="B862" i="11"/>
  <c r="D862" i="11"/>
  <c r="A863" i="11"/>
  <c r="C863" i="11" s="1"/>
  <c r="B863" i="11"/>
  <c r="A864" i="11"/>
  <c r="B864" i="11"/>
  <c r="A865" i="1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A879" i="11"/>
  <c r="C879" i="11" s="1"/>
  <c r="B879" i="11"/>
  <c r="L879" i="11" s="1"/>
  <c r="A880" i="11"/>
  <c r="M880" i="11" s="1"/>
  <c r="B880" i="11"/>
  <c r="L880" i="11" s="1"/>
  <c r="A881" i="11"/>
  <c r="B881" i="11"/>
  <c r="C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B885" i="11"/>
  <c r="A886" i="11"/>
  <c r="B886" i="11"/>
  <c r="L886" i="11" s="1"/>
  <c r="A887" i="1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B891" i="11"/>
  <c r="D891" i="11" s="1"/>
  <c r="A892" i="11"/>
  <c r="B892" i="11"/>
  <c r="A893" i="11"/>
  <c r="B893" i="11"/>
  <c r="D893" i="11" s="1"/>
  <c r="A894" i="11"/>
  <c r="B894" i="11"/>
  <c r="A895" i="11"/>
  <c r="K895" i="11" s="1"/>
  <c r="B895" i="11"/>
  <c r="D895" i="11" s="1"/>
  <c r="A896" i="11"/>
  <c r="B896" i="11"/>
  <c r="L896" i="11" s="1"/>
  <c r="A897" i="11"/>
  <c r="K897" i="11" s="1"/>
  <c r="B897" i="11"/>
  <c r="D897" i="11" s="1"/>
  <c r="A898" i="1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B902" i="11"/>
  <c r="A903" i="11"/>
  <c r="B903" i="11"/>
  <c r="D903" i="11" s="1"/>
  <c r="A904" i="11"/>
  <c r="M904" i="11" s="1"/>
  <c r="B904" i="11"/>
  <c r="D904" i="11" s="1"/>
  <c r="C904" i="11"/>
  <c r="A905" i="11"/>
  <c r="B905" i="11"/>
  <c r="A906" i="11"/>
  <c r="C906" i="11" s="1"/>
  <c r="B906" i="11"/>
  <c r="L906" i="11" s="1"/>
  <c r="A907" i="11"/>
  <c r="K907" i="11" s="1"/>
  <c r="B907" i="11"/>
  <c r="A908" i="11"/>
  <c r="B908" i="11"/>
  <c r="A909" i="11"/>
  <c r="B909" i="11"/>
  <c r="C909" i="11"/>
  <c r="A910" i="11"/>
  <c r="B910" i="11"/>
  <c r="D910" i="11" s="1"/>
  <c r="A911" i="11"/>
  <c r="B911" i="11"/>
  <c r="L911" i="11" s="1"/>
  <c r="A912" i="11"/>
  <c r="B912" i="11"/>
  <c r="D912" i="11" s="1"/>
  <c r="A913" i="11"/>
  <c r="B913" i="11"/>
  <c r="A914" i="1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A934" i="11"/>
  <c r="C934" i="11" s="1"/>
  <c r="B934" i="11"/>
  <c r="D934" i="11" s="1"/>
  <c r="A935" i="11"/>
  <c r="B935" i="11"/>
  <c r="A936" i="11"/>
  <c r="C936" i="11" s="1"/>
  <c r="B936" i="11"/>
  <c r="D936" i="11" s="1"/>
  <c r="A937" i="11"/>
  <c r="B937" i="1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C967" i="11"/>
  <c r="A968" i="11"/>
  <c r="B968" i="11"/>
  <c r="D968" i="11" s="1"/>
  <c r="A969" i="11"/>
  <c r="K969" i="11" s="1"/>
  <c r="B969" i="11"/>
  <c r="A970" i="1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B983" i="11"/>
  <c r="A984" i="1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N1000" i="11"/>
  <c r="M995" i="11"/>
  <c r="L985" i="11"/>
  <c r="M983" i="11"/>
  <c r="K981" i="11"/>
  <c r="K977" i="11"/>
  <c r="K976" i="11"/>
  <c r="K970" i="11"/>
  <c r="K965" i="11"/>
  <c r="N958" i="11"/>
  <c r="N953" i="11"/>
  <c r="N952" i="11"/>
  <c r="L948" i="11"/>
  <c r="L946" i="11"/>
  <c r="M944" i="11"/>
  <c r="N942" i="11"/>
  <c r="N941" i="11"/>
  <c r="N937" i="11"/>
  <c r="N936" i="11"/>
  <c r="N935" i="11"/>
  <c r="L932" i="11"/>
  <c r="L930" i="11"/>
  <c r="N926" i="11"/>
  <c r="N925" i="11"/>
  <c r="M924" i="11"/>
  <c r="N920" i="11"/>
  <c r="N919" i="11"/>
  <c r="N916" i="11"/>
  <c r="L916" i="11"/>
  <c r="N914" i="11"/>
  <c r="L914" i="11"/>
  <c r="K912" i="11"/>
  <c r="N910" i="11"/>
  <c r="L910" i="11"/>
  <c r="M908" i="11"/>
  <c r="M907" i="11"/>
  <c r="M906" i="11"/>
  <c r="K906" i="11"/>
  <c r="N905" i="11"/>
  <c r="N904" i="11"/>
  <c r="L904" i="11"/>
  <c r="N903" i="11"/>
  <c r="K902" i="11"/>
  <c r="N899" i="11"/>
  <c r="M896" i="11"/>
  <c r="N893" i="11"/>
  <c r="M891" i="11"/>
  <c r="N889" i="11"/>
  <c r="M885" i="11"/>
  <c r="N883" i="11"/>
  <c r="N882" i="11"/>
  <c r="L882" i="11"/>
  <c r="M881" i="11"/>
  <c r="K881" i="11"/>
  <c r="M879" i="11"/>
  <c r="K879" i="11"/>
  <c r="L878" i="11"/>
  <c r="L871" i="11"/>
  <c r="M869" i="11"/>
  <c r="K869" i="11"/>
  <c r="M865" i="11"/>
  <c r="M863" i="11"/>
  <c r="K863" i="11"/>
  <c r="N862" i="11"/>
  <c r="L862" i="11"/>
  <c r="M860" i="11"/>
  <c r="K860" i="11"/>
  <c r="M858" i="11"/>
  <c r="K858" i="11"/>
  <c r="L856" i="11"/>
  <c r="M854" i="11"/>
  <c r="K854" i="11"/>
  <c r="L850" i="11"/>
  <c r="M848" i="11"/>
  <c r="K848" i="11"/>
  <c r="M846" i="11"/>
  <c r="K846" i="11"/>
  <c r="M845" i="11"/>
  <c r="N844" i="11"/>
  <c r="M840" i="11"/>
  <c r="K840" i="11"/>
  <c r="M838" i="11"/>
  <c r="K838" i="11"/>
  <c r="N836" i="11"/>
  <c r="M832" i="11"/>
  <c r="K832" i="11"/>
  <c r="M830" i="11"/>
  <c r="K830" i="11"/>
  <c r="N828" i="11"/>
  <c r="M826" i="11"/>
  <c r="K826" i="11"/>
  <c r="M824" i="11"/>
  <c r="K824" i="11"/>
  <c r="L821" i="11"/>
  <c r="M820" i="11"/>
  <c r="K820" i="11"/>
  <c r="K1001" i="11"/>
  <c r="C999" i="11"/>
  <c r="M998" i="11"/>
  <c r="K997" i="11"/>
  <c r="M991" i="11"/>
  <c r="K990" i="11"/>
  <c r="C989" i="11"/>
  <c r="M989" i="11"/>
  <c r="M987" i="11"/>
  <c r="K987" i="11"/>
  <c r="C985" i="11"/>
  <c r="M985" i="11"/>
  <c r="C984" i="11"/>
  <c r="M979" i="11"/>
  <c r="M978" i="11"/>
  <c r="K978" i="11"/>
  <c r="M967" i="11"/>
  <c r="M958" i="11"/>
  <c r="L956" i="11"/>
  <c r="N954" i="11"/>
  <c r="L954" i="11"/>
  <c r="M952" i="11"/>
  <c r="N950" i="11"/>
  <c r="L950" i="11"/>
  <c r="N945" i="11"/>
  <c r="N944" i="11"/>
  <c r="L944" i="11"/>
  <c r="N943" i="11"/>
  <c r="N940" i="11"/>
  <c r="L940" i="11"/>
  <c r="N938" i="11"/>
  <c r="L938" i="11"/>
  <c r="M936" i="11"/>
  <c r="N934" i="11"/>
  <c r="L934" i="11"/>
  <c r="N933" i="11"/>
  <c r="M932" i="11"/>
  <c r="N929" i="11"/>
  <c r="N928" i="11"/>
  <c r="L928" i="11"/>
  <c r="N927" i="11"/>
  <c r="N924" i="11"/>
  <c r="L924" i="11"/>
  <c r="N922" i="11"/>
  <c r="L922" i="11"/>
  <c r="K920" i="11"/>
  <c r="N918" i="11"/>
  <c r="L918" i="11"/>
  <c r="K914" i="11"/>
  <c r="L913" i="11"/>
  <c r="N912" i="11"/>
  <c r="L912" i="11"/>
  <c r="K910" i="11"/>
  <c r="M909" i="11"/>
  <c r="K909" i="11"/>
  <c r="L907" i="11"/>
  <c r="L902" i="11"/>
  <c r="N901" i="11"/>
  <c r="L901" i="11"/>
  <c r="M898" i="11"/>
  <c r="N897" i="11"/>
  <c r="L897" i="11"/>
  <c r="N895" i="11"/>
  <c r="L895" i="11"/>
  <c r="K893" i="11"/>
  <c r="N891" i="11"/>
  <c r="L891" i="11"/>
  <c r="M888" i="11"/>
  <c r="K887" i="11"/>
  <c r="K884" i="11"/>
  <c r="K882" i="11"/>
  <c r="N876" i="11"/>
  <c r="N874" i="11"/>
  <c r="M871" i="11"/>
  <c r="K871" i="11"/>
  <c r="N869" i="11"/>
  <c r="M867" i="11"/>
  <c r="K867" i="11"/>
  <c r="N865" i="11"/>
  <c r="L863" i="11"/>
  <c r="M862" i="11"/>
  <c r="K862" i="11"/>
  <c r="L860" i="11"/>
  <c r="L858" i="11"/>
  <c r="M856" i="11"/>
  <c r="K856" i="11"/>
  <c r="L854" i="11"/>
  <c r="M852" i="11"/>
  <c r="K852" i="11"/>
  <c r="M850" i="11"/>
  <c r="K850" i="11"/>
  <c r="L848" i="11"/>
  <c r="L846" i="11"/>
  <c r="M844" i="11"/>
  <c r="K844" i="11"/>
  <c r="M842" i="11"/>
  <c r="K842" i="11"/>
  <c r="N840" i="11"/>
  <c r="N838" i="11"/>
  <c r="M836" i="11"/>
  <c r="K836" i="11"/>
  <c r="K835" i="11"/>
  <c r="M834" i="11"/>
  <c r="K834" i="11"/>
  <c r="L832" i="11"/>
  <c r="L830" i="11"/>
  <c r="M828" i="11"/>
  <c r="K828" i="11"/>
  <c r="L826" i="11"/>
  <c r="N824" i="11"/>
  <c r="M822" i="11"/>
  <c r="K822" i="11"/>
  <c r="N820" i="11"/>
  <c r="F826" i="11"/>
  <c r="F732" i="11"/>
  <c r="E848" i="11"/>
  <c r="E840" i="11"/>
  <c r="E832" i="11"/>
  <c r="E820" i="11"/>
  <c r="E759" i="11"/>
  <c r="F769" i="11"/>
  <c r="E736" i="11"/>
  <c r="F684" i="11"/>
  <c r="E869" i="11"/>
  <c r="F801" i="11"/>
  <c r="F789" i="11"/>
  <c r="E769" i="11"/>
  <c r="H732" i="11"/>
  <c r="J732" i="11" s="1"/>
  <c r="F723" i="11"/>
  <c r="H712" i="11"/>
  <c r="F848" i="11"/>
  <c r="F840" i="11"/>
  <c r="F832" i="11"/>
  <c r="H869" i="11"/>
  <c r="F846" i="11"/>
  <c r="F838" i="11"/>
  <c r="F830" i="11"/>
  <c r="H801" i="11"/>
  <c r="H789" i="11"/>
  <c r="H767" i="11"/>
  <c r="H751" i="11"/>
  <c r="H72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B799" i="9"/>
  <c r="E799" i="9" s="1"/>
  <c r="A800" i="9"/>
  <c r="D800" i="9" s="1"/>
  <c r="B800" i="9"/>
  <c r="E800" i="9" s="1"/>
  <c r="A801" i="9"/>
  <c r="B801" i="9"/>
  <c r="E801" i="9" s="1"/>
  <c r="A802" i="9"/>
  <c r="B802" i="9"/>
  <c r="E802" i="9" s="1"/>
  <c r="A803" i="9"/>
  <c r="B803" i="9"/>
  <c r="E803" i="9" s="1"/>
  <c r="A804" i="9"/>
  <c r="G804" i="9" s="1"/>
  <c r="B804" i="9"/>
  <c r="E804" i="9" s="1"/>
  <c r="A805" i="9"/>
  <c r="B805" i="9"/>
  <c r="E805" i="9" s="1"/>
  <c r="A806" i="9"/>
  <c r="B806" i="9"/>
  <c r="E806" i="9" s="1"/>
  <c r="A807" i="9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I789" i="11"/>
  <c r="D878" i="5"/>
  <c r="E874" i="5"/>
  <c r="D866" i="5"/>
  <c r="C791" i="9"/>
  <c r="J789" i="11"/>
  <c r="C925" i="9"/>
  <c r="C976" i="9"/>
  <c r="C910" i="9"/>
  <c r="C846" i="9"/>
  <c r="C664" i="9"/>
  <c r="C505" i="9"/>
  <c r="G505" i="9" s="1"/>
  <c r="C521" i="9"/>
  <c r="C999" i="9"/>
  <c r="C995" i="9"/>
  <c r="C987" i="9"/>
  <c r="C983" i="9"/>
  <c r="C979" i="9"/>
  <c r="C971" i="9"/>
  <c r="C967" i="9"/>
  <c r="C963" i="9"/>
  <c r="C955" i="9"/>
  <c r="C951" i="9"/>
  <c r="C947" i="9"/>
  <c r="C939" i="9"/>
  <c r="C935" i="9"/>
  <c r="C931" i="9"/>
  <c r="C913" i="9"/>
  <c r="C909" i="9"/>
  <c r="C905" i="9"/>
  <c r="C897" i="9"/>
  <c r="C893" i="9"/>
  <c r="C889" i="9"/>
  <c r="C881" i="9"/>
  <c r="C877" i="9"/>
  <c r="C873" i="9"/>
  <c r="C869" i="9"/>
  <c r="C865" i="9"/>
  <c r="C861" i="9"/>
  <c r="C857" i="9"/>
  <c r="C853" i="9"/>
  <c r="C849" i="9"/>
  <c r="C845" i="9"/>
  <c r="C841" i="9"/>
  <c r="C837" i="9"/>
  <c r="C833" i="9"/>
  <c r="C829" i="9"/>
  <c r="C825" i="9"/>
  <c r="C821" i="9"/>
  <c r="C817" i="9"/>
  <c r="C813" i="9"/>
  <c r="C809" i="9"/>
  <c r="C805" i="9"/>
  <c r="C801" i="9"/>
  <c r="C797" i="9"/>
  <c r="C793" i="9"/>
  <c r="C787" i="9"/>
  <c r="C783" i="9"/>
  <c r="C779" i="9"/>
  <c r="C775" i="9"/>
  <c r="C771" i="9"/>
  <c r="C767" i="9"/>
  <c r="C763" i="9"/>
  <c r="C759" i="9"/>
  <c r="C755" i="9"/>
  <c r="C751" i="9"/>
  <c r="C747" i="9"/>
  <c r="C743" i="9"/>
  <c r="C739" i="9"/>
  <c r="D739" i="9" s="1"/>
  <c r="C735" i="9"/>
  <c r="D735" i="9" s="1"/>
  <c r="C731" i="9"/>
  <c r="D731" i="9" s="1"/>
  <c r="C727" i="9"/>
  <c r="C723" i="9"/>
  <c r="C719" i="9"/>
  <c r="C715" i="9"/>
  <c r="C711" i="9"/>
  <c r="C707" i="9"/>
  <c r="C703" i="9"/>
  <c r="C699" i="9"/>
  <c r="C695" i="9"/>
  <c r="C691" i="9"/>
  <c r="C685" i="9"/>
  <c r="G685" i="9" s="1"/>
  <c r="C669" i="9"/>
  <c r="G669" i="9" s="1"/>
  <c r="C639" i="9"/>
  <c r="C577" i="9"/>
  <c r="G577" i="9" s="1"/>
  <c r="C553" i="9"/>
  <c r="D553" i="9" s="1"/>
  <c r="C537" i="9"/>
  <c r="G526" i="9"/>
  <c r="G691" i="9"/>
  <c r="G695" i="9"/>
  <c r="G699" i="9"/>
  <c r="G703" i="9"/>
  <c r="G707" i="9"/>
  <c r="G711" i="9"/>
  <c r="G715" i="9"/>
  <c r="G719" i="9"/>
  <c r="G723" i="9"/>
  <c r="G727" i="9"/>
  <c r="G731" i="9"/>
  <c r="G735" i="9"/>
  <c r="G739" i="9"/>
  <c r="G743" i="9"/>
  <c r="G747" i="9"/>
  <c r="G751" i="9"/>
  <c r="G755" i="9"/>
  <c r="G759" i="9"/>
  <c r="G763" i="9"/>
  <c r="G767" i="9"/>
  <c r="G771" i="9"/>
  <c r="G775" i="9"/>
  <c r="G779" i="9"/>
  <c r="G783" i="9"/>
  <c r="G787" i="9"/>
  <c r="G791" i="9"/>
  <c r="G919" i="9"/>
  <c r="G795" i="9"/>
  <c r="G799" i="9"/>
  <c r="G803" i="9"/>
  <c r="G807" i="9"/>
  <c r="G809" i="9"/>
  <c r="G813" i="9"/>
  <c r="G817" i="9"/>
  <c r="G821" i="9"/>
  <c r="G825" i="9"/>
  <c r="G829" i="9"/>
  <c r="G833" i="9"/>
  <c r="G837" i="9"/>
  <c r="G841" i="9"/>
  <c r="G845" i="9"/>
  <c r="G849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7" i="9"/>
  <c r="G929" i="9"/>
  <c r="G931" i="9"/>
  <c r="G933" i="9"/>
  <c r="G935" i="9"/>
  <c r="G937" i="9"/>
  <c r="G941" i="9"/>
  <c r="G943" i="9"/>
  <c r="G945" i="9"/>
  <c r="G949" i="9"/>
  <c r="G951" i="9"/>
  <c r="G953" i="9"/>
  <c r="G957" i="9"/>
  <c r="G959" i="9"/>
  <c r="G961" i="9"/>
  <c r="G965" i="9"/>
  <c r="G967" i="9"/>
  <c r="G969" i="9"/>
  <c r="G973" i="9"/>
  <c r="G975" i="9"/>
  <c r="G977" i="9"/>
  <c r="G981" i="9"/>
  <c r="G983" i="9"/>
  <c r="G985" i="9"/>
  <c r="G989" i="9"/>
  <c r="G991" i="9"/>
  <c r="G993" i="9"/>
  <c r="G997" i="9"/>
  <c r="G999" i="9"/>
  <c r="G1001" i="9"/>
  <c r="I886" i="5"/>
  <c r="E878" i="5"/>
  <c r="I874" i="5"/>
  <c r="I930" i="5"/>
  <c r="D926" i="5"/>
  <c r="I922" i="5"/>
  <c r="I914" i="5"/>
  <c r="E910" i="5"/>
  <c r="D906" i="5"/>
  <c r="D898" i="5"/>
  <c r="D894" i="5"/>
  <c r="I890" i="5"/>
  <c r="G908" i="5"/>
  <c r="F891" i="5"/>
  <c r="F883" i="5"/>
  <c r="D998" i="5"/>
  <c r="D990" i="5"/>
  <c r="D974" i="5"/>
  <c r="D966" i="5"/>
  <c r="D958" i="5"/>
  <c r="D942" i="5"/>
  <c r="D938" i="5"/>
  <c r="G936" i="5"/>
  <c r="G928" i="5"/>
  <c r="E922" i="5"/>
  <c r="G920" i="5"/>
  <c r="E906" i="5"/>
  <c r="G904" i="5"/>
  <c r="G1000" i="5"/>
  <c r="G984" i="5"/>
  <c r="G972" i="5"/>
  <c r="G968" i="5"/>
  <c r="G952" i="5"/>
  <c r="G940" i="5"/>
  <c r="G812" i="5"/>
  <c r="F907" i="5"/>
  <c r="F923" i="5"/>
  <c r="G880" i="5"/>
  <c r="E890" i="5"/>
  <c r="F871" i="5"/>
  <c r="I950" i="5"/>
  <c r="I958" i="5"/>
  <c r="I966" i="5"/>
  <c r="I982" i="5"/>
  <c r="I990" i="5"/>
  <c r="I998" i="5"/>
  <c r="E993" i="2"/>
  <c r="F993" i="2"/>
  <c r="G993" i="2"/>
  <c r="F879" i="5"/>
  <c r="I902" i="5"/>
  <c r="I934" i="5"/>
  <c r="I993" i="2"/>
  <c r="J993" i="2"/>
  <c r="I910" i="5"/>
  <c r="I938" i="5"/>
  <c r="E942" i="5"/>
  <c r="E946" i="5"/>
  <c r="E950" i="5"/>
  <c r="E958" i="5"/>
  <c r="E962" i="5"/>
  <c r="E966" i="5"/>
  <c r="E974" i="5"/>
  <c r="E978" i="5"/>
  <c r="E982" i="5"/>
  <c r="E990" i="5"/>
  <c r="E994" i="5"/>
  <c r="E998" i="5"/>
  <c r="H993" i="2"/>
  <c r="AR960" i="4"/>
  <c r="G960" i="4" s="1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D71" i="5" l="1"/>
  <c r="D996" i="11"/>
  <c r="N996" i="11"/>
  <c r="L994" i="11"/>
  <c r="N994" i="11"/>
  <c r="D992" i="1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M942" i="11"/>
  <c r="C940" i="11"/>
  <c r="M940" i="11"/>
  <c r="C930" i="11"/>
  <c r="M930" i="11"/>
  <c r="C928" i="11"/>
  <c r="M928" i="11"/>
  <c r="C922" i="11"/>
  <c r="M922" i="11"/>
  <c r="C920" i="11"/>
  <c r="M920" i="11"/>
  <c r="C916" i="11"/>
  <c r="F916" i="11" s="1"/>
  <c r="M916" i="11"/>
  <c r="C914" i="11"/>
  <c r="M914" i="11"/>
  <c r="C912" i="11"/>
  <c r="M912" i="11"/>
  <c r="C911" i="11"/>
  <c r="M911" i="11"/>
  <c r="D909" i="1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J801" i="11"/>
  <c r="K801" i="11" s="1"/>
  <c r="M801" i="11" s="1"/>
  <c r="E992" i="11"/>
  <c r="F538" i="11"/>
  <c r="H526" i="11"/>
  <c r="F909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M903" i="11"/>
  <c r="K903" i="11"/>
  <c r="C901" i="11"/>
  <c r="K901" i="11"/>
  <c r="C899" i="11"/>
  <c r="M899" i="11"/>
  <c r="K899" i="11"/>
  <c r="C897" i="11"/>
  <c r="H897" i="11" s="1"/>
  <c r="M897" i="11"/>
  <c r="C895" i="11"/>
  <c r="M895" i="11"/>
  <c r="C893" i="11"/>
  <c r="M893" i="11"/>
  <c r="C891" i="11"/>
  <c r="K891" i="11"/>
  <c r="C889" i="11"/>
  <c r="M889" i="11"/>
  <c r="C887" i="11"/>
  <c r="M887" i="11"/>
  <c r="E727" i="11"/>
  <c r="H727" i="11"/>
  <c r="F727" i="11"/>
  <c r="F725" i="11"/>
  <c r="J725" i="11" s="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M939" i="11"/>
  <c r="K939" i="11"/>
  <c r="C933" i="1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H919" i="11"/>
  <c r="H917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T48" i="4" s="1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G142" i="5" s="1"/>
  <c r="D134" i="5"/>
  <c r="G134" i="5" s="1"/>
  <c r="D126" i="5"/>
  <c r="D118" i="5"/>
  <c r="D110" i="5"/>
  <c r="F110" i="5" s="1"/>
  <c r="D38" i="5"/>
  <c r="I38" i="5" s="1"/>
  <c r="D33" i="5"/>
  <c r="F33" i="5" s="1"/>
  <c r="D26" i="5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J413" i="11"/>
  <c r="K413" i="11" s="1"/>
  <c r="M413" i="11" s="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H945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K845" i="11"/>
  <c r="C839" i="11"/>
  <c r="F839" i="11" s="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32" i="11"/>
  <c r="C972" i="11"/>
  <c r="M972" i="11"/>
  <c r="K972" i="11"/>
  <c r="F966" i="11"/>
  <c r="E966" i="11"/>
  <c r="E963" i="11"/>
  <c r="H963" i="11"/>
  <c r="F963" i="11"/>
  <c r="H961" i="11"/>
  <c r="E961" i="11"/>
  <c r="E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E923" i="11"/>
  <c r="F920" i="11"/>
  <c r="E920" i="11"/>
  <c r="H920" i="11"/>
  <c r="E914" i="11"/>
  <c r="F914" i="11"/>
  <c r="H914" i="11"/>
  <c r="C905" i="11"/>
  <c r="M905" i="11"/>
  <c r="K905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39" i="11"/>
  <c r="F939" i="11"/>
  <c r="H927" i="11"/>
  <c r="E913" i="11"/>
  <c r="H913" i="11"/>
  <c r="E903" i="11"/>
  <c r="F903" i="11"/>
  <c r="H903" i="11"/>
  <c r="E899" i="11"/>
  <c r="F899" i="11"/>
  <c r="H899" i="11"/>
  <c r="F893" i="11"/>
  <c r="E893" i="11"/>
  <c r="H893" i="11"/>
  <c r="F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J848" i="11" s="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J961" i="11" s="1"/>
  <c r="H958" i="11"/>
  <c r="F953" i="11"/>
  <c r="I953" i="11" s="1"/>
  <c r="E948" i="11"/>
  <c r="H942" i="11"/>
  <c r="E940" i="11"/>
  <c r="F929" i="11"/>
  <c r="F921" i="11"/>
  <c r="H918" i="11"/>
  <c r="F913" i="11"/>
  <c r="E908" i="11"/>
  <c r="H902" i="11"/>
  <c r="J902" i="11" s="1"/>
  <c r="E900" i="11"/>
  <c r="F897" i="11"/>
  <c r="J897" i="11" s="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I897" i="11"/>
  <c r="J614" i="11"/>
  <c r="I614" i="11"/>
  <c r="I655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F972" i="11"/>
  <c r="H972" i="11"/>
  <c r="E972" i="11"/>
  <c r="F969" i="11"/>
  <c r="E969" i="11"/>
  <c r="F968" i="11"/>
  <c r="E967" i="11"/>
  <c r="H967" i="11"/>
  <c r="F967" i="11"/>
  <c r="F912" i="11"/>
  <c r="H912" i="11"/>
  <c r="E909" i="11"/>
  <c r="H909" i="11"/>
  <c r="F907" i="11"/>
  <c r="H907" i="11"/>
  <c r="H904" i="11"/>
  <c r="F904" i="11"/>
  <c r="E904" i="11"/>
  <c r="E882" i="11"/>
  <c r="H882" i="11"/>
  <c r="F882" i="11"/>
  <c r="F876" i="11"/>
  <c r="H876" i="11"/>
  <c r="E876" i="11"/>
  <c r="E875" i="11"/>
  <c r="F875" i="11"/>
  <c r="H875" i="11"/>
  <c r="F872" i="11"/>
  <c r="H872" i="11"/>
  <c r="E872" i="11"/>
  <c r="E871" i="11"/>
  <c r="F871" i="11"/>
  <c r="H871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J711" i="11" s="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I511" i="11"/>
  <c r="H545" i="11"/>
  <c r="H677" i="11"/>
  <c r="H687" i="11"/>
  <c r="H715" i="11"/>
  <c r="I715" i="11" s="1"/>
  <c r="H731" i="11"/>
  <c r="I731" i="11" s="1"/>
  <c r="H969" i="11"/>
  <c r="J708" i="11"/>
  <c r="I708" i="11"/>
  <c r="F726" i="11"/>
  <c r="F738" i="11"/>
  <c r="J903" i="11"/>
  <c r="I903" i="11"/>
  <c r="E720" i="11"/>
  <c r="F728" i="11"/>
  <c r="J728" i="11" s="1"/>
  <c r="F798" i="11"/>
  <c r="I838" i="11"/>
  <c r="J838" i="11"/>
  <c r="I916" i="11"/>
  <c r="J916" i="11"/>
  <c r="F701" i="11"/>
  <c r="I701" i="11" s="1"/>
  <c r="E337" i="9"/>
  <c r="G337" i="9"/>
  <c r="H810" i="11"/>
  <c r="E810" i="11"/>
  <c r="F810" i="11"/>
  <c r="H873" i="11"/>
  <c r="I929" i="11"/>
  <c r="J929" i="11"/>
  <c r="I961" i="11"/>
  <c r="I425" i="11"/>
  <c r="F465" i="11"/>
  <c r="I485" i="11"/>
  <c r="J485" i="11"/>
  <c r="K485" i="11" s="1"/>
  <c r="M485" i="11" s="1"/>
  <c r="F663" i="11"/>
  <c r="F694" i="11"/>
  <c r="J918" i="11"/>
  <c r="H784" i="11"/>
  <c r="F705" i="11"/>
  <c r="J712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J771" i="11"/>
  <c r="I771" i="11"/>
  <c r="H797" i="11"/>
  <c r="H807" i="11"/>
  <c r="I832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F885" i="11"/>
  <c r="E883" i="11"/>
  <c r="F883" i="11"/>
  <c r="E878" i="11"/>
  <c r="F878" i="11"/>
  <c r="H878" i="11"/>
  <c r="H864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I585" i="11"/>
  <c r="C983" i="11"/>
  <c r="K983" i="11"/>
  <c r="C980" i="11"/>
  <c r="M980" i="11"/>
  <c r="K980" i="11"/>
  <c r="H974" i="11"/>
  <c r="H906" i="11"/>
  <c r="F906" i="11"/>
  <c r="E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F962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70" i="11"/>
  <c r="H870" i="11"/>
  <c r="E868" i="11"/>
  <c r="H868" i="11"/>
  <c r="F860" i="11"/>
  <c r="H860" i="11"/>
  <c r="F857" i="11"/>
  <c r="E857" i="11"/>
  <c r="F855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Q888" i="4" s="1"/>
  <c r="I888" i="4"/>
  <c r="L880" i="4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H916" i="4"/>
  <c r="K915" i="4"/>
  <c r="AR915" i="4"/>
  <c r="K914" i="4"/>
  <c r="P914" i="4" s="1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N959" i="4" s="1"/>
  <c r="R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E909" i="4" s="1"/>
  <c r="H909" i="4"/>
  <c r="L906" i="4"/>
  <c r="P906" i="4" s="1"/>
  <c r="I906" i="4"/>
  <c r="N903" i="4"/>
  <c r="R903" i="4" s="1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P94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Q903" i="4"/>
  <c r="N985" i="4"/>
  <c r="R985" i="4" s="1"/>
  <c r="N884" i="4"/>
  <c r="N59" i="4"/>
  <c r="J979" i="4"/>
  <c r="M979" i="4"/>
  <c r="N979" i="4" s="1"/>
  <c r="R979" i="4" s="1"/>
  <c r="D956" i="4"/>
  <c r="E941" i="4"/>
  <c r="F946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I626" i="11" s="1"/>
  <c r="F563" i="1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J594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J679" i="11"/>
  <c r="I691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J587" i="11"/>
  <c r="K587" i="11" s="1"/>
  <c r="M587" i="11" s="1"/>
  <c r="I611" i="11"/>
  <c r="J615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15" i="11"/>
  <c r="I728" i="11"/>
  <c r="I692" i="11"/>
  <c r="J742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D908" i="4"/>
  <c r="E908" i="4"/>
  <c r="F908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E985" i="4"/>
  <c r="N948" i="4"/>
  <c r="R948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T124" i="4" s="1"/>
  <c r="P124" i="4"/>
  <c r="S124" i="4" s="1"/>
  <c r="U124" i="4" s="1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02" i="4"/>
  <c r="E902" i="4"/>
  <c r="G910" i="4"/>
  <c r="D910" i="4"/>
  <c r="F910" i="4"/>
  <c r="E910" i="4"/>
  <c r="D872" i="4"/>
  <c r="F872" i="4"/>
  <c r="D880" i="4"/>
  <c r="F880" i="4"/>
  <c r="E880" i="4"/>
  <c r="F888" i="4"/>
  <c r="D888" i="4"/>
  <c r="F979" i="4"/>
  <c r="D959" i="4"/>
  <c r="R928" i="4"/>
  <c r="F975" i="4"/>
  <c r="E975" i="4"/>
  <c r="G975" i="4"/>
  <c r="G880" i="4"/>
  <c r="F940" i="4"/>
  <c r="D940" i="4"/>
  <c r="G961" i="4"/>
  <c r="F961" i="4"/>
  <c r="D961" i="4"/>
  <c r="D964" i="4"/>
  <c r="E964" i="4"/>
  <c r="F995" i="4"/>
  <c r="F812" i="4"/>
  <c r="D812" i="4"/>
  <c r="D939" i="4"/>
  <c r="E959" i="4"/>
  <c r="F878" i="4"/>
  <c r="G886" i="4"/>
  <c r="F886" i="4"/>
  <c r="G894" i="4"/>
  <c r="E894" i="4"/>
  <c r="F930" i="4"/>
  <c r="D930" i="4"/>
  <c r="F904" i="4"/>
  <c r="E904" i="4"/>
  <c r="D904" i="4"/>
  <c r="E967" i="4"/>
  <c r="F967" i="4"/>
  <c r="D967" i="4"/>
  <c r="G909" i="4"/>
  <c r="D909" i="4"/>
  <c r="F917" i="4"/>
  <c r="G917" i="4"/>
  <c r="G1001" i="4"/>
  <c r="G980" i="4"/>
  <c r="F980" i="4"/>
  <c r="E943" i="4"/>
  <c r="D943" i="4"/>
  <c r="G958" i="4"/>
  <c r="F958" i="4"/>
  <c r="E958" i="4"/>
  <c r="D984" i="4"/>
  <c r="F984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G24" i="5"/>
  <c r="I24" i="5"/>
  <c r="F822" i="5"/>
  <c r="M1001" i="4"/>
  <c r="N1001" i="4" s="1"/>
  <c r="R1001" i="4" s="1"/>
  <c r="J1001" i="4"/>
  <c r="M1000" i="4"/>
  <c r="N1000" i="4" s="1"/>
  <c r="R1000" i="4" s="1"/>
  <c r="J1000" i="4"/>
  <c r="N998" i="4"/>
  <c r="R998" i="4" s="1"/>
  <c r="P997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N934" i="4" s="1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P923" i="4" s="1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P886" i="4"/>
  <c r="S886" i="4" s="1"/>
  <c r="U886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F118" i="5"/>
  <c r="I118" i="5"/>
  <c r="G118" i="5"/>
  <c r="Q28" i="4"/>
  <c r="Q968" i="4"/>
  <c r="F26" i="5"/>
  <c r="G26" i="5"/>
  <c r="G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G162" i="5"/>
  <c r="D161" i="5"/>
  <c r="I161" i="5" s="1"/>
  <c r="D157" i="5"/>
  <c r="I157" i="5" s="1"/>
  <c r="D156" i="5"/>
  <c r="I156" i="5" s="1"/>
  <c r="D149" i="5"/>
  <c r="G149" i="5" s="1"/>
  <c r="D145" i="5"/>
  <c r="E145" i="5" s="1"/>
  <c r="F122" i="5"/>
  <c r="D105" i="5"/>
  <c r="E105" i="5" s="1"/>
  <c r="D101" i="5"/>
  <c r="G101" i="5" s="1"/>
  <c r="G99" i="5"/>
  <c r="D97" i="5"/>
  <c r="I97" i="5" s="1"/>
  <c r="D93" i="5"/>
  <c r="G93" i="5" s="1"/>
  <c r="I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G33" i="5"/>
  <c r="I33" i="5"/>
  <c r="E33" i="5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Q90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E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F913" i="4"/>
  <c r="D960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12" i="5"/>
  <c r="G112" i="5"/>
  <c r="F120" i="5"/>
  <c r="G120" i="5"/>
  <c r="F136" i="5"/>
  <c r="G136" i="5"/>
  <c r="Q698" i="4"/>
  <c r="Q714" i="4"/>
  <c r="P714" i="4"/>
  <c r="S714" i="4" s="1"/>
  <c r="U714" i="4" s="1"/>
  <c r="G42" i="5"/>
  <c r="E71" i="5"/>
  <c r="I71" i="5"/>
  <c r="E14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F160" i="5"/>
  <c r="I160" i="5"/>
  <c r="F172" i="5"/>
  <c r="E153" i="5"/>
  <c r="G153" i="5"/>
  <c r="I153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T993" i="4"/>
  <c r="U985" i="4"/>
  <c r="P954" i="4"/>
  <c r="P916" i="4"/>
  <c r="R884" i="4"/>
  <c r="U884" i="4" s="1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P610" i="4"/>
  <c r="P608" i="4"/>
  <c r="P606" i="4"/>
  <c r="N600" i="4"/>
  <c r="R600" i="4" s="1"/>
  <c r="P968" i="4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24" i="5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P822" i="4"/>
  <c r="S822" i="4" s="1"/>
  <c r="Q834" i="4"/>
  <c r="T834" i="4" s="1"/>
  <c r="P834" i="4"/>
  <c r="Q882" i="4"/>
  <c r="F22" i="5"/>
  <c r="F40" i="5"/>
  <c r="G40" i="5"/>
  <c r="E47" i="5"/>
  <c r="I47" i="5"/>
  <c r="I79" i="5"/>
  <c r="Q72" i="4"/>
  <c r="T72" i="4" s="1"/>
  <c r="P72" i="4"/>
  <c r="S72" i="4" s="1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T101" i="4"/>
  <c r="E157" i="5"/>
  <c r="E181" i="5"/>
  <c r="I814" i="5"/>
  <c r="F828" i="5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P959" i="4"/>
  <c r="F957" i="4"/>
  <c r="K957" i="4"/>
  <c r="H957" i="4"/>
  <c r="Q956" i="4"/>
  <c r="N953" i="4"/>
  <c r="R953" i="4" s="1"/>
  <c r="P953" i="4"/>
  <c r="Q952" i="4"/>
  <c r="P951" i="4"/>
  <c r="Q951" i="4"/>
  <c r="K949" i="4"/>
  <c r="AR949" i="4"/>
  <c r="H949" i="4"/>
  <c r="Q948" i="4"/>
  <c r="T948" i="4" s="1"/>
  <c r="V948" i="4" s="1"/>
  <c r="W948" i="4" s="1"/>
  <c r="Q946" i="4"/>
  <c r="Q945" i="4"/>
  <c r="N945" i="4"/>
  <c r="R945" i="4" s="1"/>
  <c r="P945" i="4"/>
  <c r="D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31" i="5"/>
  <c r="E43" i="5"/>
  <c r="I53" i="5"/>
  <c r="I59" i="5"/>
  <c r="I69" i="5"/>
  <c r="I75" i="5"/>
  <c r="I83" i="5"/>
  <c r="E83" i="5"/>
  <c r="I85" i="5"/>
  <c r="E101" i="5"/>
  <c r="I101" i="5"/>
  <c r="E107" i="5"/>
  <c r="G19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P935" i="4"/>
  <c r="Q931" i="4"/>
  <c r="N931" i="4"/>
  <c r="R931" i="4" s="1"/>
  <c r="P931" i="4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F165" i="5"/>
  <c r="D164" i="5"/>
  <c r="G164" i="5" s="1"/>
  <c r="D163" i="5"/>
  <c r="F163" i="5" s="1"/>
  <c r="E160" i="5"/>
  <c r="D158" i="5"/>
  <c r="G158" i="5" s="1"/>
  <c r="F157" i="5"/>
  <c r="D155" i="5"/>
  <c r="F155" i="5" s="1"/>
  <c r="D154" i="5"/>
  <c r="I154" i="5" s="1"/>
  <c r="F153" i="5"/>
  <c r="G152" i="5"/>
  <c r="E152" i="5"/>
  <c r="I152" i="5"/>
  <c r="D151" i="5"/>
  <c r="F151" i="5" s="1"/>
  <c r="D150" i="5"/>
  <c r="G150" i="5" s="1"/>
  <c r="D148" i="5"/>
  <c r="G148" i="5" s="1"/>
  <c r="D147" i="5"/>
  <c r="F147" i="5" s="1"/>
  <c r="G144" i="5"/>
  <c r="E143" i="5"/>
  <c r="E142" i="5"/>
  <c r="G141" i="5"/>
  <c r="I141" i="5"/>
  <c r="E141" i="5"/>
  <c r="E140" i="5"/>
  <c r="E138" i="5"/>
  <c r="E136" i="5"/>
  <c r="G135" i="5"/>
  <c r="G133" i="5"/>
  <c r="I133" i="5"/>
  <c r="E133" i="5"/>
  <c r="E131" i="5"/>
  <c r="E127" i="5"/>
  <c r="E126" i="5"/>
  <c r="G125" i="5"/>
  <c r="I125" i="5"/>
  <c r="E125" i="5"/>
  <c r="E124" i="5"/>
  <c r="E122" i="5"/>
  <c r="E120" i="5"/>
  <c r="G119" i="5"/>
  <c r="E118" i="5"/>
  <c r="G117" i="5"/>
  <c r="I117" i="5"/>
  <c r="E117" i="5"/>
  <c r="E115" i="5"/>
  <c r="E112" i="5"/>
  <c r="G109" i="5"/>
  <c r="I109" i="5"/>
  <c r="E109" i="5"/>
  <c r="D108" i="5"/>
  <c r="E108" i="5" s="1"/>
  <c r="F107" i="5"/>
  <c r="D106" i="5"/>
  <c r="E106" i="5" s="1"/>
  <c r="D104" i="5"/>
  <c r="E104" i="5" s="1"/>
  <c r="D102" i="5"/>
  <c r="E102" i="5" s="1"/>
  <c r="F101" i="5"/>
  <c r="D100" i="5"/>
  <c r="F99" i="5"/>
  <c r="D98" i="5"/>
  <c r="I98" i="5" s="1"/>
  <c r="D96" i="5"/>
  <c r="F95" i="5"/>
  <c r="D94" i="5"/>
  <c r="I94" i="5" s="1"/>
  <c r="F93" i="5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F77" i="5"/>
  <c r="D76" i="5"/>
  <c r="E76" i="5" s="1"/>
  <c r="D74" i="5"/>
  <c r="E74" i="5" s="1"/>
  <c r="D72" i="5"/>
  <c r="E72" i="5" s="1"/>
  <c r="F71" i="5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F59" i="5"/>
  <c r="D58" i="5"/>
  <c r="I58" i="5" s="1"/>
  <c r="D56" i="5"/>
  <c r="E56" i="5" s="1"/>
  <c r="F55" i="5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42" i="5"/>
  <c r="E42" i="5"/>
  <c r="E40" i="5"/>
  <c r="D37" i="5"/>
  <c r="F37" i="5" s="1"/>
  <c r="D35" i="5"/>
  <c r="D34" i="5"/>
  <c r="E34" i="5" s="1"/>
  <c r="D32" i="5"/>
  <c r="E32" i="5" s="1"/>
  <c r="D30" i="5"/>
  <c r="E30" i="5" s="1"/>
  <c r="F29" i="5"/>
  <c r="D28" i="5"/>
  <c r="F27" i="5"/>
  <c r="I26" i="5"/>
  <c r="E26" i="5"/>
  <c r="E24" i="5"/>
  <c r="D21" i="5"/>
  <c r="D20" i="5"/>
  <c r="D18" i="5"/>
  <c r="D16" i="5"/>
  <c r="F16" i="5" s="1"/>
  <c r="D10" i="5"/>
  <c r="G8" i="5"/>
  <c r="I8" i="5"/>
  <c r="E8" i="5"/>
  <c r="E6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E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E98" i="9" s="1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G97" i="9" s="1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T449" i="4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D130" i="9"/>
  <c r="C178" i="9"/>
  <c r="E178" i="9" s="1"/>
  <c r="C176" i="9"/>
  <c r="E176" i="9" s="1"/>
  <c r="D168" i="9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R341" i="4"/>
  <c r="Q358" i="4"/>
  <c r="P358" i="4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D67" i="9"/>
  <c r="G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D141" i="9"/>
  <c r="E136" i="9"/>
  <c r="D136" i="9"/>
  <c r="E97" i="9"/>
  <c r="D97" i="9"/>
  <c r="G126" i="9"/>
  <c r="D98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E125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D572" i="3"/>
  <c r="D722" i="3"/>
  <c r="D977" i="3"/>
  <c r="D830" i="3"/>
  <c r="D651" i="3"/>
  <c r="D457" i="3"/>
  <c r="D958" i="3"/>
  <c r="D710" i="3"/>
  <c r="D769" i="3"/>
  <c r="D674" i="3"/>
  <c r="D717" i="3"/>
  <c r="D949" i="3"/>
  <c r="D825" i="3"/>
  <c r="D693" i="3"/>
  <c r="D756" i="3"/>
  <c r="D811" i="3"/>
  <c r="D835" i="3"/>
  <c r="D859" i="3"/>
  <c r="D605" i="3"/>
  <c r="D829" i="3"/>
  <c r="D960" i="3"/>
  <c r="D898" i="3"/>
  <c r="D805" i="3"/>
  <c r="D903" i="3"/>
  <c r="D809" i="3"/>
  <c r="D489" i="3"/>
  <c r="D716" i="3"/>
  <c r="D482" i="3"/>
  <c r="D635" i="3"/>
  <c r="D639" i="3"/>
  <c r="D640" i="3"/>
  <c r="D700" i="3"/>
  <c r="D985" i="3"/>
  <c r="D610" i="3"/>
  <c r="D522" i="3"/>
  <c r="D516" i="3"/>
  <c r="D525" i="3"/>
  <c r="D663" i="3"/>
  <c r="D606" i="3"/>
  <c r="D812" i="3"/>
  <c r="D787" i="3"/>
  <c r="D968" i="3"/>
  <c r="D514" i="3"/>
  <c r="D839" i="3"/>
  <c r="D783" i="3"/>
  <c r="D824" i="3"/>
  <c r="D697" i="3"/>
  <c r="D497" i="3"/>
  <c r="D887" i="3"/>
  <c r="D580" i="3"/>
  <c r="D707" i="3"/>
  <c r="D619" i="3"/>
  <c r="D936" i="3"/>
  <c r="D472" i="3"/>
  <c r="D670" i="3"/>
  <c r="D988" i="3"/>
  <c r="D586" i="3"/>
  <c r="D917" i="3"/>
  <c r="D945" i="3"/>
  <c r="D737" i="3"/>
  <c r="D784" i="3"/>
  <c r="D807" i="3"/>
  <c r="D699" i="3"/>
  <c r="D541" i="3"/>
  <c r="D983" i="3"/>
  <c r="D846" i="3"/>
  <c r="D878" i="3"/>
  <c r="D723" i="3"/>
  <c r="D962" i="3"/>
  <c r="D849" i="3"/>
  <c r="D997" i="3"/>
  <c r="D493" i="3"/>
  <c r="D478" i="3"/>
  <c r="D882" i="3"/>
  <c r="D757" i="3"/>
  <c r="D947" i="3"/>
  <c r="D749" i="3"/>
  <c r="D668" i="3"/>
  <c r="D466" i="3"/>
  <c r="D939" i="3"/>
  <c r="D571" i="3"/>
  <c r="D896" i="3"/>
  <c r="D746" i="3"/>
  <c r="D871" i="3"/>
  <c r="D759" i="3"/>
  <c r="D967" i="3"/>
  <c r="D796" i="3"/>
  <c r="D765" i="3"/>
  <c r="D634" i="3"/>
  <c r="D450" i="3"/>
  <c r="D895" i="3"/>
  <c r="D795" i="3"/>
  <c r="D981" i="3"/>
  <c r="D789" i="3"/>
  <c r="D488" i="3"/>
  <c r="D704" i="3"/>
  <c r="D590" i="3"/>
  <c r="D901" i="3"/>
  <c r="D730" i="3"/>
  <c r="D905" i="3"/>
  <c r="D499" i="3"/>
  <c r="D540" i="3"/>
  <c r="D657" i="3"/>
  <c r="D792" i="3"/>
  <c r="D768" i="3"/>
  <c r="D831" i="3"/>
  <c r="D551" i="3"/>
  <c r="D803" i="3"/>
  <c r="D915" i="3"/>
  <c r="D691" i="3"/>
  <c r="D884" i="3"/>
  <c r="D779" i="3"/>
  <c r="D546" i="3"/>
  <c r="D616" i="3"/>
  <c r="D548" i="3"/>
  <c r="D813" i="3"/>
  <c r="D596" i="3"/>
  <c r="D698" i="3"/>
  <c r="D555" i="3"/>
  <c r="D579" i="3"/>
  <c r="D459" i="3"/>
  <c r="D650" i="3"/>
  <c r="D892" i="3"/>
  <c r="D841" i="3"/>
  <c r="D613" i="3"/>
  <c r="D872" i="3"/>
  <c r="D542" i="3"/>
  <c r="D975" i="3"/>
  <c r="D963" i="3"/>
  <c r="D856" i="3"/>
  <c r="D770" i="3"/>
  <c r="D873" i="3"/>
  <c r="D857" i="3"/>
  <c r="D680" i="3"/>
  <c r="D588" i="3"/>
  <c r="D601" i="3"/>
  <c r="D920" i="3"/>
  <c r="D931" i="3"/>
  <c r="D750" i="3"/>
  <c r="D852" i="3"/>
  <c r="D701" i="3"/>
  <c r="D782" i="3"/>
  <c r="D673" i="3"/>
  <c r="D739" i="3"/>
  <c r="D495" i="3"/>
  <c r="D729" i="3"/>
  <c r="D867" i="3"/>
  <c r="D602" i="3"/>
  <c r="D786" i="3"/>
  <c r="D509" i="3"/>
  <c r="D772" i="3"/>
  <c r="D708" i="3"/>
  <c r="D994" i="3"/>
  <c r="D565" i="3"/>
  <c r="D530" i="3"/>
  <c r="D740" i="3"/>
  <c r="D706" i="3"/>
  <c r="D733" i="3"/>
  <c r="D582" i="3"/>
  <c r="D591" i="3"/>
  <c r="D535" i="3"/>
  <c r="D837" i="3"/>
  <c r="D911" i="3"/>
  <c r="D594" i="3"/>
  <c r="D741" i="3"/>
  <c r="D685" i="3"/>
  <c r="D581" i="3"/>
  <c r="D538" i="3"/>
  <c r="D957" i="3"/>
  <c r="D974" i="3"/>
  <c r="D664" i="3"/>
  <c r="D881" i="3"/>
  <c r="D595" i="3"/>
  <c r="D447" i="3"/>
  <c r="D683" i="3"/>
  <c r="D662" i="3"/>
  <c r="D517" i="3"/>
  <c r="D944" i="3"/>
  <c r="D888" i="3"/>
  <c r="D679" i="3"/>
  <c r="D913" i="3"/>
  <c r="D593" i="3"/>
  <c r="D608" i="3"/>
  <c r="D627" i="3"/>
  <c r="D959" i="3"/>
  <c r="D592" i="3"/>
  <c r="D470" i="3"/>
  <c r="D534" i="3"/>
  <c r="D976" i="3"/>
  <c r="D464" i="3"/>
  <c r="D665" i="3"/>
  <c r="D575" i="3"/>
  <c r="D932" i="3"/>
  <c r="D827" i="3"/>
  <c r="D491" i="3"/>
  <c r="D934" i="3"/>
  <c r="D818" i="3"/>
  <c r="D614" i="3"/>
  <c r="D618" i="3"/>
  <c r="D889" i="3"/>
  <c r="D834" i="3"/>
  <c r="D496" i="3"/>
  <c r="D677" i="3"/>
  <c r="D609" i="3"/>
  <c r="D971" i="3"/>
  <c r="D471" i="3"/>
  <c r="D775" i="3"/>
  <c r="D893" i="3"/>
  <c r="D951" i="3"/>
  <c r="D543" i="3"/>
  <c r="D511" i="3"/>
  <c r="D687" i="3"/>
  <c r="D518" i="3"/>
  <c r="D718" i="3"/>
  <c r="D819" i="3"/>
  <c r="D460" i="3"/>
  <c r="D877" i="3"/>
  <c r="D451" i="3"/>
  <c r="D836" i="3"/>
  <c r="D589" i="3"/>
  <c r="D709" i="3"/>
  <c r="D611" i="3"/>
  <c r="D714" i="3"/>
  <c r="D725" i="3"/>
  <c r="D753" i="3"/>
  <c r="D494" i="3"/>
  <c r="D965" i="3"/>
  <c r="D477" i="3"/>
  <c r="D763" i="3"/>
  <c r="D909" i="3"/>
  <c r="D659" i="3"/>
  <c r="D628" i="3"/>
  <c r="D675" i="3"/>
  <c r="D804" i="3"/>
  <c r="D966" i="3"/>
  <c r="D995" i="3"/>
  <c r="D767" i="3"/>
  <c r="D587" i="3"/>
  <c r="D870" i="3"/>
  <c r="D820" i="3"/>
  <c r="D923" i="3"/>
  <c r="D890" i="3"/>
  <c r="D468" i="3"/>
  <c r="D788" i="3"/>
  <c r="D773" i="3"/>
  <c r="D927" i="3"/>
  <c r="D808" i="3"/>
  <c r="D736" i="3"/>
  <c r="D747" i="3"/>
  <c r="D744" i="3"/>
  <c r="D672" i="3"/>
  <c r="D956" i="3"/>
  <c r="D912" i="3"/>
  <c r="D916" i="3"/>
  <c r="D585" i="3"/>
  <c r="D703" i="3"/>
  <c r="D573" i="3"/>
  <c r="D774" i="3"/>
  <c r="D719" i="3"/>
  <c r="D686" i="3"/>
  <c r="D955" i="3"/>
  <c r="D816" i="3"/>
  <c r="D863" i="3"/>
  <c r="D758" i="3"/>
  <c r="D424" i="3"/>
  <c r="D979" i="3"/>
  <c r="D469" i="3"/>
  <c r="D790" i="3"/>
  <c r="D553" i="3"/>
  <c r="D583" i="3"/>
  <c r="D667" i="3"/>
  <c r="D632" i="3"/>
  <c r="D574" i="3"/>
  <c r="D521" i="3"/>
  <c r="D652" i="3"/>
  <c r="D990" i="3"/>
  <c r="D910" i="3"/>
  <c r="D993" i="3"/>
  <c r="D487" i="3"/>
  <c r="D800" i="3"/>
  <c r="D897" i="3"/>
  <c r="D980" i="3"/>
  <c r="D647" i="3"/>
  <c r="D751" i="3"/>
  <c r="D760" i="3"/>
  <c r="D532" i="3"/>
  <c r="D688" i="3"/>
  <c r="D607" i="3"/>
  <c r="D520" i="3"/>
  <c r="D815" i="3"/>
  <c r="D678" i="3"/>
  <c r="D642" i="3"/>
  <c r="D748" i="3"/>
  <c r="D838" i="3"/>
  <c r="D512" i="3"/>
  <c r="D481" i="3"/>
  <c r="D953" i="3"/>
  <c r="D847" i="3"/>
  <c r="D978" i="3"/>
  <c r="D684" i="3"/>
  <c r="D449" i="3"/>
  <c r="D644" i="3"/>
  <c r="D480" i="3"/>
  <c r="D556" i="3"/>
  <c r="D996" i="3"/>
  <c r="D503" i="3"/>
  <c r="D904" i="3"/>
  <c r="D507" i="3"/>
  <c r="D655" i="3"/>
  <c r="D855" i="3"/>
  <c r="D633" i="3"/>
  <c r="D462" i="3"/>
  <c r="D513" i="3"/>
  <c r="D928" i="3"/>
  <c r="D536" i="3"/>
  <c r="D728" i="3"/>
  <c r="D875" i="3"/>
  <c r="D550" i="3"/>
  <c r="D486" i="3"/>
  <c r="D1001" i="3"/>
  <c r="D797" i="3"/>
  <c r="D930" i="3"/>
  <c r="D724" i="3"/>
  <c r="D554" i="3"/>
  <c r="D853" i="3"/>
  <c r="D868" i="3"/>
  <c r="D681" i="3"/>
  <c r="D463" i="3"/>
  <c r="D973" i="3"/>
  <c r="D987" i="3"/>
  <c r="D876" i="3"/>
  <c r="D646" i="3"/>
  <c r="D950" i="3"/>
  <c r="D743" i="3"/>
  <c r="D735" i="3"/>
  <c r="D624" i="3"/>
  <c r="D858" i="3"/>
  <c r="D569" i="3"/>
  <c r="D694" i="3"/>
  <c r="D726" i="3"/>
  <c r="D842" i="3"/>
  <c r="D696" i="3"/>
  <c r="D702" i="3"/>
  <c r="D954" i="3"/>
  <c r="D851" i="3"/>
  <c r="D626" i="3"/>
  <c r="D970" i="3"/>
  <c r="D864" i="3"/>
  <c r="D938" i="3"/>
  <c r="D695" i="3"/>
  <c r="D506" i="3"/>
  <c r="D515" i="3"/>
  <c r="D510" i="3"/>
  <c r="D885" i="3"/>
  <c r="D531" i="3"/>
  <c r="D490" i="3"/>
  <c r="D625" i="3"/>
  <c r="D738" i="3"/>
  <c r="D948" i="3"/>
  <c r="D564" i="3"/>
  <c r="D558" i="3"/>
  <c r="D561" i="3"/>
  <c r="D840" i="3"/>
  <c r="D502" i="3"/>
  <c r="D861" i="3"/>
  <c r="D504" i="3"/>
  <c r="D1000" i="3"/>
  <c r="D559" i="3"/>
  <c r="D527" i="3"/>
  <c r="D547" i="3"/>
  <c r="D865" i="3"/>
  <c r="D545" i="3"/>
  <c r="D943" i="3"/>
  <c r="D669" i="3"/>
  <c r="D894" i="3"/>
  <c r="D484" i="3"/>
  <c r="D638" i="3"/>
  <c r="D982" i="3"/>
  <c r="D940" i="3"/>
  <c r="D615" i="3"/>
  <c r="D421" i="3"/>
  <c r="D454" i="3"/>
  <c r="D727" i="3"/>
  <c r="D461" i="3"/>
  <c r="D822" i="3"/>
  <c r="D671" i="3"/>
  <c r="D519" i="3"/>
  <c r="D599" i="3"/>
  <c r="D886" i="3"/>
  <c r="D648" i="3"/>
  <c r="D902" i="3"/>
  <c r="D802" i="3"/>
  <c r="D690" i="3"/>
  <c r="D524" i="3"/>
  <c r="D992" i="3"/>
  <c r="D922" i="3"/>
  <c r="D791" i="3"/>
  <c r="D485" i="3"/>
  <c r="D455" i="3"/>
  <c r="D711" i="3"/>
  <c r="D713" i="3"/>
  <c r="D533" i="3"/>
  <c r="D972" i="3"/>
  <c r="D653" i="3"/>
  <c r="D879" i="3"/>
  <c r="D617" i="3"/>
  <c r="D505" i="3"/>
  <c r="D422" i="3"/>
  <c r="D908" i="3"/>
  <c r="D476" i="3"/>
  <c r="D801" i="3"/>
  <c r="D445" i="3"/>
  <c r="D778" i="3"/>
  <c r="D656" i="3"/>
  <c r="D952" i="3"/>
  <c r="D636" i="3"/>
  <c r="D869" i="3"/>
  <c r="D732" i="3"/>
  <c r="D806" i="3"/>
  <c r="D832" i="3"/>
  <c r="D823" i="3"/>
  <c r="D630" i="3"/>
  <c r="D526" i="3"/>
  <c r="D705" i="3"/>
  <c r="D649" i="3"/>
  <c r="D539" i="3"/>
  <c r="D660" i="3"/>
  <c r="D566" i="3"/>
  <c r="D766" i="3"/>
  <c r="D552" i="3"/>
  <c r="D501" i="3"/>
  <c r="D899" i="3"/>
  <c r="D456" i="3"/>
  <c r="D689" i="3"/>
  <c r="D900" i="3"/>
  <c r="D935" i="3"/>
  <c r="D475" i="3"/>
  <c r="D961" i="3"/>
  <c r="D844" i="3"/>
  <c r="D862" i="3"/>
  <c r="D907" i="3"/>
  <c r="D604" i="3"/>
  <c r="D654" i="3"/>
  <c r="D544" i="3"/>
  <c r="D523" i="3"/>
  <c r="D969" i="3"/>
  <c r="D641" i="3"/>
  <c r="D933" i="3"/>
  <c r="D991" i="3"/>
  <c r="D645" i="3"/>
  <c r="D906" i="3"/>
  <c r="D754" i="3"/>
  <c r="D742" i="3"/>
  <c r="D883" i="3"/>
  <c r="D919" i="3"/>
  <c r="D731" i="3"/>
  <c r="D848" i="3"/>
  <c r="D576" i="3"/>
  <c r="D631" i="3"/>
  <c r="D891" i="3"/>
  <c r="D821" i="3"/>
  <c r="D817" i="3"/>
  <c r="D453" i="3"/>
  <c r="D721" i="3"/>
  <c r="D492" i="3"/>
  <c r="D866" i="3"/>
  <c r="D715" i="3"/>
  <c r="D999" i="3"/>
  <c r="D793" i="3"/>
  <c r="D752" i="3"/>
  <c r="D777" i="3"/>
  <c r="D483" i="3"/>
  <c r="D562" i="3"/>
  <c r="D629" i="3"/>
  <c r="D658" i="3"/>
  <c r="D578" i="3"/>
  <c r="D570" i="3"/>
  <c r="D600" i="3"/>
  <c r="D528" i="3"/>
  <c r="D924" i="3"/>
  <c r="D745" i="3"/>
  <c r="D946" i="3"/>
  <c r="D473" i="3"/>
  <c r="D612" i="3"/>
  <c r="D785" i="3"/>
  <c r="D986" i="3"/>
  <c r="D941" i="3"/>
  <c r="D880" i="3"/>
  <c r="D676" i="3"/>
  <c r="D597" i="3"/>
  <c r="D874" i="3"/>
  <c r="D925" i="3"/>
  <c r="D452" i="3"/>
  <c r="D814" i="3"/>
  <c r="D843" i="3"/>
  <c r="D666" i="3"/>
  <c r="D761" i="3"/>
  <c r="D828" i="3"/>
  <c r="D474" i="3"/>
  <c r="D810" i="3"/>
  <c r="D500" i="3"/>
  <c r="D598" i="3"/>
  <c r="D537" i="3"/>
  <c r="D914" i="3"/>
  <c r="D734" i="3"/>
  <c r="D860" i="3"/>
  <c r="D764" i="3"/>
  <c r="D799" i="3"/>
  <c r="D850" i="3"/>
  <c r="D568" i="3"/>
  <c r="D937" i="3"/>
  <c r="D921" i="3"/>
  <c r="D465" i="3"/>
  <c r="D712" i="3"/>
  <c r="D567" i="3"/>
  <c r="D623" i="3"/>
  <c r="D622" i="3"/>
  <c r="D780" i="3"/>
  <c r="D643" i="3"/>
  <c r="D560" i="3"/>
  <c r="D918" i="3"/>
  <c r="D529" i="3"/>
  <c r="D577" i="3"/>
  <c r="D603" i="3"/>
  <c r="D998" i="3"/>
  <c r="D498" i="3"/>
  <c r="D446" i="3"/>
  <c r="D720" i="3"/>
  <c r="D661" i="3"/>
  <c r="D479" i="3"/>
  <c r="D926" i="3"/>
  <c r="D762" i="3"/>
  <c r="D584" i="3"/>
  <c r="D755" i="3"/>
  <c r="D563" i="3"/>
  <c r="D929" i="3"/>
  <c r="D549" i="3"/>
  <c r="D794" i="3"/>
  <c r="D508" i="3"/>
  <c r="D621" i="3"/>
  <c r="D781" i="3"/>
  <c r="D423" i="3"/>
  <c r="D682" i="3"/>
  <c r="D964" i="3"/>
  <c r="D989" i="3"/>
  <c r="D467" i="3"/>
  <c r="D833" i="3"/>
  <c r="D637" i="3"/>
  <c r="D776" i="3"/>
  <c r="D771" i="3"/>
  <c r="D854" i="3"/>
  <c r="D798" i="3"/>
  <c r="D942" i="3"/>
  <c r="D984" i="3"/>
  <c r="D458" i="3"/>
  <c r="D692" i="3"/>
  <c r="D448" i="3"/>
  <c r="D557" i="3"/>
  <c r="D620" i="3"/>
  <c r="D826" i="3"/>
  <c r="D845" i="3"/>
  <c r="D980" i="10"/>
  <c r="D1001" i="10"/>
  <c r="D704" i="10"/>
  <c r="D810" i="10"/>
  <c r="D894" i="10"/>
  <c r="D732" i="10"/>
  <c r="D507" i="10"/>
  <c r="D882" i="10"/>
  <c r="D933" i="10"/>
  <c r="D925" i="10"/>
  <c r="D558" i="10"/>
  <c r="D978" i="10"/>
  <c r="D806" i="10"/>
  <c r="D389" i="10"/>
  <c r="D434" i="10"/>
  <c r="D701" i="10"/>
  <c r="D774" i="10"/>
  <c r="D887" i="10"/>
  <c r="D735" i="10"/>
  <c r="D878" i="10"/>
  <c r="D396" i="10"/>
  <c r="D452" i="10"/>
  <c r="D915" i="10"/>
  <c r="D706" i="10"/>
  <c r="D952" i="10"/>
  <c r="D870" i="10"/>
  <c r="D428" i="10"/>
  <c r="D647" i="10"/>
  <c r="D435" i="10"/>
  <c r="D405" i="10"/>
  <c r="D690" i="10"/>
  <c r="D817" i="10"/>
  <c r="D777" i="10"/>
  <c r="D539" i="10"/>
  <c r="D986" i="10"/>
  <c r="D802" i="10"/>
  <c r="D836" i="10"/>
  <c r="D959" i="10"/>
  <c r="D868" i="10"/>
  <c r="D856" i="10"/>
  <c r="D485" i="10"/>
  <c r="D801" i="10"/>
  <c r="D660" i="10"/>
  <c r="D406" i="10"/>
  <c r="D866" i="10"/>
  <c r="D945" i="10"/>
  <c r="D383" i="10"/>
  <c r="D534" i="10"/>
  <c r="D881" i="10"/>
  <c r="D926" i="10"/>
  <c r="D613" i="10"/>
  <c r="D841" i="10"/>
  <c r="D845" i="10"/>
  <c r="D855" i="10"/>
  <c r="D668" i="10"/>
  <c r="D518" i="10"/>
  <c r="D490" i="10"/>
  <c r="D707" i="10"/>
  <c r="D911" i="10"/>
  <c r="D942" i="10"/>
  <c r="D846" i="10"/>
  <c r="D902" i="10"/>
  <c r="D751" i="10"/>
  <c r="D906" i="10"/>
  <c r="D871" i="10"/>
  <c r="D380" i="10"/>
  <c r="D689" i="10"/>
  <c r="D891" i="10"/>
  <c r="D854" i="10"/>
  <c r="D699" i="10"/>
  <c r="D571" i="10"/>
  <c r="D886" i="10"/>
  <c r="D616" i="10"/>
  <c r="D586" i="10"/>
  <c r="D851" i="10"/>
  <c r="D853" i="10"/>
  <c r="D499" i="10"/>
  <c r="D770" i="10"/>
  <c r="D677" i="10"/>
  <c r="D645" i="10"/>
  <c r="D712" i="10"/>
  <c r="D910" i="10"/>
  <c r="D860" i="10"/>
  <c r="D493" i="10"/>
  <c r="D623" i="10"/>
  <c r="D999" i="10"/>
  <c r="D969" i="10"/>
  <c r="D733" i="10"/>
  <c r="D450" i="10"/>
  <c r="D657" i="10"/>
  <c r="D627" i="10"/>
  <c r="D436" i="10"/>
  <c r="D830" i="10"/>
  <c r="D992" i="10"/>
  <c r="D421" i="10"/>
  <c r="D587" i="10"/>
  <c r="D460" i="10"/>
  <c r="D508" i="10"/>
  <c r="D408" i="10"/>
  <c r="D953" i="10"/>
  <c r="D827" i="10"/>
  <c r="D729" i="10"/>
  <c r="D470" i="10"/>
  <c r="D726" i="10"/>
  <c r="D795" i="10"/>
  <c r="D766" i="10"/>
  <c r="D550" i="10"/>
  <c r="D511" i="10"/>
  <c r="D457" i="10"/>
  <c r="D600" i="10"/>
  <c r="D749" i="10"/>
  <c r="D897" i="10"/>
  <c r="D519" i="10"/>
  <c r="D455" i="10"/>
  <c r="D962" i="10"/>
  <c r="D1000" i="10"/>
  <c r="D863" i="10"/>
  <c r="D691" i="10"/>
  <c r="D955" i="10"/>
  <c r="D797" i="10"/>
  <c r="D620" i="10"/>
  <c r="D873" i="10"/>
  <c r="D663" i="10"/>
  <c r="D537" i="10"/>
  <c r="D752" i="10"/>
  <c r="D624" i="10"/>
  <c r="D402" i="10"/>
  <c r="D889" i="10"/>
  <c r="D927" i="10"/>
  <c r="D741" i="10"/>
  <c r="D590" i="10"/>
  <c r="D819" i="10"/>
  <c r="D738" i="10"/>
  <c r="D513" i="10"/>
  <c r="D950" i="10"/>
  <c r="D997" i="10"/>
  <c r="D857" i="10"/>
  <c r="D440" i="10"/>
  <c r="D990" i="10"/>
  <c r="D632" i="10"/>
  <c r="D541" i="10"/>
  <c r="D903" i="10"/>
  <c r="D427" i="10"/>
  <c r="D448" i="10"/>
  <c r="D771" i="10"/>
  <c r="D938" i="10"/>
  <c r="D661" i="10"/>
  <c r="D673" i="10"/>
  <c r="D413" i="10"/>
  <c r="D644" i="10"/>
  <c r="D501" i="10"/>
  <c r="D731" i="10"/>
  <c r="D482" i="10"/>
  <c r="D787" i="10"/>
  <c r="D680" i="10"/>
  <c r="D892" i="10"/>
  <c r="D596" i="10"/>
  <c r="D592" i="10"/>
  <c r="D527" i="10"/>
  <c r="D746" i="10"/>
  <c r="D477" i="10"/>
  <c r="D626" i="10"/>
  <c r="D628" i="10"/>
  <c r="D573" i="10"/>
  <c r="D923" i="10"/>
  <c r="D727" i="10"/>
  <c r="D585" i="10"/>
  <c r="D839" i="10"/>
  <c r="D718" i="10"/>
  <c r="D638" i="10"/>
  <c r="D468" i="10"/>
  <c r="D763" i="10"/>
  <c r="D989" i="10"/>
  <c r="D556" i="10"/>
  <c r="D491" i="10"/>
  <c r="D666" i="10"/>
  <c r="D536" i="10"/>
  <c r="D385" i="10"/>
  <c r="D821" i="10"/>
  <c r="D651" i="10"/>
  <c r="D994" i="10"/>
  <c r="D397" i="10"/>
  <c r="D449" i="10"/>
  <c r="D753" i="10"/>
  <c r="D611" i="10"/>
  <c r="D991" i="10"/>
  <c r="D703" i="10"/>
  <c r="D734" i="10"/>
  <c r="D985" i="10"/>
  <c r="D517" i="10"/>
  <c r="D829" i="10"/>
  <c r="D796" i="10"/>
  <c r="D941" i="10"/>
  <c r="D762" i="10"/>
  <c r="D656" i="10"/>
  <c r="D858" i="10"/>
  <c r="D717" i="10"/>
  <c r="D567" i="10"/>
  <c r="D872" i="10"/>
  <c r="D391" i="10"/>
  <c r="D684" i="10"/>
  <c r="D583" i="10"/>
  <c r="D780" i="10"/>
  <c r="D598" i="10"/>
  <c r="D896" i="10"/>
  <c r="D426" i="10"/>
  <c r="D674" i="10"/>
  <c r="D831" i="10"/>
  <c r="D788" i="10"/>
  <c r="D622" i="10"/>
  <c r="D476" i="10"/>
  <c r="D931" i="10"/>
  <c r="D779" i="10"/>
  <c r="D393" i="10"/>
  <c r="D575" i="10"/>
  <c r="D900" i="10"/>
  <c r="D481" i="10"/>
  <c r="D376" i="10"/>
  <c r="D520" i="10"/>
  <c r="D487" i="10"/>
  <c r="D562" i="10"/>
  <c r="D966" i="10"/>
  <c r="D643" i="10"/>
  <c r="D388" i="10"/>
  <c r="D424" i="10"/>
  <c r="D847" i="10"/>
  <c r="D566" i="10"/>
  <c r="D407" i="10"/>
  <c r="D859" i="10"/>
  <c r="D494" i="10"/>
  <c r="D607" i="10"/>
  <c r="D619" i="10"/>
  <c r="D988" i="10"/>
  <c r="D582" i="10"/>
  <c r="D869" i="10"/>
  <c r="D747" i="10"/>
  <c r="D954" i="10"/>
  <c r="D765" i="10"/>
  <c r="D574" i="10"/>
  <c r="D928" i="10"/>
  <c r="D433" i="10"/>
  <c r="D378" i="10"/>
  <c r="D459" i="10"/>
  <c r="D528" i="10"/>
  <c r="D716" i="10"/>
  <c r="D811" i="10"/>
  <c r="D951" i="10"/>
  <c r="D392" i="10"/>
  <c r="D767" i="10"/>
  <c r="D995" i="10"/>
  <c r="D929" i="10"/>
  <c r="D820" i="10"/>
  <c r="D399" i="10"/>
  <c r="D804" i="10"/>
  <c r="D948" i="10"/>
  <c r="D577" i="10"/>
  <c r="D840" i="10"/>
  <c r="D824" i="10"/>
  <c r="D688" i="10"/>
  <c r="D474" i="10"/>
  <c r="D578" i="10"/>
  <c r="D809" i="10"/>
  <c r="D605" i="10"/>
  <c r="D387" i="10"/>
  <c r="D808" i="10"/>
  <c r="D479" i="10"/>
  <c r="D584" i="10"/>
  <c r="D496" i="10"/>
  <c r="D805" i="10"/>
  <c r="D471" i="10"/>
  <c r="D714" i="10"/>
  <c r="D580" i="10"/>
  <c r="D880" i="10"/>
  <c r="D469" i="10"/>
  <c r="D982" i="10"/>
  <c r="D654" i="10"/>
  <c r="D523" i="10"/>
  <c r="D798" i="10"/>
  <c r="D423" i="10"/>
  <c r="D803" i="10"/>
  <c r="D867" i="10"/>
  <c r="D521" i="10"/>
  <c r="D759" i="10"/>
  <c r="D483" i="10"/>
  <c r="D438" i="10"/>
  <c r="D446" i="10"/>
  <c r="D956" i="10"/>
  <c r="D920" i="10"/>
  <c r="D563" i="10"/>
  <c r="D675" i="10"/>
  <c r="D466" i="10"/>
  <c r="D983" i="10"/>
  <c r="D384" i="10"/>
  <c r="D794" i="10"/>
  <c r="D409" i="10"/>
  <c r="D473" i="10"/>
  <c r="D957" i="10"/>
  <c r="D783" i="10"/>
  <c r="D560" i="10"/>
  <c r="D662" i="10"/>
  <c r="D813" i="10"/>
  <c r="D411" i="10"/>
  <c r="D739" i="10"/>
  <c r="D415" i="10"/>
  <c r="D708" i="10"/>
  <c r="D924" i="10"/>
  <c r="D420" i="10"/>
  <c r="D792" i="10"/>
  <c r="D768" i="10"/>
  <c r="D642" i="10"/>
  <c r="D601" i="10"/>
  <c r="D591" i="10"/>
  <c r="D769" i="10"/>
  <c r="D310" i="10"/>
  <c r="D311" i="10"/>
  <c r="D284" i="10"/>
  <c r="D308" i="10"/>
  <c r="D368" i="10"/>
  <c r="D302" i="10"/>
  <c r="D355" i="10"/>
  <c r="D343" i="10"/>
  <c r="D342" i="10"/>
  <c r="D295" i="10"/>
  <c r="D364" i="10"/>
  <c r="D347" i="10"/>
  <c r="D319" i="10"/>
  <c r="D293" i="10"/>
  <c r="D330" i="10"/>
  <c r="D300" i="10"/>
  <c r="D348" i="10"/>
  <c r="D298" i="10"/>
  <c r="D297" i="10"/>
  <c r="D327" i="10"/>
  <c r="D331" i="10"/>
  <c r="D358" i="10"/>
  <c r="D356" i="10"/>
  <c r="D329" i="10"/>
  <c r="D328" i="10"/>
  <c r="D289" i="10"/>
  <c r="D312" i="10"/>
  <c r="D307" i="10"/>
  <c r="D286" i="10"/>
  <c r="D317" i="10"/>
  <c r="D306" i="10"/>
  <c r="D288" i="10"/>
  <c r="D323" i="10"/>
  <c r="D303" i="10"/>
  <c r="D318" i="10"/>
  <c r="D292" i="10"/>
  <c r="D335" i="10"/>
  <c r="D336" i="10"/>
  <c r="D375" i="10"/>
  <c r="D287" i="10"/>
  <c r="D285" i="10"/>
  <c r="D325" i="10"/>
  <c r="D345" i="10"/>
  <c r="D761" i="10"/>
  <c r="D696" i="10"/>
  <c r="D740" i="10"/>
  <c r="D972" i="10"/>
  <c r="D697" i="10"/>
  <c r="D715" i="10"/>
  <c r="D379" i="10"/>
  <c r="D542" i="10"/>
  <c r="D386" i="10"/>
  <c r="D602" i="10"/>
  <c r="D475" i="10"/>
  <c r="D692" i="10"/>
  <c r="D974" i="10"/>
  <c r="D884" i="10"/>
  <c r="D552" i="10"/>
  <c r="D548" i="10"/>
  <c r="D486" i="10"/>
  <c r="D968" i="10"/>
  <c r="D970" i="10"/>
  <c r="D971" i="10"/>
  <c r="D967" i="10"/>
  <c r="D461" i="10"/>
  <c r="D640" i="10"/>
  <c r="D404" i="10"/>
  <c r="D480" i="10"/>
  <c r="D921" i="10"/>
  <c r="D772" i="10"/>
  <c r="D503" i="10"/>
  <c r="D695" i="10"/>
  <c r="D545" i="10"/>
  <c r="D412" i="10"/>
  <c r="D914" i="10"/>
  <c r="D876" i="10"/>
  <c r="D410" i="10"/>
  <c r="D456" i="10"/>
  <c r="D672" i="10"/>
  <c r="D614" i="10"/>
  <c r="D381" i="10"/>
  <c r="D908" i="10"/>
  <c r="D725" i="10"/>
  <c r="D890" i="10"/>
  <c r="D465" i="10"/>
  <c r="D635" i="10"/>
  <c r="D547" i="10"/>
  <c r="D775" i="10"/>
  <c r="D943" i="10"/>
  <c r="D710" i="10"/>
  <c r="D667" i="10"/>
  <c r="D454" i="10"/>
  <c r="D516" i="10"/>
  <c r="D899" i="10"/>
  <c r="D973" i="10"/>
  <c r="D721" i="10"/>
  <c r="D922" i="10"/>
  <c r="D506" i="10"/>
  <c r="D844" i="10"/>
  <c r="D429" i="10"/>
  <c r="D961" i="10"/>
  <c r="D842" i="10"/>
  <c r="D791" i="10"/>
  <c r="D737" i="10"/>
  <c r="D815" i="10"/>
  <c r="D905" i="10"/>
  <c r="D893" i="10"/>
  <c r="D818" i="10"/>
  <c r="D526" i="10"/>
  <c r="D589" i="10"/>
  <c r="D641" i="10"/>
  <c r="D930" i="10"/>
  <c r="D981" i="10"/>
  <c r="D401" i="10"/>
  <c r="D462" i="10"/>
  <c r="D443" i="10"/>
  <c r="D918" i="10"/>
  <c r="D913" i="10"/>
  <c r="D909" i="10"/>
  <c r="D398" i="10"/>
  <c r="D510" i="10"/>
  <c r="D439" i="10"/>
  <c r="D671" i="10"/>
  <c r="D879" i="10"/>
  <c r="D757" i="10"/>
  <c r="D912" i="10"/>
  <c r="D417" i="10"/>
  <c r="D458" i="10"/>
  <c r="D609" i="10"/>
  <c r="D530" i="10"/>
  <c r="D849" i="10"/>
  <c r="D932" i="10"/>
  <c r="D531" i="10"/>
  <c r="D705" i="10"/>
  <c r="D634" i="10"/>
  <c r="D760" i="10"/>
  <c r="D700" i="10"/>
  <c r="D722" i="10"/>
  <c r="D451" i="10"/>
  <c r="D826" i="10"/>
  <c r="D965" i="10"/>
  <c r="D960" i="10"/>
  <c r="D639" i="10"/>
  <c r="D709" i="10"/>
  <c r="D719" i="10"/>
  <c r="D581" i="10"/>
  <c r="D419" i="10"/>
  <c r="D543" i="10"/>
  <c r="D653" i="10"/>
  <c r="D524" i="10"/>
  <c r="D940" i="10"/>
  <c r="D655" i="10"/>
  <c r="D895" i="10"/>
  <c r="D816" i="10"/>
  <c r="D758" i="10"/>
  <c r="D790" i="10"/>
  <c r="D630" i="10"/>
  <c r="D608" i="10"/>
  <c r="D445" i="10"/>
  <c r="D724" i="10"/>
  <c r="D935" i="10"/>
  <c r="D793" i="10"/>
  <c r="D685" i="10"/>
  <c r="D603" i="10"/>
  <c r="D595" i="10"/>
  <c r="D694" i="10"/>
  <c r="D559" i="10"/>
  <c r="D564" i="10"/>
  <c r="D901" i="10"/>
  <c r="D610" i="10"/>
  <c r="D850" i="10"/>
  <c r="D664" i="10"/>
  <c r="D861" i="10"/>
  <c r="D579" i="10"/>
  <c r="D947" i="10"/>
  <c r="D416" i="10"/>
  <c r="D529" i="10"/>
  <c r="D898" i="10"/>
  <c r="D687" i="10"/>
  <c r="D799" i="10"/>
  <c r="D720" i="10"/>
  <c r="D570" i="10"/>
  <c r="D963" i="10"/>
  <c r="D599" i="10"/>
  <c r="D987" i="10"/>
  <c r="D834" i="10"/>
  <c r="D745" i="10"/>
  <c r="D533" i="10"/>
  <c r="D594" i="10"/>
  <c r="D604" i="10"/>
  <c r="D612" i="10"/>
  <c r="D447" i="10"/>
  <c r="D748" i="10"/>
  <c r="D597" i="10"/>
  <c r="D568" i="10"/>
  <c r="D551" i="10"/>
  <c r="D502" i="10"/>
  <c r="D512" i="10"/>
  <c r="D875" i="10"/>
  <c r="D569" i="10"/>
  <c r="D588" i="10"/>
  <c r="D917" i="10"/>
  <c r="D676" i="10"/>
  <c r="D877" i="10"/>
  <c r="D649" i="10"/>
  <c r="D538" i="10"/>
  <c r="D825" i="10"/>
  <c r="D665" i="10"/>
  <c r="D683" i="10"/>
  <c r="D540" i="10"/>
  <c r="D557" i="10"/>
  <c r="D939" i="10"/>
  <c r="D670" i="10"/>
  <c r="D852" i="10"/>
  <c r="D394" i="10"/>
  <c r="D492" i="10"/>
  <c r="D865" i="10"/>
  <c r="D778" i="10"/>
  <c r="D958" i="10"/>
  <c r="D812" i="10"/>
  <c r="D730" i="10"/>
  <c r="D377" i="10"/>
  <c r="D532" i="10"/>
  <c r="D742" i="10"/>
  <c r="D979" i="10"/>
  <c r="D431" i="10"/>
  <c r="D422" i="10"/>
  <c r="D554" i="10"/>
  <c r="D975" i="10"/>
  <c r="D711" i="10"/>
  <c r="D832" i="10"/>
  <c r="D946" i="10"/>
  <c r="D500" i="10"/>
  <c r="D789" i="10"/>
  <c r="D648" i="10"/>
  <c r="D782" i="10"/>
  <c r="D390" i="10"/>
  <c r="D565" i="10"/>
  <c r="D549" i="10"/>
  <c r="D784" i="10"/>
  <c r="D561" i="10"/>
  <c r="D441" i="10"/>
  <c r="D984" i="10"/>
  <c r="D919" i="10"/>
  <c r="D629" i="10"/>
  <c r="D848" i="10"/>
  <c r="D781" i="10"/>
  <c r="D505" i="10"/>
  <c r="D843" i="10"/>
  <c r="D888" i="10"/>
  <c r="D535" i="10"/>
  <c r="D904" i="10"/>
  <c r="D472" i="10"/>
  <c r="D828" i="10"/>
  <c r="D785" i="10"/>
  <c r="D463" i="10"/>
  <c r="D681" i="10"/>
  <c r="D807" i="10"/>
  <c r="D658" i="10"/>
  <c r="D418" i="10"/>
  <c r="D606" i="10"/>
  <c r="D442" i="10"/>
  <c r="D498" i="10"/>
  <c r="D862" i="10"/>
  <c r="D625" i="10"/>
  <c r="D615" i="10"/>
  <c r="D553" i="10"/>
  <c r="D993" i="10"/>
  <c r="D652" i="10"/>
  <c r="D425" i="10"/>
  <c r="D773" i="10"/>
  <c r="D522" i="10"/>
  <c r="D504" i="10"/>
  <c r="D814" i="10"/>
  <c r="D764" i="10"/>
  <c r="D515" i="10"/>
  <c r="D514" i="10"/>
  <c r="D934" i="10"/>
  <c r="D723" i="10"/>
  <c r="D414" i="10"/>
  <c r="D682" i="10"/>
  <c r="D837" i="10"/>
  <c r="D467" i="10"/>
  <c r="D864" i="10"/>
  <c r="D400" i="10"/>
  <c r="D750" i="10"/>
  <c r="D944" i="10"/>
  <c r="D678" i="10"/>
  <c r="D453" i="10"/>
  <c r="D395" i="10"/>
  <c r="D998" i="10"/>
  <c r="D874" i="10"/>
  <c r="D949" i="10"/>
  <c r="D916" i="10"/>
  <c r="D833" i="10"/>
  <c r="D646" i="10"/>
  <c r="D823" i="10"/>
  <c r="D743" i="10"/>
  <c r="D484" i="10"/>
  <c r="D728" i="10"/>
  <c r="D637" i="10"/>
  <c r="D835" i="10"/>
  <c r="D907" i="10"/>
  <c r="D478" i="10"/>
  <c r="D713" i="10"/>
  <c r="D776" i="10"/>
  <c r="D885" i="10"/>
  <c r="D430" i="10"/>
  <c r="D976" i="10"/>
  <c r="D679" i="10"/>
  <c r="D786" i="10"/>
  <c r="D800" i="10"/>
  <c r="D736" i="10"/>
  <c r="D546" i="10"/>
  <c r="D744" i="10"/>
  <c r="D403" i="10"/>
  <c r="D883" i="10"/>
  <c r="D838" i="10"/>
  <c r="D937" i="10"/>
  <c r="D572" i="10"/>
  <c r="D977" i="10"/>
  <c r="D636" i="10"/>
  <c r="D437" i="10"/>
  <c r="D488" i="10"/>
  <c r="D444" i="10"/>
  <c r="D633" i="10"/>
  <c r="D432" i="10"/>
  <c r="D669" i="10"/>
  <c r="D996" i="10"/>
  <c r="D686" i="10"/>
  <c r="D698" i="10"/>
  <c r="D631" i="10"/>
  <c r="D617" i="10"/>
  <c r="D964" i="10"/>
  <c r="D650" i="10"/>
  <c r="D464" i="10"/>
  <c r="D489" i="10"/>
  <c r="D509" i="10"/>
  <c r="D544" i="10"/>
  <c r="D936" i="10"/>
  <c r="D497" i="10"/>
  <c r="D754" i="10"/>
  <c r="D756" i="10"/>
  <c r="D755" i="10"/>
  <c r="D525" i="10"/>
  <c r="D822" i="10"/>
  <c r="D659" i="10"/>
  <c r="D621" i="10"/>
  <c r="D593" i="10"/>
  <c r="D693" i="10"/>
  <c r="D618" i="10"/>
  <c r="D576" i="10"/>
  <c r="D495" i="10"/>
  <c r="D382" i="10"/>
  <c r="D555" i="10"/>
  <c r="D702" i="10"/>
  <c r="D346" i="10"/>
  <c r="D344" i="10"/>
  <c r="D374" i="10"/>
  <c r="D363" i="10"/>
  <c r="D309" i="10"/>
  <c r="D321" i="10"/>
  <c r="D320" i="10"/>
  <c r="D313" i="10"/>
  <c r="D322" i="10"/>
  <c r="D340" i="10"/>
  <c r="D341" i="10"/>
  <c r="D360" i="10"/>
  <c r="D350" i="10"/>
  <c r="D334" i="10"/>
  <c r="D316" i="10"/>
  <c r="D366" i="10"/>
  <c r="D370" i="10"/>
  <c r="D351" i="10"/>
  <c r="D373" i="10"/>
  <c r="D315" i="10"/>
  <c r="D365" i="10"/>
  <c r="D290" i="10"/>
  <c r="D367" i="10"/>
  <c r="D359" i="10"/>
  <c r="D305" i="10"/>
  <c r="D291" i="10"/>
  <c r="D372" i="10"/>
  <c r="D338" i="10"/>
  <c r="D353" i="10"/>
  <c r="D304" i="10"/>
  <c r="D332" i="10"/>
  <c r="D324" i="10"/>
  <c r="D333" i="10"/>
  <c r="D339" i="10"/>
  <c r="D301" i="10"/>
  <c r="D362" i="10"/>
  <c r="D299" i="10"/>
  <c r="D314" i="10"/>
  <c r="D371" i="10"/>
  <c r="D349" i="10"/>
  <c r="D294" i="10"/>
  <c r="D361" i="10"/>
  <c r="D354" i="10"/>
  <c r="D369" i="10"/>
  <c r="D337" i="10"/>
  <c r="D326" i="10"/>
  <c r="D352" i="10"/>
  <c r="D357" i="10"/>
  <c r="D296" i="10"/>
  <c r="D441" i="3"/>
  <c r="D406" i="3"/>
  <c r="D404" i="3"/>
  <c r="D402" i="3"/>
  <c r="D429" i="3"/>
  <c r="D385" i="3"/>
  <c r="D383" i="3"/>
  <c r="D400" i="3"/>
  <c r="D415" i="3"/>
  <c r="D398" i="3"/>
  <c r="D430" i="3"/>
  <c r="D420" i="3"/>
  <c r="D428" i="3"/>
  <c r="D417" i="3"/>
  <c r="D395" i="3"/>
  <c r="D371" i="3"/>
  <c r="D370" i="3"/>
  <c r="D320" i="3"/>
  <c r="D326" i="3"/>
  <c r="D298" i="3"/>
  <c r="D318" i="3"/>
  <c r="D321" i="3"/>
  <c r="D293" i="3"/>
  <c r="D369" i="3"/>
  <c r="D363" i="3"/>
  <c r="D291" i="3"/>
  <c r="D342" i="3"/>
  <c r="D341" i="3"/>
  <c r="D314" i="3"/>
  <c r="D319" i="3"/>
  <c r="D325" i="3"/>
  <c r="D332" i="3"/>
  <c r="D286" i="3"/>
  <c r="D292" i="3"/>
  <c r="D366" i="3"/>
  <c r="D348" i="3"/>
  <c r="D367" i="3"/>
  <c r="D315" i="3"/>
  <c r="D299" i="3"/>
  <c r="D287" i="3"/>
  <c r="D442" i="3"/>
  <c r="D437" i="3"/>
  <c r="D378" i="3"/>
  <c r="D403" i="3"/>
  <c r="D408" i="3"/>
  <c r="D412" i="3"/>
  <c r="D410" i="3"/>
  <c r="D393" i="3"/>
  <c r="D416" i="3"/>
  <c r="D327" i="3"/>
  <c r="D343" i="3"/>
  <c r="D328" i="3"/>
  <c r="D297" i="3"/>
  <c r="D301" i="3"/>
  <c r="D361" i="3"/>
  <c r="D354" i="3"/>
  <c r="D322" i="3"/>
  <c r="D351" i="3"/>
  <c r="D324" i="3"/>
  <c r="D374" i="3"/>
  <c r="D436" i="3"/>
  <c r="D397" i="3"/>
  <c r="D399" i="3"/>
  <c r="D418" i="3"/>
  <c r="D434" i="3"/>
  <c r="D405" i="3"/>
  <c r="D384" i="3"/>
  <c r="D401" i="3"/>
  <c r="D360" i="3"/>
  <c r="D372" i="3"/>
  <c r="D304" i="3"/>
  <c r="D356" i="3"/>
  <c r="D329" i="3"/>
  <c r="D306" i="3"/>
  <c r="D309" i="3"/>
  <c r="D375" i="3"/>
  <c r="D285" i="3"/>
  <c r="D358" i="3"/>
  <c r="D323" i="3"/>
  <c r="D368" i="3"/>
  <c r="D365" i="3"/>
  <c r="D438" i="3"/>
  <c r="D382" i="3"/>
  <c r="D380" i="3"/>
  <c r="D431" i="3"/>
  <c r="D433" i="3"/>
  <c r="D411" i="3"/>
  <c r="D386" i="3"/>
  <c r="D435" i="3"/>
  <c r="D388" i="3"/>
  <c r="D425" i="3"/>
  <c r="D379" i="3"/>
  <c r="D387" i="3"/>
  <c r="D381" i="3"/>
  <c r="D426" i="3"/>
  <c r="D414" i="3"/>
  <c r="D373" i="3"/>
  <c r="D294" i="3"/>
  <c r="D313" i="3"/>
  <c r="D335" i="3"/>
  <c r="D310" i="3"/>
  <c r="D359" i="3"/>
  <c r="D312" i="3"/>
  <c r="D362" i="3"/>
  <c r="D300" i="3"/>
  <c r="D333" i="3"/>
  <c r="D355" i="3"/>
  <c r="D353" i="3"/>
  <c r="D288" i="3"/>
  <c r="D295" i="3"/>
  <c r="D302" i="3"/>
  <c r="D331" i="3"/>
  <c r="D307" i="3"/>
  <c r="D350" i="3"/>
  <c r="D337" i="3"/>
  <c r="D352" i="3"/>
  <c r="D439" i="3"/>
  <c r="D440" i="3"/>
  <c r="D443" i="3"/>
  <c r="D444" i="3"/>
  <c r="D432" i="3"/>
  <c r="D409" i="3"/>
  <c r="D394" i="3"/>
  <c r="D407" i="3"/>
  <c r="D376" i="3"/>
  <c r="D391" i="3"/>
  <c r="D413" i="3"/>
  <c r="D290" i="3"/>
  <c r="D344" i="3"/>
  <c r="D339" i="3"/>
  <c r="D334" i="3"/>
  <c r="D296" i="3"/>
  <c r="D289" i="3"/>
  <c r="D340" i="3"/>
  <c r="D284" i="3"/>
  <c r="D345" i="3"/>
  <c r="D311" i="3"/>
  <c r="D347" i="3"/>
  <c r="D364" i="3"/>
  <c r="D357" i="3"/>
  <c r="D316" i="3"/>
  <c r="D419" i="3"/>
  <c r="D389" i="3"/>
  <c r="D392" i="3"/>
  <c r="D396" i="3"/>
  <c r="D390" i="3"/>
  <c r="D377" i="3"/>
  <c r="D427" i="3"/>
  <c r="D346" i="3"/>
  <c r="D305" i="3"/>
  <c r="D336" i="3"/>
  <c r="D303" i="3"/>
  <c r="D349" i="3"/>
  <c r="D338" i="3"/>
  <c r="D308" i="3"/>
  <c r="D330" i="3"/>
  <c r="D317" i="3"/>
  <c r="D281" i="10"/>
  <c r="D283" i="10"/>
  <c r="D280" i="10"/>
  <c r="D282" i="10"/>
  <c r="D279" i="10"/>
  <c r="D279" i="3"/>
  <c r="D283" i="3"/>
  <c r="D280" i="3"/>
  <c r="D282" i="3"/>
  <c r="D281" i="3"/>
  <c r="D257" i="10"/>
  <c r="D275" i="10"/>
  <c r="D260" i="10"/>
  <c r="D263" i="10"/>
  <c r="D277" i="10"/>
  <c r="D269" i="10"/>
  <c r="D262" i="10"/>
  <c r="D259" i="10"/>
  <c r="D267" i="10"/>
  <c r="D278" i="10"/>
  <c r="D273" i="10"/>
  <c r="D266" i="10"/>
  <c r="D258" i="10"/>
  <c r="D253" i="10"/>
  <c r="D256" i="10"/>
  <c r="D255" i="10"/>
  <c r="D271" i="10"/>
  <c r="D272" i="10"/>
  <c r="D276" i="10"/>
  <c r="D261" i="10"/>
  <c r="D274" i="10"/>
  <c r="D265" i="10"/>
  <c r="D270" i="10"/>
  <c r="D268" i="10"/>
  <c r="D254" i="10"/>
  <c r="D264" i="10"/>
  <c r="D275" i="3"/>
  <c r="D278" i="3"/>
  <c r="D276" i="3"/>
  <c r="D273" i="3"/>
  <c r="D263" i="3"/>
  <c r="D264" i="3"/>
  <c r="D254" i="3"/>
  <c r="D271" i="3"/>
  <c r="D259" i="3"/>
  <c r="D269" i="3"/>
  <c r="D272" i="3"/>
  <c r="D262" i="3"/>
  <c r="D274" i="3"/>
  <c r="D253" i="3"/>
  <c r="D267" i="3"/>
  <c r="D256" i="3"/>
  <c r="D255" i="3"/>
  <c r="D266" i="3"/>
  <c r="D277" i="3"/>
  <c r="D265" i="3"/>
  <c r="D258" i="3"/>
  <c r="D261" i="3"/>
  <c r="D260" i="3"/>
  <c r="D268" i="3"/>
  <c r="D257" i="3"/>
  <c r="D270" i="3"/>
  <c r="D3" i="10"/>
  <c r="D2" i="10"/>
  <c r="D2" i="3"/>
  <c r="D3" i="3"/>
  <c r="D10" i="10"/>
  <c r="D42" i="10"/>
  <c r="D131" i="10"/>
  <c r="D5" i="10"/>
  <c r="D166" i="10"/>
  <c r="D130" i="10"/>
  <c r="D55" i="10"/>
  <c r="D64" i="10"/>
  <c r="D54" i="10"/>
  <c r="D152" i="10"/>
  <c r="D134" i="10"/>
  <c r="D190" i="10"/>
  <c r="D4" i="10"/>
  <c r="D110" i="10"/>
  <c r="D167" i="10"/>
  <c r="D18" i="10"/>
  <c r="D136" i="10"/>
  <c r="D169" i="10"/>
  <c r="D77" i="10"/>
  <c r="D173" i="10"/>
  <c r="D32" i="10"/>
  <c r="D88" i="10"/>
  <c r="D45" i="10"/>
  <c r="D193" i="10"/>
  <c r="D46" i="10"/>
  <c r="D174" i="10"/>
  <c r="D60" i="10"/>
  <c r="D115" i="10"/>
  <c r="D102" i="10"/>
  <c r="D24" i="10"/>
  <c r="D78" i="10"/>
  <c r="D93" i="10"/>
  <c r="D11" i="10"/>
  <c r="D108" i="10"/>
  <c r="D44" i="10"/>
  <c r="D197" i="10"/>
  <c r="D20" i="10"/>
  <c r="D90" i="10"/>
  <c r="D83" i="10"/>
  <c r="D79" i="10"/>
  <c r="D124" i="10"/>
  <c r="D51" i="10"/>
  <c r="D180" i="10"/>
  <c r="D137" i="10"/>
  <c r="D168" i="10"/>
  <c r="D116" i="10"/>
  <c r="D105" i="10"/>
  <c r="D185" i="10"/>
  <c r="D195" i="10"/>
  <c r="D251" i="10"/>
  <c r="D218" i="10"/>
  <c r="D225" i="10"/>
  <c r="D234" i="10"/>
  <c r="D214" i="10"/>
  <c r="D226" i="10"/>
  <c r="D236" i="10"/>
  <c r="D250" i="10"/>
  <c r="D217" i="10"/>
  <c r="D209" i="10"/>
  <c r="D247" i="10"/>
  <c r="D235" i="10"/>
  <c r="D206" i="10"/>
  <c r="D95" i="10"/>
  <c r="D37" i="10"/>
  <c r="D62" i="10"/>
  <c r="D33" i="10"/>
  <c r="D170" i="10"/>
  <c r="D87" i="10"/>
  <c r="D127" i="10"/>
  <c r="D59" i="10"/>
  <c r="D26" i="10"/>
  <c r="D156" i="10"/>
  <c r="D179" i="10"/>
  <c r="D192" i="10"/>
  <c r="D177" i="10"/>
  <c r="D66" i="10"/>
  <c r="D138" i="10"/>
  <c r="D153" i="10"/>
  <c r="D112" i="10"/>
  <c r="D164" i="10"/>
  <c r="D52" i="10"/>
  <c r="D106" i="10"/>
  <c r="D100" i="10"/>
  <c r="D122" i="10"/>
  <c r="D69" i="10"/>
  <c r="D186" i="10"/>
  <c r="D145" i="10"/>
  <c r="D99" i="10"/>
  <c r="D92" i="10"/>
  <c r="D117" i="10"/>
  <c r="D120" i="10"/>
  <c r="D23" i="10"/>
  <c r="D89" i="10"/>
  <c r="D103" i="10"/>
  <c r="D126" i="10"/>
  <c r="D132" i="10"/>
  <c r="D34" i="10"/>
  <c r="D187" i="10"/>
  <c r="D159" i="10"/>
  <c r="D86" i="10"/>
  <c r="D65" i="10"/>
  <c r="D74" i="10"/>
  <c r="D43" i="10"/>
  <c r="D56" i="10"/>
  <c r="D141" i="10"/>
  <c r="D158" i="10"/>
  <c r="D14" i="10"/>
  <c r="D73" i="10"/>
  <c r="D97" i="10"/>
  <c r="D184" i="10"/>
  <c r="D181" i="10"/>
  <c r="D239" i="10"/>
  <c r="D216" i="10"/>
  <c r="D227" i="10"/>
  <c r="D244" i="10"/>
  <c r="D212" i="10"/>
  <c r="D224" i="10"/>
  <c r="D249" i="10"/>
  <c r="D232" i="10"/>
  <c r="D202" i="10"/>
  <c r="D201" i="10"/>
  <c r="D237" i="10"/>
  <c r="D242" i="10"/>
  <c r="D211" i="10"/>
  <c r="D204" i="10"/>
  <c r="D53" i="10"/>
  <c r="D71" i="10"/>
  <c r="D113" i="10"/>
  <c r="D31" i="10"/>
  <c r="D119" i="10"/>
  <c r="D68" i="10"/>
  <c r="D151" i="10"/>
  <c r="D107" i="10"/>
  <c r="D25" i="10"/>
  <c r="D157" i="10"/>
  <c r="D47" i="10"/>
  <c r="D182" i="10"/>
  <c r="D114" i="10"/>
  <c r="D82" i="10"/>
  <c r="D35" i="10"/>
  <c r="D39" i="10"/>
  <c r="D175" i="10"/>
  <c r="D29" i="10"/>
  <c r="D146" i="10"/>
  <c r="D80" i="10"/>
  <c r="D19" i="10"/>
  <c r="D36" i="10"/>
  <c r="D162" i="10"/>
  <c r="D13" i="10"/>
  <c r="D142" i="10"/>
  <c r="D81" i="10"/>
  <c r="D16" i="10"/>
  <c r="D57" i="10"/>
  <c r="D63" i="10"/>
  <c r="D101" i="10"/>
  <c r="D111" i="10"/>
  <c r="D48" i="10"/>
  <c r="D58" i="10"/>
  <c r="D30" i="10"/>
  <c r="D189" i="10"/>
  <c r="D183" i="10"/>
  <c r="D38" i="10"/>
  <c r="D76" i="10"/>
  <c r="D150" i="10"/>
  <c r="D172" i="10"/>
  <c r="D109" i="10"/>
  <c r="D9" i="10"/>
  <c r="D75" i="10"/>
  <c r="D84" i="10"/>
  <c r="D27" i="10"/>
  <c r="D70" i="10"/>
  <c r="D176" i="10"/>
  <c r="D191" i="10"/>
  <c r="D233" i="10"/>
  <c r="D245" i="10"/>
  <c r="D221" i="10"/>
  <c r="D207" i="10"/>
  <c r="D228" i="10"/>
  <c r="D210" i="10"/>
  <c r="D219" i="10"/>
  <c r="D230" i="10"/>
  <c r="D243" i="10"/>
  <c r="D198" i="10"/>
  <c r="D199" i="10"/>
  <c r="D231" i="10"/>
  <c r="D241" i="10"/>
  <c r="D208" i="10"/>
  <c r="D128" i="10"/>
  <c r="D148" i="10"/>
  <c r="D17" i="10"/>
  <c r="D140" i="10"/>
  <c r="D160" i="10"/>
  <c r="D21" i="10"/>
  <c r="D143" i="10"/>
  <c r="D104" i="10"/>
  <c r="D149" i="10"/>
  <c r="D135" i="10"/>
  <c r="D129" i="10"/>
  <c r="D194" i="10"/>
  <c r="D49" i="10"/>
  <c r="D155" i="10"/>
  <c r="D12" i="10"/>
  <c r="D133" i="10"/>
  <c r="D85" i="10"/>
  <c r="D8" i="10"/>
  <c r="D41" i="10"/>
  <c r="D125" i="10"/>
  <c r="D67" i="10"/>
  <c r="D139" i="10"/>
  <c r="D96" i="10"/>
  <c r="D7" i="10"/>
  <c r="D123" i="10"/>
  <c r="D94" i="10"/>
  <c r="D15" i="10"/>
  <c r="D121" i="10"/>
  <c r="D161" i="10"/>
  <c r="D171" i="10"/>
  <c r="D40" i="10"/>
  <c r="D50" i="10"/>
  <c r="D154" i="10"/>
  <c r="D98" i="10"/>
  <c r="D188" i="10"/>
  <c r="D28" i="10"/>
  <c r="D165" i="10"/>
  <c r="D178" i="10"/>
  <c r="D6" i="10"/>
  <c r="D147" i="10"/>
  <c r="D61" i="10"/>
  <c r="D22" i="10"/>
  <c r="D118" i="10"/>
  <c r="D91" i="10"/>
  <c r="D144" i="10"/>
  <c r="D163" i="10"/>
  <c r="D72" i="10"/>
  <c r="D196" i="10"/>
  <c r="D229" i="10"/>
  <c r="D222" i="10"/>
  <c r="D220" i="10"/>
  <c r="D240" i="10"/>
  <c r="D246" i="10"/>
  <c r="D203" i="10"/>
  <c r="D238" i="10"/>
  <c r="D248" i="10"/>
  <c r="D205" i="10"/>
  <c r="D200" i="10"/>
  <c r="D223" i="10"/>
  <c r="D252" i="10"/>
  <c r="D213" i="10"/>
  <c r="D215" i="10"/>
  <c r="D100" i="3"/>
  <c r="D96" i="3"/>
  <c r="D41" i="3"/>
  <c r="D116" i="3"/>
  <c r="D9" i="3"/>
  <c r="D46" i="3"/>
  <c r="D42" i="3"/>
  <c r="D57" i="3"/>
  <c r="D152" i="3"/>
  <c r="D54" i="3"/>
  <c r="D61" i="3"/>
  <c r="D153" i="3"/>
  <c r="D179" i="3"/>
  <c r="D43" i="3"/>
  <c r="D32" i="3"/>
  <c r="D178" i="3"/>
  <c r="D137" i="3"/>
  <c r="D86" i="3"/>
  <c r="D123" i="3"/>
  <c r="D173" i="3"/>
  <c r="D59" i="3"/>
  <c r="D63" i="3"/>
  <c r="D190" i="3"/>
  <c r="D191" i="3"/>
  <c r="D145" i="3"/>
  <c r="D151" i="3"/>
  <c r="D65" i="3"/>
  <c r="D108" i="3"/>
  <c r="D4" i="3"/>
  <c r="D87" i="3"/>
  <c r="D169" i="3"/>
  <c r="D14" i="3"/>
  <c r="D33" i="3"/>
  <c r="D53" i="3"/>
  <c r="D167" i="3"/>
  <c r="D25" i="3"/>
  <c r="D95" i="3"/>
  <c r="D118" i="3"/>
  <c r="D136" i="3"/>
  <c r="D56" i="3"/>
  <c r="D16" i="3"/>
  <c r="D130" i="3"/>
  <c r="D156" i="3"/>
  <c r="D15" i="3"/>
  <c r="D139" i="3"/>
  <c r="D163" i="3"/>
  <c r="D193" i="3"/>
  <c r="D195" i="3"/>
  <c r="D234" i="3"/>
  <c r="D207" i="3"/>
  <c r="D199" i="3"/>
  <c r="D252" i="3"/>
  <c r="D200" i="3"/>
  <c r="D219" i="3"/>
  <c r="D239" i="3"/>
  <c r="D83" i="3"/>
  <c r="D85" i="3"/>
  <c r="D110" i="3"/>
  <c r="D148" i="3"/>
  <c r="D105" i="3"/>
  <c r="D34" i="3"/>
  <c r="D140" i="3"/>
  <c r="D24" i="3"/>
  <c r="D175" i="3"/>
  <c r="D125" i="3"/>
  <c r="D184" i="3"/>
  <c r="D119" i="3"/>
  <c r="D132" i="3"/>
  <c r="D70" i="3"/>
  <c r="D141" i="3"/>
  <c r="D29" i="3"/>
  <c r="D146" i="3"/>
  <c r="D158" i="3"/>
  <c r="D131" i="3"/>
  <c r="D168" i="3"/>
  <c r="D49" i="3"/>
  <c r="D166" i="3"/>
  <c r="D192" i="3"/>
  <c r="D22" i="3"/>
  <c r="D138" i="3"/>
  <c r="D58" i="3"/>
  <c r="D84" i="3"/>
  <c r="D73" i="3"/>
  <c r="D171" i="3"/>
  <c r="D111" i="3"/>
  <c r="D106" i="3"/>
  <c r="D13" i="3"/>
  <c r="D36" i="3"/>
  <c r="D144" i="3"/>
  <c r="D77" i="3"/>
  <c r="D12" i="3"/>
  <c r="D75" i="3"/>
  <c r="D164" i="3"/>
  <c r="D74" i="3"/>
  <c r="D115" i="3"/>
  <c r="D72" i="3"/>
  <c r="D143" i="3"/>
  <c r="D157" i="3"/>
  <c r="D5" i="3"/>
  <c r="D93" i="3"/>
  <c r="D180" i="3"/>
  <c r="D185" i="3"/>
  <c r="D188" i="3"/>
  <c r="D235" i="3"/>
  <c r="D209" i="3"/>
  <c r="D204" i="3"/>
  <c r="D232" i="3"/>
  <c r="D202" i="3"/>
  <c r="D228" i="3"/>
  <c r="D249" i="3"/>
  <c r="D213" i="3"/>
  <c r="D206" i="3"/>
  <c r="D237" i="3"/>
  <c r="D250" i="3"/>
  <c r="D214" i="3"/>
  <c r="D240" i="3"/>
  <c r="D226" i="3"/>
  <c r="D224" i="3"/>
  <c r="D210" i="3"/>
  <c r="D231" i="3"/>
  <c r="D216" i="3"/>
  <c r="D238" i="3"/>
  <c r="D205" i="3"/>
  <c r="D28" i="3"/>
  <c r="D114" i="3"/>
  <c r="D7" i="3"/>
  <c r="D155" i="3"/>
  <c r="D162" i="3"/>
  <c r="D50" i="3"/>
  <c r="D69" i="3"/>
  <c r="D104" i="3"/>
  <c r="D19" i="3"/>
  <c r="D81" i="3"/>
  <c r="D82" i="3"/>
  <c r="D186" i="3"/>
  <c r="D47" i="3"/>
  <c r="D40" i="3"/>
  <c r="D134" i="3"/>
  <c r="D88" i="3"/>
  <c r="D17" i="3"/>
  <c r="D94" i="3"/>
  <c r="D39" i="3"/>
  <c r="D6" i="3"/>
  <c r="D99" i="3"/>
  <c r="D55" i="3"/>
  <c r="D60" i="3"/>
  <c r="D196" i="3"/>
  <c r="D10" i="3"/>
  <c r="D160" i="3"/>
  <c r="D11" i="3"/>
  <c r="D107" i="3"/>
  <c r="D78" i="3"/>
  <c r="D35" i="3"/>
  <c r="D142" i="3"/>
  <c r="D90" i="3"/>
  <c r="D68" i="3"/>
  <c r="D127" i="3"/>
  <c r="D176" i="3"/>
  <c r="D183" i="3"/>
  <c r="D52" i="3"/>
  <c r="D124" i="3"/>
  <c r="D23" i="3"/>
  <c r="D79" i="3"/>
  <c r="D161" i="3"/>
  <c r="D128" i="3"/>
  <c r="D122" i="3"/>
  <c r="D133" i="3"/>
  <c r="D159" i="3"/>
  <c r="D98" i="3"/>
  <c r="D51" i="3"/>
  <c r="D182" i="3"/>
  <c r="D197" i="3"/>
  <c r="D242" i="3"/>
  <c r="D223" i="3"/>
  <c r="D247" i="3"/>
  <c r="D243" i="3"/>
  <c r="D198" i="3"/>
  <c r="D208" i="3"/>
  <c r="D236" i="3"/>
  <c r="D27" i="3"/>
  <c r="D120" i="3"/>
  <c r="D18" i="3"/>
  <c r="D48" i="3"/>
  <c r="D92" i="3"/>
  <c r="D67" i="3"/>
  <c r="D62" i="3"/>
  <c r="D76" i="3"/>
  <c r="D80" i="3"/>
  <c r="D45" i="3"/>
  <c r="D129" i="3"/>
  <c r="D20" i="3"/>
  <c r="D154" i="3"/>
  <c r="D21" i="3"/>
  <c r="D112" i="3"/>
  <c r="D38" i="3"/>
  <c r="D30" i="3"/>
  <c r="D91" i="3"/>
  <c r="D121" i="3"/>
  <c r="D113" i="3"/>
  <c r="D147" i="3"/>
  <c r="D37" i="3"/>
  <c r="D135" i="3"/>
  <c r="D187" i="3"/>
  <c r="D172" i="3"/>
  <c r="D177" i="3"/>
  <c r="D149" i="3"/>
  <c r="D150" i="3"/>
  <c r="D26" i="3"/>
  <c r="D66" i="3"/>
  <c r="D102" i="3"/>
  <c r="D71" i="3"/>
  <c r="D97" i="3"/>
  <c r="D126" i="3"/>
  <c r="D64" i="3"/>
  <c r="D189" i="3"/>
  <c r="D31" i="3"/>
  <c r="D101" i="3"/>
  <c r="D8" i="3"/>
  <c r="D165" i="3"/>
  <c r="D44" i="3"/>
  <c r="D89" i="3"/>
  <c r="D117" i="3"/>
  <c r="D103" i="3"/>
  <c r="D174" i="3"/>
  <c r="D109" i="3"/>
  <c r="D170" i="3"/>
  <c r="D181" i="3"/>
  <c r="D194" i="3"/>
  <c r="D233" i="3"/>
  <c r="D218" i="3"/>
  <c r="D222" i="3"/>
  <c r="D221" i="3"/>
  <c r="D230" i="3"/>
  <c r="D215" i="3"/>
  <c r="D251" i="3"/>
  <c r="D244" i="3"/>
  <c r="D225" i="3"/>
  <c r="D220" i="3"/>
  <c r="D246" i="3"/>
  <c r="D227" i="3"/>
  <c r="D245" i="3"/>
  <c r="D212" i="3"/>
  <c r="D203" i="3"/>
  <c r="D229" i="3"/>
  <c r="D248" i="3"/>
  <c r="D211" i="3"/>
  <c r="D241" i="3"/>
  <c r="D217" i="3"/>
  <c r="D201" i="3"/>
  <c r="D122" i="9" l="1"/>
  <c r="E126" i="9"/>
  <c r="D113" i="9"/>
  <c r="E99" i="9"/>
  <c r="D146" i="9"/>
  <c r="G98" i="9"/>
  <c r="E182" i="9"/>
  <c r="E113" i="9"/>
  <c r="G99" i="9"/>
  <c r="J49" i="11"/>
  <c r="I93" i="5"/>
  <c r="I27" i="5"/>
  <c r="G211" i="5"/>
  <c r="D178" i="9"/>
  <c r="E87" i="9"/>
  <c r="E114" i="5"/>
  <c r="G127" i="5"/>
  <c r="G143" i="5"/>
  <c r="S179" i="4"/>
  <c r="F130" i="5"/>
  <c r="S50" i="4"/>
  <c r="F87" i="5"/>
  <c r="E111" i="5"/>
  <c r="E130" i="5"/>
  <c r="I144" i="5"/>
  <c r="T179" i="4"/>
  <c r="S36" i="4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K4" i="8"/>
  <c r="J4" i="8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I181" i="5"/>
  <c r="E173" i="5"/>
  <c r="G103" i="5"/>
  <c r="S38" i="4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E842" i="11"/>
  <c r="E850" i="11"/>
  <c r="F850" i="11"/>
  <c r="E856" i="11"/>
  <c r="H856" i="11"/>
  <c r="S935" i="4"/>
  <c r="F972" i="4"/>
  <c r="T935" i="4"/>
  <c r="G985" i="4"/>
  <c r="P871" i="4"/>
  <c r="P878" i="4"/>
  <c r="P879" i="4"/>
  <c r="N913" i="4"/>
  <c r="R913" i="4" s="1"/>
  <c r="Q976" i="4"/>
  <c r="Q991" i="4"/>
  <c r="D983" i="4"/>
  <c r="F931" i="4"/>
  <c r="E932" i="4"/>
  <c r="E951" i="4"/>
  <c r="P908" i="4"/>
  <c r="T946" i="4"/>
  <c r="S959" i="4"/>
  <c r="I3" i="3"/>
  <c r="F67" i="3"/>
  <c r="F176" i="3"/>
  <c r="T954" i="4"/>
  <c r="D876" i="4"/>
  <c r="F902" i="4"/>
  <c r="S910" i="4"/>
  <c r="H63" i="3"/>
  <c r="F40" i="3"/>
  <c r="F136" i="3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E953" i="4"/>
  <c r="D993" i="4"/>
  <c r="S102" i="4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H112" i="3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G113" i="5"/>
  <c r="E116" i="5"/>
  <c r="E121" i="5"/>
  <c r="G129" i="5"/>
  <c r="E132" i="5"/>
  <c r="E134" i="5"/>
  <c r="E137" i="5"/>
  <c r="S77" i="4"/>
  <c r="T93" i="4"/>
  <c r="S131" i="4"/>
  <c r="I43" i="5"/>
  <c r="S17" i="4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T106" i="4"/>
  <c r="T152" i="4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E959" i="11"/>
  <c r="H881" i="11"/>
  <c r="F881" i="11"/>
  <c r="H933" i="11"/>
  <c r="F933" i="11"/>
  <c r="E933" i="11"/>
  <c r="H885" i="1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G130" i="9"/>
  <c r="E130" i="9"/>
  <c r="J978" i="11"/>
  <c r="I978" i="11"/>
  <c r="E960" i="11"/>
  <c r="H960" i="11"/>
  <c r="H890" i="11"/>
  <c r="E890" i="11"/>
  <c r="E921" i="11"/>
  <c r="H921" i="11"/>
  <c r="I667" i="11"/>
  <c r="E991" i="11"/>
  <c r="H991" i="11"/>
  <c r="F991" i="11"/>
  <c r="J736" i="11"/>
  <c r="H923" i="11"/>
  <c r="F923" i="11"/>
  <c r="F927" i="1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I927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J909" i="11"/>
  <c r="I909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D934" i="4"/>
  <c r="G977" i="4"/>
  <c r="T825" i="4"/>
  <c r="T66" i="4"/>
  <c r="S108" i="4"/>
  <c r="V108" i="4" s="1"/>
  <c r="Q887" i="4"/>
  <c r="S970" i="4"/>
  <c r="U970" i="4" s="1"/>
  <c r="E980" i="4"/>
  <c r="D878" i="4"/>
  <c r="F939" i="4"/>
  <c r="E979" i="4"/>
  <c r="S433" i="4"/>
  <c r="U433" i="4" s="1"/>
  <c r="Q997" i="4"/>
  <c r="P977" i="4"/>
  <c r="S772" i="4"/>
  <c r="V772" i="4" s="1"/>
  <c r="S703" i="4"/>
  <c r="E952" i="4"/>
  <c r="N904" i="4"/>
  <c r="R904" i="4" s="1"/>
  <c r="P893" i="4"/>
  <c r="S893" i="4" s="1"/>
  <c r="S435" i="4"/>
  <c r="F999" i="4"/>
  <c r="S968" i="4"/>
  <c r="P888" i="4"/>
  <c r="E912" i="4"/>
  <c r="D912" i="4"/>
  <c r="T412" i="4"/>
  <c r="T120" i="4"/>
  <c r="T147" i="4"/>
  <c r="T6" i="4"/>
  <c r="T107" i="4"/>
  <c r="S699" i="4"/>
  <c r="P939" i="4"/>
  <c r="T951" i="4"/>
  <c r="P987" i="4"/>
  <c r="S987" i="4" s="1"/>
  <c r="S92" i="4"/>
  <c r="S84" i="4"/>
  <c r="T888" i="4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T10" i="4"/>
  <c r="T50" i="4"/>
  <c r="S69" i="4"/>
  <c r="U69" i="4" s="1"/>
  <c r="T139" i="4"/>
  <c r="S170" i="4"/>
  <c r="S181" i="4"/>
  <c r="S160" i="4"/>
  <c r="U160" i="4" s="1"/>
  <c r="T5" i="4"/>
  <c r="T170" i="4"/>
  <c r="T129" i="4"/>
  <c r="T145" i="4"/>
  <c r="T160" i="4"/>
  <c r="S417" i="4"/>
  <c r="S358" i="4"/>
  <c r="S357" i="4"/>
  <c r="G425" i="5"/>
  <c r="T403" i="4"/>
  <c r="T417" i="4"/>
  <c r="F425" i="5"/>
  <c r="T290" i="4"/>
  <c r="S368" i="4"/>
  <c r="S190" i="4"/>
  <c r="U190" i="4" s="1"/>
  <c r="K189" i="3"/>
  <c r="J189" i="3"/>
  <c r="J233" i="3"/>
  <c r="K233" i="3"/>
  <c r="J243" i="3"/>
  <c r="K243" i="3"/>
  <c r="J259" i="3"/>
  <c r="K259" i="3"/>
  <c r="K255" i="3"/>
  <c r="J255" i="3"/>
  <c r="K196" i="3"/>
  <c r="J196" i="3"/>
  <c r="K199" i="3"/>
  <c r="J199" i="3"/>
  <c r="J234" i="3"/>
  <c r="K234" i="3"/>
  <c r="K207" i="3"/>
  <c r="J207" i="3"/>
  <c r="J200" i="3"/>
  <c r="K200" i="3"/>
  <c r="K232" i="3"/>
  <c r="J232" i="3"/>
  <c r="J206" i="3"/>
  <c r="K206" i="3"/>
  <c r="J875" i="8"/>
  <c r="K875" i="8"/>
  <c r="J728" i="8"/>
  <c r="K728" i="8"/>
  <c r="K770" i="8"/>
  <c r="J770" i="8"/>
  <c r="J221" i="3"/>
  <c r="K221" i="3"/>
  <c r="K257" i="3"/>
  <c r="J257" i="3"/>
  <c r="K204" i="3"/>
  <c r="J204" i="3"/>
  <c r="J249" i="3"/>
  <c r="K249" i="3"/>
  <c r="J261" i="3"/>
  <c r="K261" i="3"/>
  <c r="J195" i="3"/>
  <c r="K195" i="3"/>
  <c r="K263" i="3"/>
  <c r="J263" i="3"/>
  <c r="K186" i="3"/>
  <c r="J186" i="3"/>
  <c r="J250" i="3"/>
  <c r="K250" i="3"/>
  <c r="K924" i="8"/>
  <c r="J924" i="8"/>
  <c r="J754" i="8"/>
  <c r="K754" i="8"/>
  <c r="K795" i="8"/>
  <c r="J795" i="8"/>
  <c r="J989" i="8"/>
  <c r="K989" i="8"/>
  <c r="J826" i="8"/>
  <c r="K826" i="8"/>
  <c r="K201" i="3"/>
  <c r="J201" i="3"/>
  <c r="K220" i="3"/>
  <c r="J220" i="3"/>
  <c r="J209" i="3"/>
  <c r="K209" i="3"/>
  <c r="K190" i="3"/>
  <c r="J190" i="3"/>
  <c r="J703" i="8"/>
  <c r="K703" i="8"/>
  <c r="J210" i="3"/>
  <c r="K210" i="3"/>
  <c r="K236" i="3"/>
  <c r="J236" i="3"/>
  <c r="J241" i="3"/>
  <c r="K241" i="3"/>
  <c r="J194" i="3"/>
  <c r="K194" i="3"/>
  <c r="J187" i="3"/>
  <c r="K187" i="3"/>
  <c r="J222" i="3"/>
  <c r="K222" i="3"/>
  <c r="J984" i="8"/>
  <c r="K984" i="8"/>
  <c r="J765" i="8"/>
  <c r="K765" i="8"/>
  <c r="K211" i="3"/>
  <c r="J211" i="3"/>
  <c r="J225" i="3"/>
  <c r="K225" i="3"/>
  <c r="K214" i="3"/>
  <c r="J214" i="3"/>
  <c r="K262" i="3"/>
  <c r="J262" i="3"/>
  <c r="J230" i="3"/>
  <c r="K230" i="3"/>
  <c r="K258" i="3"/>
  <c r="J258" i="3"/>
  <c r="K248" i="3"/>
  <c r="J248" i="3"/>
  <c r="K202" i="3"/>
  <c r="J202" i="3"/>
  <c r="K260" i="3"/>
  <c r="J260" i="3"/>
  <c r="K815" i="8"/>
  <c r="J815" i="8"/>
  <c r="J999" i="8"/>
  <c r="K999" i="8"/>
  <c r="J965" i="8"/>
  <c r="K965" i="8"/>
  <c r="J860" i="8"/>
  <c r="K860" i="8"/>
  <c r="J878" i="8"/>
  <c r="K878" i="8"/>
  <c r="K224" i="3"/>
  <c r="J224" i="3"/>
  <c r="J231" i="3"/>
  <c r="K231" i="3"/>
  <c r="J247" i="3"/>
  <c r="K247" i="3"/>
  <c r="K265" i="3"/>
  <c r="J265" i="3"/>
  <c r="K203" i="3"/>
  <c r="J203" i="3"/>
  <c r="J223" i="3"/>
  <c r="K223" i="3"/>
  <c r="J264" i="3"/>
  <c r="K264" i="3"/>
  <c r="J254" i="3"/>
  <c r="K254" i="3"/>
  <c r="J244" i="3"/>
  <c r="K244" i="3"/>
  <c r="K216" i="3"/>
  <c r="J216" i="3"/>
  <c r="J256" i="3"/>
  <c r="K256" i="3"/>
  <c r="K747" i="8"/>
  <c r="J747" i="8"/>
  <c r="J952" i="8"/>
  <c r="K952" i="8"/>
  <c r="J774" i="8"/>
  <c r="K774" i="8"/>
  <c r="K918" i="8"/>
  <c r="J918" i="8"/>
  <c r="J980" i="8"/>
  <c r="K980" i="8"/>
  <c r="K921" i="8"/>
  <c r="J921" i="8"/>
  <c r="J699" i="8"/>
  <c r="K699" i="8"/>
  <c r="J188" i="3"/>
  <c r="K188" i="3"/>
  <c r="J957" i="8"/>
  <c r="K957" i="8"/>
  <c r="J848" i="8"/>
  <c r="K848" i="8"/>
  <c r="J995" i="8"/>
  <c r="K995" i="8"/>
  <c r="K997" i="8"/>
  <c r="J997" i="8"/>
  <c r="J994" i="8"/>
  <c r="K994" i="8"/>
  <c r="J893" i="8"/>
  <c r="K893" i="8"/>
  <c r="J876" i="8"/>
  <c r="K876" i="8"/>
  <c r="J252" i="3"/>
  <c r="K252" i="3"/>
  <c r="K217" i="3"/>
  <c r="J217" i="3"/>
  <c r="J192" i="3"/>
  <c r="K192" i="3"/>
  <c r="J743" i="8"/>
  <c r="K743" i="8"/>
  <c r="K788" i="8"/>
  <c r="J788" i="8"/>
  <c r="J769" i="8"/>
  <c r="K769" i="8"/>
  <c r="J760" i="8"/>
  <c r="K760" i="8"/>
  <c r="K967" i="8"/>
  <c r="J967" i="8"/>
  <c r="J226" i="3"/>
  <c r="K226" i="3"/>
  <c r="K229" i="3"/>
  <c r="J229" i="3"/>
  <c r="K240" i="3"/>
  <c r="J240" i="3"/>
  <c r="J205" i="3"/>
  <c r="K205" i="3"/>
  <c r="K228" i="3"/>
  <c r="J228" i="3"/>
  <c r="J227" i="3"/>
  <c r="K227" i="3"/>
  <c r="J863" i="8"/>
  <c r="K863" i="8"/>
  <c r="J732" i="8"/>
  <c r="K732" i="8"/>
  <c r="J812" i="8"/>
  <c r="K812" i="8"/>
  <c r="J868" i="8"/>
  <c r="K868" i="8"/>
  <c r="K212" i="3"/>
  <c r="J212" i="3"/>
  <c r="J213" i="3"/>
  <c r="K213" i="3"/>
  <c r="J197" i="3"/>
  <c r="K197" i="3"/>
  <c r="K198" i="3"/>
  <c r="J198" i="3"/>
  <c r="J239" i="3"/>
  <c r="K239" i="3"/>
  <c r="K219" i="3"/>
  <c r="J219" i="3"/>
  <c r="K793" i="8"/>
  <c r="J793" i="8"/>
  <c r="K749" i="8"/>
  <c r="J749" i="8"/>
  <c r="J717" i="8"/>
  <c r="K717" i="8"/>
  <c r="K804" i="8"/>
  <c r="J804" i="8"/>
  <c r="K251" i="3"/>
  <c r="J251" i="3"/>
  <c r="K253" i="3"/>
  <c r="J253" i="3"/>
  <c r="K238" i="3"/>
  <c r="J238" i="3"/>
  <c r="K218" i="3"/>
  <c r="J218" i="3"/>
  <c r="J208" i="3"/>
  <c r="K208" i="3"/>
  <c r="J193" i="3"/>
  <c r="K193" i="3"/>
  <c r="J242" i="3"/>
  <c r="K242" i="3"/>
  <c r="K235" i="3"/>
  <c r="J235" i="3"/>
  <c r="K191" i="3"/>
  <c r="J191" i="3"/>
  <c r="K246" i="3"/>
  <c r="J246" i="3"/>
  <c r="J237" i="3"/>
  <c r="K237" i="3"/>
  <c r="J822" i="8"/>
  <c r="K822" i="8"/>
  <c r="K799" i="8"/>
  <c r="J799" i="8"/>
  <c r="J901" i="8"/>
  <c r="K901" i="8"/>
  <c r="K939" i="8"/>
  <c r="J939" i="8"/>
  <c r="K945" i="8"/>
  <c r="J945" i="8"/>
  <c r="J978" i="8"/>
  <c r="K978" i="8"/>
  <c r="J772" i="8"/>
  <c r="K772" i="8"/>
  <c r="J694" i="8"/>
  <c r="K694" i="8"/>
  <c r="K808" i="8"/>
  <c r="J808" i="8"/>
  <c r="K746" i="8"/>
  <c r="J746" i="8"/>
  <c r="J925" i="8"/>
  <c r="K925" i="8"/>
  <c r="J751" i="8"/>
  <c r="K751" i="8"/>
  <c r="K963" i="8"/>
  <c r="J963" i="8"/>
  <c r="J845" i="8"/>
  <c r="K845" i="8"/>
  <c r="J780" i="8"/>
  <c r="K780" i="8"/>
  <c r="J856" i="8"/>
  <c r="K856" i="8"/>
  <c r="J731" i="8"/>
  <c r="K731" i="8"/>
  <c r="K791" i="8"/>
  <c r="J791" i="8"/>
  <c r="K938" i="8"/>
  <c r="J938" i="8"/>
  <c r="J923" i="8"/>
  <c r="K923" i="8"/>
  <c r="K835" i="8"/>
  <c r="J835" i="8"/>
  <c r="J846" i="8"/>
  <c r="K846" i="8"/>
  <c r="K709" i="8"/>
  <c r="J709" i="8"/>
  <c r="K898" i="8"/>
  <c r="J898" i="8"/>
  <c r="J983" i="8"/>
  <c r="K983" i="8"/>
  <c r="J722" i="8"/>
  <c r="K722" i="8"/>
  <c r="J932" i="8"/>
  <c r="K932" i="8"/>
  <c r="J759" i="8"/>
  <c r="K759" i="8"/>
  <c r="J904" i="8"/>
  <c r="K904" i="8"/>
  <c r="J842" i="8"/>
  <c r="K842" i="8"/>
  <c r="J750" i="8"/>
  <c r="K750" i="8"/>
  <c r="K839" i="8"/>
  <c r="J839" i="8"/>
  <c r="J974" i="8"/>
  <c r="K974" i="8"/>
  <c r="J786" i="8"/>
  <c r="K786" i="8"/>
  <c r="K817" i="8"/>
  <c r="J817" i="8"/>
  <c r="J988" i="8"/>
  <c r="K988" i="8"/>
  <c r="J276" i="3"/>
  <c r="K276" i="3"/>
  <c r="K267" i="3"/>
  <c r="J267" i="3"/>
  <c r="K293" i="3"/>
  <c r="J293" i="3"/>
  <c r="J322" i="3"/>
  <c r="K322" i="3"/>
  <c r="K215" i="3"/>
  <c r="J215" i="3"/>
  <c r="K245" i="3"/>
  <c r="J245" i="3"/>
  <c r="J896" i="8"/>
  <c r="K896" i="8"/>
  <c r="J900" i="8"/>
  <c r="K900" i="8"/>
  <c r="J813" i="8"/>
  <c r="K813" i="8"/>
  <c r="K941" i="8"/>
  <c r="J941" i="8"/>
  <c r="J884" i="8"/>
  <c r="K884" i="8"/>
  <c r="K927" i="8"/>
  <c r="J927" i="8"/>
  <c r="J881" i="8"/>
  <c r="K881" i="8"/>
  <c r="J882" i="8"/>
  <c r="K882" i="8"/>
  <c r="J829" i="8"/>
  <c r="K829" i="8"/>
  <c r="J767" i="8"/>
  <c r="K767" i="8"/>
  <c r="J964" i="8"/>
  <c r="K964" i="8"/>
  <c r="K796" i="8"/>
  <c r="J796" i="8"/>
  <c r="J991" i="8"/>
  <c r="K991" i="8"/>
  <c r="K865" i="8"/>
  <c r="J865" i="8"/>
  <c r="K727" i="8"/>
  <c r="J727" i="8"/>
  <c r="K789" i="8"/>
  <c r="J789" i="8"/>
  <c r="J730" i="8"/>
  <c r="K730" i="8"/>
  <c r="J721" i="8"/>
  <c r="K721" i="8"/>
  <c r="J711" i="8"/>
  <c r="K711" i="8"/>
  <c r="K929" i="8"/>
  <c r="J929" i="8"/>
  <c r="K946" i="8"/>
  <c r="J946" i="8"/>
  <c r="J905" i="8"/>
  <c r="K905" i="8"/>
  <c r="J720" i="8"/>
  <c r="K720" i="8"/>
  <c r="J858" i="8"/>
  <c r="K858" i="8"/>
  <c r="K944" i="8"/>
  <c r="J944" i="8"/>
  <c r="J740" i="8"/>
  <c r="K740" i="8"/>
  <c r="J828" i="8"/>
  <c r="K828" i="8"/>
  <c r="K745" i="8"/>
  <c r="J745" i="8"/>
  <c r="J867" i="8"/>
  <c r="K867" i="8"/>
  <c r="J832" i="8"/>
  <c r="K832" i="8"/>
  <c r="K800" i="8"/>
  <c r="J800" i="8"/>
  <c r="K776" i="8"/>
  <c r="J776" i="8"/>
  <c r="J959" i="8"/>
  <c r="K959" i="8"/>
  <c r="J710" i="8"/>
  <c r="K710" i="8"/>
  <c r="J715" i="8"/>
  <c r="K715" i="8"/>
  <c r="J279" i="3"/>
  <c r="K279" i="3"/>
  <c r="J285" i="3"/>
  <c r="K285" i="3"/>
  <c r="J266" i="3"/>
  <c r="K266" i="3"/>
  <c r="J342" i="3"/>
  <c r="K342" i="3"/>
  <c r="J318" i="3"/>
  <c r="K318" i="3"/>
  <c r="J954" i="8"/>
  <c r="K954" i="8"/>
  <c r="J998" i="8"/>
  <c r="K998" i="8"/>
  <c r="J823" i="8"/>
  <c r="K823" i="8"/>
  <c r="J961" i="8"/>
  <c r="K961" i="8"/>
  <c r="J966" i="8"/>
  <c r="K966" i="8"/>
  <c r="J802" i="8"/>
  <c r="K802" i="8"/>
  <c r="J889" i="8"/>
  <c r="K889" i="8"/>
  <c r="J827" i="8"/>
  <c r="K827" i="8"/>
  <c r="K891" i="8"/>
  <c r="J891" i="8"/>
  <c r="J838" i="8"/>
  <c r="K838" i="8"/>
  <c r="J723" i="8"/>
  <c r="K723" i="8"/>
  <c r="J737" i="8"/>
  <c r="K737" i="8"/>
  <c r="J857" i="8"/>
  <c r="K857" i="8"/>
  <c r="J951" i="8"/>
  <c r="K951" i="8"/>
  <c r="J726" i="8"/>
  <c r="K726" i="8"/>
  <c r="K779" i="8"/>
  <c r="J779" i="8"/>
  <c r="J993" i="8"/>
  <c r="K993" i="8"/>
  <c r="J806" i="8"/>
  <c r="K806" i="8"/>
  <c r="J869" i="8"/>
  <c r="K869" i="8"/>
  <c r="J844" i="8"/>
  <c r="K844" i="8"/>
  <c r="J701" i="8"/>
  <c r="K701" i="8"/>
  <c r="J899" i="8"/>
  <c r="K899" i="8"/>
  <c r="K831" i="8"/>
  <c r="J831" i="8"/>
  <c r="K801" i="8"/>
  <c r="J801" i="8"/>
  <c r="K909" i="8"/>
  <c r="J909" i="8"/>
  <c r="K897" i="8"/>
  <c r="J897" i="8"/>
  <c r="K761" i="8"/>
  <c r="J761" i="8"/>
  <c r="K312" i="3"/>
  <c r="J312" i="3"/>
  <c r="J297" i="3"/>
  <c r="K297" i="3"/>
  <c r="K307" i="3"/>
  <c r="J307" i="3"/>
  <c r="K336" i="3"/>
  <c r="J336" i="3"/>
  <c r="J327" i="3"/>
  <c r="K327" i="3"/>
  <c r="J960" i="8"/>
  <c r="K960" i="8"/>
  <c r="J766" i="8"/>
  <c r="K766" i="8"/>
  <c r="K787" i="8"/>
  <c r="J787" i="8"/>
  <c r="J837" i="8"/>
  <c r="K837" i="8"/>
  <c r="K803" i="8"/>
  <c r="J803" i="8"/>
  <c r="J706" i="8"/>
  <c r="K706" i="8"/>
  <c r="J739" i="8"/>
  <c r="K739" i="8"/>
  <c r="J987" i="8"/>
  <c r="K987" i="8"/>
  <c r="K933" i="8"/>
  <c r="J933" i="8"/>
  <c r="J977" i="8"/>
  <c r="K977" i="8"/>
  <c r="K778" i="8"/>
  <c r="J778" i="8"/>
  <c r="K782" i="8"/>
  <c r="J782" i="8"/>
  <c r="K814" i="8"/>
  <c r="J814" i="8"/>
  <c r="J734" i="8"/>
  <c r="K734" i="8"/>
  <c r="K809" i="8"/>
  <c r="J809" i="8"/>
  <c r="J877" i="8"/>
  <c r="K877" i="8"/>
  <c r="K781" i="8"/>
  <c r="J781" i="8"/>
  <c r="K850" i="8"/>
  <c r="J850" i="8"/>
  <c r="J820" i="8"/>
  <c r="K820" i="8"/>
  <c r="J818" i="8"/>
  <c r="K818" i="8"/>
  <c r="J866" i="8"/>
  <c r="K866" i="8"/>
  <c r="K915" i="8"/>
  <c r="J915" i="8"/>
  <c r="J849" i="8"/>
  <c r="K849" i="8"/>
  <c r="J970" i="8"/>
  <c r="K970" i="8"/>
  <c r="J948" i="8"/>
  <c r="K948" i="8"/>
  <c r="J691" i="8"/>
  <c r="K691" i="8"/>
  <c r="J290" i="3"/>
  <c r="K290" i="3"/>
  <c r="J280" i="3"/>
  <c r="K280" i="3"/>
  <c r="K311" i="3"/>
  <c r="J311" i="3"/>
  <c r="K343" i="3"/>
  <c r="J343" i="3"/>
  <c r="K323" i="3"/>
  <c r="J323" i="3"/>
  <c r="J756" i="8"/>
  <c r="K756" i="8"/>
  <c r="J1000" i="8"/>
  <c r="K1000" i="8"/>
  <c r="J990" i="8"/>
  <c r="K990" i="8"/>
  <c r="J886" i="8"/>
  <c r="K886" i="8"/>
  <c r="J696" i="8"/>
  <c r="K696" i="8"/>
  <c r="K920" i="8"/>
  <c r="J920" i="8"/>
  <c r="J742" i="8"/>
  <c r="K742" i="8"/>
  <c r="K773" i="8"/>
  <c r="J773" i="8"/>
  <c r="J955" i="8"/>
  <c r="K955" i="8"/>
  <c r="J861" i="8"/>
  <c r="K861" i="8"/>
  <c r="K777" i="8"/>
  <c r="J777" i="8"/>
  <c r="K913" i="8"/>
  <c r="J913" i="8"/>
  <c r="J862" i="8"/>
  <c r="K862" i="8"/>
  <c r="J871" i="8"/>
  <c r="K871" i="8"/>
  <c r="K757" i="8"/>
  <c r="J757" i="8"/>
  <c r="K911" i="8"/>
  <c r="J911" i="8"/>
  <c r="K810" i="8"/>
  <c r="J810" i="8"/>
  <c r="J922" i="8"/>
  <c r="K922" i="8"/>
  <c r="J985" i="8"/>
  <c r="K985" i="8"/>
  <c r="J758" i="8"/>
  <c r="K758" i="8"/>
  <c r="K928" i="8"/>
  <c r="J928" i="8"/>
  <c r="K713" i="8"/>
  <c r="J713" i="8"/>
  <c r="K714" i="8"/>
  <c r="J714" i="8"/>
  <c r="J953" i="8"/>
  <c r="K953" i="8"/>
  <c r="J873" i="8"/>
  <c r="K873" i="8"/>
  <c r="J880" i="8"/>
  <c r="K880" i="8"/>
  <c r="J305" i="3"/>
  <c r="K305" i="3"/>
  <c r="J287" i="3"/>
  <c r="K287" i="3"/>
  <c r="J289" i="3"/>
  <c r="K289" i="3"/>
  <c r="J319" i="3"/>
  <c r="K319" i="3"/>
  <c r="K338" i="3"/>
  <c r="J338" i="3"/>
  <c r="J890" i="8"/>
  <c r="K890" i="8"/>
  <c r="K707" i="8"/>
  <c r="J707" i="8"/>
  <c r="J851" i="8"/>
  <c r="K851" i="8"/>
  <c r="K916" i="8"/>
  <c r="J916" i="8"/>
  <c r="J771" i="8"/>
  <c r="K771" i="8"/>
  <c r="K908" i="8"/>
  <c r="J908" i="8"/>
  <c r="J718" i="8"/>
  <c r="K718" i="8"/>
  <c r="J854" i="8"/>
  <c r="K854" i="8"/>
  <c r="J902" i="8"/>
  <c r="K902" i="8"/>
  <c r="J968" i="8"/>
  <c r="K968" i="8"/>
  <c r="J748" i="8"/>
  <c r="K748" i="8"/>
  <c r="J879" i="8"/>
  <c r="K879" i="8"/>
  <c r="K785" i="8"/>
  <c r="J785" i="8"/>
  <c r="J910" i="8"/>
  <c r="K910" i="8"/>
  <c r="J753" i="8"/>
  <c r="K753" i="8"/>
  <c r="K972" i="8"/>
  <c r="J972" i="8"/>
  <c r="J755" i="8"/>
  <c r="K755" i="8"/>
  <c r="J852" i="8"/>
  <c r="K852" i="8"/>
  <c r="J836" i="8"/>
  <c r="K836" i="8"/>
  <c r="J736" i="8"/>
  <c r="K736" i="8"/>
  <c r="J859" i="8"/>
  <c r="K859" i="8"/>
  <c r="J971" i="8"/>
  <c r="K971" i="8"/>
  <c r="J764" i="8"/>
  <c r="K764" i="8"/>
  <c r="K914" i="8"/>
  <c r="J914" i="8"/>
  <c r="J825" i="8"/>
  <c r="K825" i="8"/>
  <c r="J888" i="8"/>
  <c r="K888" i="8"/>
  <c r="J308" i="3"/>
  <c r="K308" i="3"/>
  <c r="K304" i="3"/>
  <c r="J304" i="3"/>
  <c r="K306" i="3"/>
  <c r="J306" i="3"/>
  <c r="J321" i="3"/>
  <c r="K321" i="3"/>
  <c r="J325" i="3"/>
  <c r="K325" i="3"/>
  <c r="J969" i="8"/>
  <c r="K969" i="8"/>
  <c r="K919" i="8"/>
  <c r="J919" i="8"/>
  <c r="K841" i="8"/>
  <c r="J841" i="8"/>
  <c r="K775" i="8"/>
  <c r="J775" i="8"/>
  <c r="J729" i="8"/>
  <c r="K729" i="8"/>
  <c r="K702" i="8"/>
  <c r="J702" i="8"/>
  <c r="J763" i="8"/>
  <c r="K763" i="8"/>
  <c r="K887" i="8"/>
  <c r="J887" i="8"/>
  <c r="K724" i="8"/>
  <c r="J724" i="8"/>
  <c r="K700" i="8"/>
  <c r="J700" i="8"/>
  <c r="J949" i="8"/>
  <c r="K949" i="8"/>
  <c r="K885" i="8"/>
  <c r="J885" i="8"/>
  <c r="K942" i="8"/>
  <c r="J942" i="8"/>
  <c r="K807" i="8"/>
  <c r="J807" i="8"/>
  <c r="K784" i="8"/>
  <c r="J784" i="8"/>
  <c r="J982" i="8"/>
  <c r="K982" i="8"/>
  <c r="J744" i="8"/>
  <c r="K744" i="8"/>
  <c r="J975" i="8"/>
  <c r="K975" i="8"/>
  <c r="K783" i="8"/>
  <c r="J783" i="8"/>
  <c r="J855" i="8"/>
  <c r="K855" i="8"/>
  <c r="J695" i="8"/>
  <c r="K695" i="8"/>
  <c r="J979" i="8"/>
  <c r="K979" i="8"/>
  <c r="J853" i="8"/>
  <c r="K853" i="8"/>
  <c r="J3" i="8"/>
  <c r="K3" i="8"/>
  <c r="K805" i="8"/>
  <c r="J805" i="8"/>
  <c r="K693" i="8"/>
  <c r="J693" i="8"/>
  <c r="K797" i="8"/>
  <c r="J797" i="8"/>
  <c r="K931" i="8"/>
  <c r="J931" i="8"/>
  <c r="K874" i="8"/>
  <c r="J874" i="8"/>
  <c r="J274" i="3"/>
  <c r="K274" i="3"/>
  <c r="K299" i="3"/>
  <c r="J299" i="3"/>
  <c r="K283" i="3"/>
  <c r="J283" i="3"/>
  <c r="K350" i="3"/>
  <c r="J350" i="3"/>
  <c r="K329" i="3"/>
  <c r="J329" i="3"/>
  <c r="J892" i="8"/>
  <c r="K892" i="8"/>
  <c r="J824" i="8"/>
  <c r="K824" i="8"/>
  <c r="K926" i="8"/>
  <c r="J926" i="8"/>
  <c r="J830" i="8"/>
  <c r="K830" i="8"/>
  <c r="J934" i="8"/>
  <c r="K934" i="8"/>
  <c r="K790" i="8"/>
  <c r="J790" i="8"/>
  <c r="K798" i="8"/>
  <c r="J798" i="8"/>
  <c r="J883" i="8"/>
  <c r="K883" i="8"/>
  <c r="J821" i="8"/>
  <c r="K821" i="8"/>
  <c r="K733" i="8"/>
  <c r="J733" i="8"/>
  <c r="J986" i="8"/>
  <c r="K986" i="8"/>
  <c r="J872" i="8"/>
  <c r="K872" i="8"/>
  <c r="J956" i="8"/>
  <c r="K956" i="8"/>
  <c r="J819" i="8"/>
  <c r="K819" i="8"/>
  <c r="K834" i="8"/>
  <c r="J834" i="8"/>
  <c r="K716" i="8"/>
  <c r="J716" i="8"/>
  <c r="K947" i="8"/>
  <c r="J947" i="8"/>
  <c r="K907" i="8"/>
  <c r="J907" i="8"/>
  <c r="K794" i="8"/>
  <c r="J794" i="8"/>
  <c r="J895" i="8"/>
  <c r="K895" i="8"/>
  <c r="K719" i="8"/>
  <c r="J719" i="8"/>
  <c r="J894" i="8"/>
  <c r="K894" i="8"/>
  <c r="K930" i="8"/>
  <c r="J930" i="8"/>
  <c r="K735" i="8"/>
  <c r="J735" i="8"/>
  <c r="K752" i="8"/>
  <c r="J752" i="8"/>
  <c r="J692" i="8"/>
  <c r="K692" i="8"/>
  <c r="J698" i="8"/>
  <c r="K698" i="8"/>
  <c r="J958" i="8"/>
  <c r="K958" i="8"/>
  <c r="J906" i="8"/>
  <c r="K906" i="8"/>
  <c r="J302" i="3"/>
  <c r="K302" i="3"/>
  <c r="K303" i="3"/>
  <c r="J303" i="3"/>
  <c r="J301" i="3"/>
  <c r="K301" i="3"/>
  <c r="K315" i="3"/>
  <c r="J315" i="3"/>
  <c r="J331" i="3"/>
  <c r="K331" i="3"/>
  <c r="J833" i="8"/>
  <c r="K833" i="8"/>
  <c r="J903" i="8"/>
  <c r="K903" i="8"/>
  <c r="K936" i="8"/>
  <c r="J936" i="8"/>
  <c r="K811" i="8"/>
  <c r="J811" i="8"/>
  <c r="K940" i="8"/>
  <c r="J940" i="8"/>
  <c r="K816" i="8"/>
  <c r="J816" i="8"/>
  <c r="K917" i="8"/>
  <c r="J917" i="8"/>
  <c r="J973" i="8"/>
  <c r="K973" i="8"/>
  <c r="J704" i="8"/>
  <c r="K704" i="8"/>
  <c r="K847" i="8"/>
  <c r="J847" i="8"/>
  <c r="K281" i="3"/>
  <c r="J281" i="3"/>
  <c r="J268" i="3"/>
  <c r="K268" i="3"/>
  <c r="K275" i="3"/>
  <c r="J275" i="3"/>
  <c r="K295" i="3"/>
  <c r="J295" i="3"/>
  <c r="K270" i="3"/>
  <c r="J270" i="3"/>
  <c r="K310" i="3"/>
  <c r="J310" i="3"/>
  <c r="J341" i="3"/>
  <c r="K341" i="3"/>
  <c r="K337" i="3"/>
  <c r="J337" i="3"/>
  <c r="J320" i="3"/>
  <c r="K320" i="3"/>
  <c r="K346" i="3"/>
  <c r="J346" i="3"/>
  <c r="J340" i="3"/>
  <c r="K340" i="3"/>
  <c r="J361" i="3"/>
  <c r="K361" i="3"/>
  <c r="J712" i="3"/>
  <c r="K712" i="3"/>
  <c r="I758" i="3"/>
  <c r="H758" i="3"/>
  <c r="J758" i="3"/>
  <c r="F758" i="3"/>
  <c r="K758" i="3"/>
  <c r="J548" i="3"/>
  <c r="K548" i="3"/>
  <c r="J870" i="3"/>
  <c r="K870" i="3"/>
  <c r="H870" i="3"/>
  <c r="F870" i="3"/>
  <c r="I870" i="3"/>
  <c r="K59" i="3"/>
  <c r="J59" i="3"/>
  <c r="J470" i="3"/>
  <c r="K470" i="3"/>
  <c r="K401" i="3"/>
  <c r="J401" i="3"/>
  <c r="J446" i="3"/>
  <c r="K446" i="3"/>
  <c r="K822" i="3"/>
  <c r="J822" i="3"/>
  <c r="J720" i="3"/>
  <c r="K720" i="3"/>
  <c r="J823" i="3"/>
  <c r="K823" i="3"/>
  <c r="I798" i="3"/>
  <c r="F798" i="3"/>
  <c r="K798" i="3"/>
  <c r="J798" i="3"/>
  <c r="K616" i="3"/>
  <c r="J616" i="3"/>
  <c r="K523" i="3"/>
  <c r="J523" i="3"/>
  <c r="J592" i="3"/>
  <c r="K592" i="3"/>
  <c r="K518" i="3"/>
  <c r="J518" i="3"/>
  <c r="J578" i="3"/>
  <c r="K578" i="3"/>
  <c r="J979" i="3"/>
  <c r="I979" i="3"/>
  <c r="H979" i="3"/>
  <c r="F979" i="3"/>
  <c r="K979" i="3"/>
  <c r="J123" i="3"/>
  <c r="K123" i="3"/>
  <c r="J31" i="3"/>
  <c r="K31" i="3"/>
  <c r="J183" i="3"/>
  <c r="K183" i="3"/>
  <c r="K139" i="3"/>
  <c r="J139" i="3"/>
  <c r="J465" i="3"/>
  <c r="K465" i="3"/>
  <c r="J863" i="3"/>
  <c r="I863" i="3"/>
  <c r="F863" i="3"/>
  <c r="H863" i="3"/>
  <c r="K863" i="3"/>
  <c r="J546" i="3"/>
  <c r="K546" i="3"/>
  <c r="K587" i="3"/>
  <c r="J587" i="3"/>
  <c r="K32" i="3"/>
  <c r="J32" i="3"/>
  <c r="F959" i="3"/>
  <c r="H959" i="3"/>
  <c r="I959" i="3"/>
  <c r="K959" i="3"/>
  <c r="J959" i="3"/>
  <c r="K437" i="3"/>
  <c r="J437" i="3"/>
  <c r="K461" i="3"/>
  <c r="J461" i="3"/>
  <c r="J375" i="3"/>
  <c r="K375" i="3"/>
  <c r="K845" i="3"/>
  <c r="F845" i="3"/>
  <c r="J845" i="3"/>
  <c r="H845" i="3"/>
  <c r="I845" i="3"/>
  <c r="J832" i="3"/>
  <c r="K832" i="3"/>
  <c r="H848" i="3"/>
  <c r="J848" i="3"/>
  <c r="K848" i="3"/>
  <c r="I848" i="3"/>
  <c r="F848" i="3"/>
  <c r="J779" i="3"/>
  <c r="K779" i="3"/>
  <c r="J508" i="3"/>
  <c r="K508" i="3"/>
  <c r="K627" i="3"/>
  <c r="J627" i="3"/>
  <c r="J687" i="3"/>
  <c r="K687" i="3"/>
  <c r="J658" i="3"/>
  <c r="K658" i="3"/>
  <c r="I969" i="3"/>
  <c r="F969" i="3"/>
  <c r="K969" i="3"/>
  <c r="J969" i="3"/>
  <c r="H969" i="3"/>
  <c r="I921" i="3"/>
  <c r="K921" i="3"/>
  <c r="J921" i="3"/>
  <c r="H921" i="3"/>
  <c r="F921" i="3"/>
  <c r="K171" i="3"/>
  <c r="J171" i="3"/>
  <c r="H816" i="3"/>
  <c r="I816" i="3"/>
  <c r="J816" i="3"/>
  <c r="F816" i="3"/>
  <c r="K816" i="3"/>
  <c r="J884" i="3"/>
  <c r="I884" i="3"/>
  <c r="F884" i="3"/>
  <c r="K884" i="3"/>
  <c r="H884" i="3"/>
  <c r="K61" i="3"/>
  <c r="J61" i="3"/>
  <c r="K429" i="3"/>
  <c r="J429" i="3"/>
  <c r="K767" i="3"/>
  <c r="J767" i="3"/>
  <c r="J608" i="3"/>
  <c r="K608" i="3"/>
  <c r="K498" i="3"/>
  <c r="J498" i="3"/>
  <c r="J112" i="3"/>
  <c r="F112" i="3"/>
  <c r="I112" i="3"/>
  <c r="K112" i="3"/>
  <c r="K427" i="3"/>
  <c r="J427" i="3"/>
  <c r="K363" i="3"/>
  <c r="J363" i="3"/>
  <c r="J410" i="3"/>
  <c r="K410" i="3"/>
  <c r="K727" i="3"/>
  <c r="J727" i="3"/>
  <c r="J819" i="3"/>
  <c r="K819" i="3"/>
  <c r="K806" i="3"/>
  <c r="J806" i="3"/>
  <c r="J854" i="3"/>
  <c r="F854" i="3"/>
  <c r="K854" i="3"/>
  <c r="I854" i="3"/>
  <c r="H854" i="3"/>
  <c r="J691" i="3"/>
  <c r="K691" i="3"/>
  <c r="H544" i="3"/>
  <c r="I544" i="3"/>
  <c r="F544" i="3"/>
  <c r="J544" i="3"/>
  <c r="K544" i="3"/>
  <c r="K593" i="3"/>
  <c r="J593" i="3"/>
  <c r="K511" i="3"/>
  <c r="J511" i="3"/>
  <c r="J629" i="3"/>
  <c r="K629" i="3"/>
  <c r="K4" i="3"/>
  <c r="J4" i="3"/>
  <c r="J942" i="3"/>
  <c r="I942" i="3"/>
  <c r="F942" i="3"/>
  <c r="K942" i="3"/>
  <c r="H942" i="3"/>
  <c r="J165" i="3"/>
  <c r="K165" i="3"/>
  <c r="K13" i="3"/>
  <c r="J13" i="3"/>
  <c r="I937" i="3"/>
  <c r="J937" i="3"/>
  <c r="H937" i="3"/>
  <c r="F937" i="3"/>
  <c r="K937" i="3"/>
  <c r="H955" i="3"/>
  <c r="J955" i="3"/>
  <c r="K955" i="3"/>
  <c r="I955" i="3"/>
  <c r="F955" i="3"/>
  <c r="J101" i="3"/>
  <c r="K101" i="3"/>
  <c r="F915" i="3"/>
  <c r="K915" i="3"/>
  <c r="I915" i="3"/>
  <c r="H915" i="3"/>
  <c r="J915" i="3"/>
  <c r="I995" i="3"/>
  <c r="H995" i="3"/>
  <c r="F995" i="3"/>
  <c r="K995" i="3"/>
  <c r="J995" i="3"/>
  <c r="J67" i="3"/>
  <c r="I67" i="3"/>
  <c r="H67" i="3"/>
  <c r="K67" i="3"/>
  <c r="K51" i="3"/>
  <c r="J51" i="3"/>
  <c r="K913" i="3"/>
  <c r="J913" i="3"/>
  <c r="H913" i="3"/>
  <c r="F913" i="3"/>
  <c r="I913" i="3"/>
  <c r="K153" i="3"/>
  <c r="J153" i="3"/>
  <c r="K83" i="3"/>
  <c r="J83" i="3"/>
  <c r="H899" i="3"/>
  <c r="K899" i="3"/>
  <c r="I899" i="3"/>
  <c r="F899" i="3"/>
  <c r="J899" i="3"/>
  <c r="J454" i="3"/>
  <c r="K454" i="3"/>
  <c r="J379" i="3"/>
  <c r="K379" i="3"/>
  <c r="K370" i="3"/>
  <c r="J370" i="3"/>
  <c r="K425" i="3"/>
  <c r="J425" i="3"/>
  <c r="J820" i="3"/>
  <c r="K820" i="3"/>
  <c r="J732" i="3"/>
  <c r="K732" i="3"/>
  <c r="J731" i="3"/>
  <c r="K731" i="3"/>
  <c r="K803" i="3"/>
  <c r="J803" i="3"/>
  <c r="F794" i="3"/>
  <c r="H794" i="3"/>
  <c r="J794" i="3"/>
  <c r="I794" i="3"/>
  <c r="K794" i="3"/>
  <c r="K679" i="3"/>
  <c r="J679" i="3"/>
  <c r="K543" i="3"/>
  <c r="J543" i="3"/>
  <c r="J562" i="3"/>
  <c r="K562" i="3"/>
  <c r="J647" i="3"/>
  <c r="K647" i="3"/>
  <c r="J568" i="3"/>
  <c r="K568" i="3"/>
  <c r="K686" i="3"/>
  <c r="J686" i="3"/>
  <c r="K551" i="3"/>
  <c r="J551" i="3"/>
  <c r="F966" i="3"/>
  <c r="K966" i="3"/>
  <c r="I966" i="3"/>
  <c r="H966" i="3"/>
  <c r="J966" i="3"/>
  <c r="J179" i="3"/>
  <c r="K179" i="3"/>
  <c r="H888" i="3"/>
  <c r="J888" i="3"/>
  <c r="I888" i="3"/>
  <c r="F888" i="3"/>
  <c r="K888" i="3"/>
  <c r="I998" i="3"/>
  <c r="J998" i="3"/>
  <c r="H998" i="3"/>
  <c r="K998" i="3"/>
  <c r="F998" i="3"/>
  <c r="K421" i="3"/>
  <c r="J421" i="3"/>
  <c r="J52" i="3"/>
  <c r="K52" i="3"/>
  <c r="K57" i="3"/>
  <c r="J57" i="3"/>
  <c r="J424" i="3"/>
  <c r="K424" i="3"/>
  <c r="K869" i="3"/>
  <c r="H869" i="3"/>
  <c r="F869" i="3"/>
  <c r="I869" i="3"/>
  <c r="J869" i="3"/>
  <c r="J164" i="3"/>
  <c r="K164" i="3"/>
  <c r="J864" i="8"/>
  <c r="K864" i="8"/>
  <c r="J705" i="8"/>
  <c r="K705" i="8"/>
  <c r="J870" i="8"/>
  <c r="K870" i="8"/>
  <c r="J738" i="8"/>
  <c r="K738" i="8"/>
  <c r="J996" i="8"/>
  <c r="K996" i="8"/>
  <c r="K741" i="8"/>
  <c r="J741" i="8"/>
  <c r="J712" i="8"/>
  <c r="K712" i="8"/>
  <c r="K943" i="8"/>
  <c r="J943" i="8"/>
  <c r="J286" i="3"/>
  <c r="K286" i="3"/>
  <c r="J272" i="3"/>
  <c r="K272" i="3"/>
  <c r="J271" i="3"/>
  <c r="K271" i="3"/>
  <c r="J277" i="3"/>
  <c r="K277" i="3"/>
  <c r="K278" i="3"/>
  <c r="J278" i="3"/>
  <c r="J300" i="3"/>
  <c r="K300" i="3"/>
  <c r="J345" i="3"/>
  <c r="K345" i="3"/>
  <c r="J316" i="3"/>
  <c r="K316" i="3"/>
  <c r="K328" i="3"/>
  <c r="J328" i="3"/>
  <c r="K317" i="3"/>
  <c r="J317" i="3"/>
  <c r="K330" i="3"/>
  <c r="J330" i="3"/>
  <c r="J418" i="3"/>
  <c r="K418" i="3"/>
  <c r="K771" i="3"/>
  <c r="J771" i="3"/>
  <c r="K831" i="3"/>
  <c r="J831" i="3"/>
  <c r="K654" i="3"/>
  <c r="J654" i="3"/>
  <c r="K944" i="3"/>
  <c r="F944" i="3"/>
  <c r="J944" i="3"/>
  <c r="I944" i="3"/>
  <c r="H944" i="3"/>
  <c r="H951" i="3"/>
  <c r="F951" i="3"/>
  <c r="I951" i="3"/>
  <c r="J951" i="3"/>
  <c r="K951" i="3"/>
  <c r="K483" i="3"/>
  <c r="J483" i="3"/>
  <c r="K364" i="3"/>
  <c r="J364" i="3"/>
  <c r="J456" i="3"/>
  <c r="K456" i="3"/>
  <c r="F850" i="3"/>
  <c r="H850" i="3"/>
  <c r="I850" i="3"/>
  <c r="J850" i="3"/>
  <c r="K850" i="3"/>
  <c r="J719" i="3"/>
  <c r="K719" i="3"/>
  <c r="K768" i="3"/>
  <c r="J768" i="3"/>
  <c r="J804" i="3"/>
  <c r="K804" i="3"/>
  <c r="K517" i="3"/>
  <c r="J517" i="3"/>
  <c r="J501" i="3"/>
  <c r="K501" i="3"/>
  <c r="J615" i="3"/>
  <c r="K615" i="3"/>
  <c r="K621" i="3"/>
  <c r="J621" i="3"/>
  <c r="K636" i="3"/>
  <c r="J636" i="3"/>
  <c r="J7" i="3"/>
  <c r="K7" i="3"/>
  <c r="K66" i="3"/>
  <c r="J66" i="3"/>
  <c r="J33" i="3"/>
  <c r="K33" i="3"/>
  <c r="J104" i="3"/>
  <c r="K104" i="3"/>
  <c r="I919" i="3"/>
  <c r="J919" i="3"/>
  <c r="F919" i="3"/>
  <c r="K919" i="3"/>
  <c r="H919" i="3"/>
  <c r="K409" i="3"/>
  <c r="J409" i="3"/>
  <c r="K792" i="3"/>
  <c r="J792" i="3"/>
  <c r="K549" i="3"/>
  <c r="J549" i="3"/>
  <c r="K662" i="3"/>
  <c r="J662" i="3"/>
  <c r="J893" i="3"/>
  <c r="K893" i="3"/>
  <c r="I893" i="3"/>
  <c r="H893" i="3"/>
  <c r="F893" i="3"/>
  <c r="J24" i="3"/>
  <c r="K24" i="3"/>
  <c r="J367" i="3"/>
  <c r="K367" i="3"/>
  <c r="J396" i="3"/>
  <c r="K396" i="3"/>
  <c r="J433" i="3"/>
  <c r="K433" i="3"/>
  <c r="K777" i="3"/>
  <c r="J777" i="3"/>
  <c r="J715" i="3"/>
  <c r="K715" i="3"/>
  <c r="K799" i="3"/>
  <c r="J799" i="3"/>
  <c r="H774" i="3"/>
  <c r="F774" i="3"/>
  <c r="J774" i="3"/>
  <c r="I774" i="3"/>
  <c r="K774" i="3"/>
  <c r="J657" i="3"/>
  <c r="K657" i="3"/>
  <c r="J675" i="3"/>
  <c r="K675" i="3"/>
  <c r="K683" i="3"/>
  <c r="J683" i="3"/>
  <c r="J603" i="3"/>
  <c r="K603" i="3"/>
  <c r="K55" i="3"/>
  <c r="H55" i="3"/>
  <c r="J55" i="3"/>
  <c r="K105" i="3"/>
  <c r="J105" i="3"/>
  <c r="J102" i="3"/>
  <c r="K102" i="3"/>
  <c r="K126" i="3"/>
  <c r="J126" i="3"/>
  <c r="J940" i="3"/>
  <c r="F940" i="3"/>
  <c r="H940" i="3"/>
  <c r="K940" i="3"/>
  <c r="I940" i="3"/>
  <c r="I980" i="3"/>
  <c r="F980" i="3"/>
  <c r="H980" i="3"/>
  <c r="J980" i="3"/>
  <c r="K980" i="3"/>
  <c r="K444" i="3"/>
  <c r="J444" i="3"/>
  <c r="J776" i="3"/>
  <c r="K776" i="3"/>
  <c r="J540" i="3"/>
  <c r="K540" i="3"/>
  <c r="J604" i="3"/>
  <c r="K604" i="3"/>
  <c r="K167" i="3"/>
  <c r="J167" i="3"/>
  <c r="J399" i="3"/>
  <c r="K399" i="3"/>
  <c r="K362" i="3"/>
  <c r="J362" i="3"/>
  <c r="K447" i="3"/>
  <c r="J447" i="3"/>
  <c r="J775" i="3"/>
  <c r="K775" i="3"/>
  <c r="K752" i="3"/>
  <c r="J752" i="3"/>
  <c r="K826" i="3"/>
  <c r="J826" i="3"/>
  <c r="K764" i="3"/>
  <c r="J764" i="3"/>
  <c r="K573" i="3"/>
  <c r="J573" i="3"/>
  <c r="J499" i="3"/>
  <c r="K499" i="3"/>
  <c r="K628" i="3"/>
  <c r="J628" i="3"/>
  <c r="K595" i="3"/>
  <c r="J595" i="3"/>
  <c r="J552" i="3"/>
  <c r="K552" i="3"/>
  <c r="H982" i="3"/>
  <c r="I982" i="3"/>
  <c r="J982" i="3"/>
  <c r="F982" i="3"/>
  <c r="K982" i="3"/>
  <c r="J172" i="3"/>
  <c r="K172" i="3"/>
  <c r="J118" i="3"/>
  <c r="K118" i="3"/>
  <c r="K897" i="3"/>
  <c r="H897" i="3"/>
  <c r="I897" i="3"/>
  <c r="F897" i="3"/>
  <c r="J897" i="3"/>
  <c r="K180" i="3"/>
  <c r="J180" i="3"/>
  <c r="K952" i="3"/>
  <c r="H952" i="3"/>
  <c r="I952" i="3"/>
  <c r="J952" i="3"/>
  <c r="F952" i="3"/>
  <c r="J883" i="3"/>
  <c r="K883" i="3"/>
  <c r="I883" i="3"/>
  <c r="F883" i="3"/>
  <c r="H883" i="3"/>
  <c r="J905" i="3"/>
  <c r="H905" i="3"/>
  <c r="K905" i="3"/>
  <c r="I905" i="3"/>
  <c r="F905" i="3"/>
  <c r="K929" i="3"/>
  <c r="J929" i="3"/>
  <c r="I929" i="3"/>
  <c r="F929" i="3"/>
  <c r="H929" i="3"/>
  <c r="K35" i="3"/>
  <c r="J35" i="3"/>
  <c r="J72" i="3"/>
  <c r="K72" i="3"/>
  <c r="J169" i="3"/>
  <c r="K169" i="3"/>
  <c r="K185" i="3"/>
  <c r="J185" i="3"/>
  <c r="J140" i="3"/>
  <c r="K140" i="3"/>
  <c r="F881" i="3"/>
  <c r="K881" i="3"/>
  <c r="J881" i="3"/>
  <c r="H881" i="3"/>
  <c r="I881" i="3"/>
  <c r="K415" i="3"/>
  <c r="J415" i="3"/>
  <c r="K471" i="3"/>
  <c r="J471" i="3"/>
  <c r="K368" i="3"/>
  <c r="J368" i="3"/>
  <c r="J377" i="3"/>
  <c r="K377" i="3"/>
  <c r="J793" i="3"/>
  <c r="K793" i="3"/>
  <c r="K718" i="3"/>
  <c r="J718" i="3"/>
  <c r="H860" i="3"/>
  <c r="I860" i="3"/>
  <c r="J860" i="3"/>
  <c r="F860" i="3"/>
  <c r="K860" i="3"/>
  <c r="K703" i="3"/>
  <c r="J703" i="3"/>
  <c r="J730" i="3"/>
  <c r="K730" i="3"/>
  <c r="K659" i="3"/>
  <c r="J659" i="3"/>
  <c r="J664" i="3"/>
  <c r="K664" i="3"/>
  <c r="K577" i="3"/>
  <c r="J577" i="3"/>
  <c r="J638" i="3"/>
  <c r="K638" i="3"/>
  <c r="H576" i="3"/>
  <c r="I576" i="3"/>
  <c r="F576" i="3"/>
  <c r="J576" i="3"/>
  <c r="K576" i="3"/>
  <c r="J656" i="3"/>
  <c r="K656" i="3"/>
  <c r="J637" i="3"/>
  <c r="K637" i="3"/>
  <c r="I901" i="3"/>
  <c r="F901" i="3"/>
  <c r="K901" i="3"/>
  <c r="J901" i="3"/>
  <c r="H901" i="3"/>
  <c r="K907" i="3"/>
  <c r="J907" i="3"/>
  <c r="I907" i="3"/>
  <c r="H907" i="3"/>
  <c r="F907" i="3"/>
  <c r="H974" i="3"/>
  <c r="J974" i="3"/>
  <c r="K974" i="3"/>
  <c r="F974" i="3"/>
  <c r="I974" i="3"/>
  <c r="K162" i="3"/>
  <c r="J162" i="3"/>
  <c r="K971" i="3"/>
  <c r="I971" i="3"/>
  <c r="H971" i="3"/>
  <c r="F971" i="3"/>
  <c r="J971" i="3"/>
  <c r="K38" i="3"/>
  <c r="J38" i="3"/>
  <c r="O993" i="2"/>
  <c r="N993" i="2"/>
  <c r="H999" i="3"/>
  <c r="F999" i="3"/>
  <c r="J999" i="3"/>
  <c r="I999" i="3"/>
  <c r="K999" i="3"/>
  <c r="J5" i="3"/>
  <c r="K5" i="3"/>
  <c r="K866" i="3"/>
  <c r="I866" i="3"/>
  <c r="F866" i="3"/>
  <c r="H866" i="3"/>
  <c r="J866" i="3"/>
  <c r="K73" i="3"/>
  <c r="J73" i="3"/>
  <c r="J725" i="8"/>
  <c r="K725" i="8"/>
  <c r="J1002" i="8"/>
  <c r="K1002" i="8"/>
  <c r="J840" i="8"/>
  <c r="K840" i="8"/>
  <c r="K792" i="8"/>
  <c r="J792" i="8"/>
  <c r="J950" i="8"/>
  <c r="K950" i="8"/>
  <c r="J697" i="8"/>
  <c r="K697" i="8"/>
  <c r="J992" i="8"/>
  <c r="K992" i="8"/>
  <c r="K912" i="8"/>
  <c r="J912" i="8"/>
  <c r="J294" i="3"/>
  <c r="K294" i="3"/>
  <c r="K291" i="3"/>
  <c r="J291" i="3"/>
  <c r="J298" i="3"/>
  <c r="K298" i="3"/>
  <c r="K269" i="3"/>
  <c r="J269" i="3"/>
  <c r="K309" i="3"/>
  <c r="J309" i="3"/>
  <c r="K273" i="3"/>
  <c r="J273" i="3"/>
  <c r="K349" i="3"/>
  <c r="J349" i="3"/>
  <c r="K313" i="3"/>
  <c r="J313" i="3"/>
  <c r="K314" i="3"/>
  <c r="J314" i="3"/>
  <c r="K332" i="3"/>
  <c r="J332" i="3"/>
  <c r="J333" i="3"/>
  <c r="K333" i="3"/>
  <c r="J428" i="3"/>
  <c r="K428" i="3"/>
  <c r="H734" i="3"/>
  <c r="J734" i="3"/>
  <c r="K734" i="3"/>
  <c r="K585" i="3"/>
  <c r="J585" i="3"/>
  <c r="J590" i="3"/>
  <c r="K590" i="3"/>
  <c r="J909" i="3"/>
  <c r="I909" i="3"/>
  <c r="F909" i="3"/>
  <c r="H909" i="3"/>
  <c r="K909" i="3"/>
  <c r="H957" i="3"/>
  <c r="J957" i="3"/>
  <c r="F957" i="3"/>
  <c r="I957" i="3"/>
  <c r="K957" i="3"/>
  <c r="J442" i="3"/>
  <c r="K442" i="3"/>
  <c r="J417" i="3"/>
  <c r="K417" i="3"/>
  <c r="J484" i="3"/>
  <c r="K484" i="3"/>
  <c r="K800" i="3"/>
  <c r="J800" i="3"/>
  <c r="J778" i="3"/>
  <c r="K778" i="3"/>
  <c r="I778" i="3"/>
  <c r="J742" i="3"/>
  <c r="K742" i="3"/>
  <c r="K704" i="3"/>
  <c r="J704" i="3"/>
  <c r="H563" i="3"/>
  <c r="F563" i="3"/>
  <c r="K563" i="3"/>
  <c r="I563" i="3"/>
  <c r="J563" i="3"/>
  <c r="K538" i="3"/>
  <c r="J538" i="3"/>
  <c r="J609" i="3"/>
  <c r="K609" i="3"/>
  <c r="J607" i="3"/>
  <c r="K607" i="3"/>
  <c r="K620" i="3"/>
  <c r="J620" i="3"/>
  <c r="J914" i="3"/>
  <c r="F914" i="3"/>
  <c r="K914" i="3"/>
  <c r="I914" i="3"/>
  <c r="H914" i="3"/>
  <c r="J25" i="3"/>
  <c r="K25" i="3"/>
  <c r="J54" i="3"/>
  <c r="K54" i="3"/>
  <c r="K60" i="3"/>
  <c r="J60" i="3"/>
  <c r="H916" i="3"/>
  <c r="F916" i="3"/>
  <c r="J916" i="3"/>
  <c r="I916" i="3"/>
  <c r="K916" i="3"/>
  <c r="J488" i="3"/>
  <c r="K488" i="3"/>
  <c r="K763" i="3"/>
  <c r="J763" i="3"/>
  <c r="K581" i="3"/>
  <c r="J581" i="3"/>
  <c r="J529" i="3"/>
  <c r="K529" i="3"/>
  <c r="I894" i="3"/>
  <c r="F894" i="3"/>
  <c r="H894" i="3"/>
  <c r="J894" i="3"/>
  <c r="K894" i="3"/>
  <c r="K487" i="3"/>
  <c r="J487" i="3"/>
  <c r="J407" i="3"/>
  <c r="K407" i="3"/>
  <c r="K445" i="3"/>
  <c r="J445" i="3"/>
  <c r="K385" i="3"/>
  <c r="J385" i="3"/>
  <c r="K833" i="3"/>
  <c r="J833" i="3"/>
  <c r="J789" i="3"/>
  <c r="K789" i="3"/>
  <c r="J862" i="3"/>
  <c r="K862" i="3"/>
  <c r="H862" i="3"/>
  <c r="F862" i="3"/>
  <c r="I862" i="3"/>
  <c r="K685" i="3"/>
  <c r="J685" i="3"/>
  <c r="J677" i="3"/>
  <c r="K677" i="3"/>
  <c r="K688" i="3"/>
  <c r="J688" i="3"/>
  <c r="J492" i="3"/>
  <c r="K492" i="3"/>
  <c r="K537" i="3"/>
  <c r="J537" i="3"/>
  <c r="J912" i="3"/>
  <c r="K912" i="3"/>
  <c r="H912" i="3"/>
  <c r="F912" i="3"/>
  <c r="I912" i="3"/>
  <c r="K86" i="3"/>
  <c r="J86" i="3"/>
  <c r="F981" i="3"/>
  <c r="H981" i="3"/>
  <c r="I981" i="3"/>
  <c r="K981" i="3"/>
  <c r="J981" i="3"/>
  <c r="K44" i="3"/>
  <c r="J44" i="3"/>
  <c r="K124" i="3"/>
  <c r="J124" i="3"/>
  <c r="K477" i="3"/>
  <c r="J477" i="3"/>
  <c r="K741" i="3"/>
  <c r="J741" i="3"/>
  <c r="I766" i="3"/>
  <c r="H766" i="3"/>
  <c r="J766" i="3"/>
  <c r="K766" i="3"/>
  <c r="F766" i="3"/>
  <c r="J669" i="3"/>
  <c r="K669" i="3"/>
  <c r="J39" i="3"/>
  <c r="K39" i="3"/>
  <c r="F993" i="3"/>
  <c r="J993" i="3"/>
  <c r="I993" i="3"/>
  <c r="K993" i="3"/>
  <c r="H993" i="3"/>
  <c r="J405" i="3"/>
  <c r="K405" i="3"/>
  <c r="J391" i="3"/>
  <c r="K391" i="3"/>
  <c r="J388" i="3"/>
  <c r="K388" i="3"/>
  <c r="J801" i="3"/>
  <c r="K801" i="3"/>
  <c r="I754" i="3"/>
  <c r="J754" i="3"/>
  <c r="K754" i="3"/>
  <c r="H795" i="3"/>
  <c r="I795" i="3"/>
  <c r="J795" i="3"/>
  <c r="F795" i="3"/>
  <c r="K795" i="3"/>
  <c r="J755" i="3"/>
  <c r="K755" i="3"/>
  <c r="J594" i="3"/>
  <c r="K594" i="3"/>
  <c r="J496" i="3"/>
  <c r="I496" i="3"/>
  <c r="K496" i="3"/>
  <c r="J532" i="3"/>
  <c r="K532" i="3"/>
  <c r="K557" i="3"/>
  <c r="J557" i="3"/>
  <c r="J598" i="3"/>
  <c r="K598" i="3"/>
  <c r="J154" i="3"/>
  <c r="K154" i="3"/>
  <c r="J146" i="3"/>
  <c r="K146" i="3"/>
  <c r="H956" i="3"/>
  <c r="J956" i="3"/>
  <c r="K956" i="3"/>
  <c r="F956" i="3"/>
  <c r="I956" i="3"/>
  <c r="J90" i="3"/>
  <c r="K90" i="3"/>
  <c r="F895" i="3"/>
  <c r="I895" i="3"/>
  <c r="K895" i="3"/>
  <c r="J895" i="3"/>
  <c r="H895" i="3"/>
  <c r="I965" i="3"/>
  <c r="F965" i="3"/>
  <c r="H965" i="3"/>
  <c r="K965" i="3"/>
  <c r="J965" i="3"/>
  <c r="K911" i="3"/>
  <c r="J911" i="3"/>
  <c r="I911" i="3"/>
  <c r="F911" i="3"/>
  <c r="H911" i="3"/>
  <c r="J156" i="3"/>
  <c r="K156" i="3"/>
  <c r="K14" i="3"/>
  <c r="J14" i="3"/>
  <c r="K42" i="3"/>
  <c r="J42" i="3"/>
  <c r="F918" i="3"/>
  <c r="K918" i="3"/>
  <c r="H918" i="3"/>
  <c r="J918" i="3"/>
  <c r="I918" i="3"/>
  <c r="J36" i="3"/>
  <c r="K36" i="3"/>
  <c r="K92" i="3"/>
  <c r="J92" i="3"/>
  <c r="J943" i="3"/>
  <c r="H943" i="3"/>
  <c r="I943" i="3"/>
  <c r="F943" i="3"/>
  <c r="K943" i="3"/>
  <c r="J910" i="3"/>
  <c r="I910" i="3"/>
  <c r="H910" i="3"/>
  <c r="F910" i="3"/>
  <c r="K910" i="3"/>
  <c r="J402" i="3"/>
  <c r="K402" i="3"/>
  <c r="K476" i="3"/>
  <c r="J476" i="3"/>
  <c r="K467" i="3"/>
  <c r="J467" i="3"/>
  <c r="J450" i="3"/>
  <c r="K450" i="3"/>
  <c r="J844" i="3"/>
  <c r="K844" i="3"/>
  <c r="H844" i="3"/>
  <c r="F844" i="3"/>
  <c r="I844" i="3"/>
  <c r="J837" i="3"/>
  <c r="H837" i="3"/>
  <c r="K837" i="3"/>
  <c r="K834" i="3"/>
  <c r="J834" i="3"/>
  <c r="K760" i="3"/>
  <c r="J760" i="3"/>
  <c r="K721" i="3"/>
  <c r="J721" i="3"/>
  <c r="K500" i="3"/>
  <c r="J500" i="3"/>
  <c r="K672" i="3"/>
  <c r="J672" i="3"/>
  <c r="J634" i="3"/>
  <c r="K634" i="3"/>
  <c r="J494" i="3"/>
  <c r="K494" i="3"/>
  <c r="K535" i="3"/>
  <c r="J535" i="3"/>
  <c r="J566" i="3"/>
  <c r="K566" i="3"/>
  <c r="K545" i="3"/>
  <c r="J545" i="3"/>
  <c r="K131" i="3"/>
  <c r="J131" i="3"/>
  <c r="F91" i="3"/>
  <c r="K91" i="3"/>
  <c r="I91" i="3"/>
  <c r="H91" i="3"/>
  <c r="J91" i="3"/>
  <c r="K23" i="3"/>
  <c r="J23" i="3"/>
  <c r="J170" i="3"/>
  <c r="K170" i="3"/>
  <c r="J990" i="3"/>
  <c r="K990" i="3"/>
  <c r="I990" i="3"/>
  <c r="H990" i="3"/>
  <c r="F990" i="3"/>
  <c r="J48" i="3"/>
  <c r="K48" i="3"/>
  <c r="K908" i="3"/>
  <c r="F908" i="3"/>
  <c r="H908" i="3"/>
  <c r="J908" i="3"/>
  <c r="I908" i="3"/>
  <c r="K96" i="3"/>
  <c r="J96" i="3"/>
  <c r="J30" i="3"/>
  <c r="K30" i="3"/>
  <c r="I906" i="3"/>
  <c r="F906" i="3"/>
  <c r="H906" i="3"/>
  <c r="J906" i="3"/>
  <c r="K906" i="3"/>
  <c r="J335" i="3"/>
  <c r="K335" i="3"/>
  <c r="K324" i="3"/>
  <c r="J324" i="3"/>
  <c r="K326" i="3"/>
  <c r="J326" i="3"/>
  <c r="K395" i="3"/>
  <c r="J395" i="3"/>
  <c r="J765" i="3"/>
  <c r="K765" i="3"/>
  <c r="J584" i="3"/>
  <c r="K584" i="3"/>
  <c r="K591" i="3"/>
  <c r="J591" i="3"/>
  <c r="I889" i="3"/>
  <c r="F889" i="3"/>
  <c r="H889" i="3"/>
  <c r="K889" i="3"/>
  <c r="J889" i="3"/>
  <c r="I865" i="3"/>
  <c r="H865" i="3"/>
  <c r="K865" i="3"/>
  <c r="J865" i="3"/>
  <c r="F865" i="3"/>
  <c r="J434" i="3"/>
  <c r="K434" i="3"/>
  <c r="J448" i="3"/>
  <c r="K448" i="3"/>
  <c r="J408" i="3"/>
  <c r="K408" i="3"/>
  <c r="J810" i="3"/>
  <c r="K810" i="3"/>
  <c r="J744" i="3"/>
  <c r="K744" i="3"/>
  <c r="J796" i="3"/>
  <c r="K796" i="3"/>
  <c r="J753" i="3"/>
  <c r="K753" i="3"/>
  <c r="J582" i="3"/>
  <c r="K582" i="3"/>
  <c r="J560" i="3"/>
  <c r="K560" i="3"/>
  <c r="K547" i="3"/>
  <c r="J547" i="3"/>
  <c r="J652" i="3"/>
  <c r="K652" i="3"/>
  <c r="J422" i="3"/>
  <c r="K422" i="3"/>
  <c r="J150" i="3"/>
  <c r="K150" i="3"/>
  <c r="I989" i="3"/>
  <c r="K989" i="3"/>
  <c r="J989" i="3"/>
  <c r="F989" i="3"/>
  <c r="H989" i="3"/>
  <c r="I967" i="3"/>
  <c r="F967" i="3"/>
  <c r="H967" i="3"/>
  <c r="K967" i="3"/>
  <c r="J967" i="3"/>
  <c r="H961" i="3"/>
  <c r="J961" i="3"/>
  <c r="F961" i="3"/>
  <c r="I961" i="3"/>
  <c r="K961" i="3"/>
  <c r="J144" i="3"/>
  <c r="K144" i="3"/>
  <c r="K403" i="3"/>
  <c r="J403" i="3"/>
  <c r="J733" i="3"/>
  <c r="K733" i="3"/>
  <c r="J618" i="3"/>
  <c r="K618" i="3"/>
  <c r="K527" i="3"/>
  <c r="J527" i="3"/>
  <c r="K94" i="3"/>
  <c r="J94" i="3"/>
  <c r="K453" i="3"/>
  <c r="J453" i="3"/>
  <c r="J357" i="3"/>
  <c r="K357" i="3"/>
  <c r="J474" i="3"/>
  <c r="K474" i="3"/>
  <c r="J747" i="3"/>
  <c r="K747" i="3"/>
  <c r="K759" i="3"/>
  <c r="J759" i="3"/>
  <c r="J725" i="3"/>
  <c r="K725" i="3"/>
  <c r="J706" i="3"/>
  <c r="K706" i="3"/>
  <c r="J660" i="3"/>
  <c r="K660" i="3"/>
  <c r="K559" i="3"/>
  <c r="H559" i="3"/>
  <c r="J559" i="3"/>
  <c r="F559" i="3"/>
  <c r="I559" i="3"/>
  <c r="J521" i="3"/>
  <c r="K521" i="3"/>
  <c r="K505" i="3"/>
  <c r="J505" i="3"/>
  <c r="K645" i="3"/>
  <c r="J645" i="3"/>
  <c r="J81" i="3"/>
  <c r="K81" i="3"/>
  <c r="K871" i="3"/>
  <c r="J871" i="3"/>
  <c r="I871" i="3"/>
  <c r="F871" i="3"/>
  <c r="H871" i="3"/>
  <c r="J173" i="3"/>
  <c r="K173" i="3"/>
  <c r="J29" i="3"/>
  <c r="K29" i="3"/>
  <c r="K111" i="3"/>
  <c r="J111" i="3"/>
  <c r="K374" i="3"/>
  <c r="J374" i="3"/>
  <c r="K762" i="3"/>
  <c r="J762" i="3"/>
  <c r="J740" i="3"/>
  <c r="K740" i="3"/>
  <c r="K614" i="3"/>
  <c r="J614" i="3"/>
  <c r="J1000" i="3"/>
  <c r="O994" i="2"/>
  <c r="H1000" i="3"/>
  <c r="K1000" i="3"/>
  <c r="F1000" i="3"/>
  <c r="N994" i="2"/>
  <c r="I1000" i="3"/>
  <c r="K95" i="3"/>
  <c r="J95" i="3"/>
  <c r="J431" i="3"/>
  <c r="K431" i="3"/>
  <c r="J436" i="3"/>
  <c r="K436" i="3"/>
  <c r="J381" i="3"/>
  <c r="K381" i="3"/>
  <c r="J828" i="3"/>
  <c r="K828" i="3"/>
  <c r="J736" i="3"/>
  <c r="K736" i="3"/>
  <c r="J746" i="3"/>
  <c r="K746" i="3"/>
  <c r="J714" i="3"/>
  <c r="K714" i="3"/>
  <c r="K530" i="3"/>
  <c r="J530" i="3"/>
  <c r="K643" i="3"/>
  <c r="J643" i="3"/>
  <c r="J504" i="3"/>
  <c r="K504" i="3"/>
  <c r="K574" i="3"/>
  <c r="J574" i="3"/>
  <c r="J617" i="3"/>
  <c r="K617" i="3"/>
  <c r="J114" i="3"/>
  <c r="K114" i="3"/>
  <c r="H964" i="3"/>
  <c r="F964" i="3"/>
  <c r="I964" i="3"/>
  <c r="J964" i="3"/>
  <c r="K964" i="3"/>
  <c r="K40" i="3"/>
  <c r="I40" i="3"/>
  <c r="J40" i="3"/>
  <c r="J98" i="3"/>
  <c r="K98" i="3"/>
  <c r="K3" i="3"/>
  <c r="J3" i="3"/>
  <c r="K70" i="3"/>
  <c r="J70" i="3"/>
  <c r="J177" i="3"/>
  <c r="K177" i="3"/>
  <c r="J12" i="3"/>
  <c r="K12" i="3"/>
  <c r="K896" i="3"/>
  <c r="H896" i="3"/>
  <c r="I896" i="3"/>
  <c r="J896" i="3"/>
  <c r="F896" i="3"/>
  <c r="K87" i="3"/>
  <c r="J87" i="3"/>
  <c r="K37" i="3"/>
  <c r="J37" i="3"/>
  <c r="J69" i="3"/>
  <c r="K69" i="3"/>
  <c r="J132" i="3"/>
  <c r="K132" i="3"/>
  <c r="K85" i="3"/>
  <c r="J85" i="3"/>
  <c r="J53" i="3"/>
  <c r="K53" i="3"/>
  <c r="K475" i="3"/>
  <c r="J475" i="3"/>
  <c r="J438" i="3"/>
  <c r="K438" i="3"/>
  <c r="J360" i="3"/>
  <c r="K360" i="3"/>
  <c r="J384" i="3"/>
  <c r="K384" i="3"/>
  <c r="K818" i="3"/>
  <c r="J818" i="3"/>
  <c r="H861" i="3"/>
  <c r="K861" i="3"/>
  <c r="J861" i="3"/>
  <c r="F861" i="3"/>
  <c r="I861" i="3"/>
  <c r="I817" i="3"/>
  <c r="K817" i="3"/>
  <c r="H817" i="3"/>
  <c r="F817" i="3"/>
  <c r="J817" i="3"/>
  <c r="J761" i="3"/>
  <c r="K761" i="3"/>
  <c r="K808" i="3"/>
  <c r="J808" i="3"/>
  <c r="K571" i="3"/>
  <c r="J571" i="3"/>
  <c r="J611" i="3"/>
  <c r="K611" i="3"/>
  <c r="K565" i="3"/>
  <c r="J565" i="3"/>
  <c r="J539" i="3"/>
  <c r="K539" i="3"/>
  <c r="J502" i="3"/>
  <c r="K502" i="3"/>
  <c r="J632" i="3"/>
  <c r="K632" i="3"/>
  <c r="K45" i="3"/>
  <c r="J45" i="3"/>
  <c r="K879" i="3"/>
  <c r="H879" i="3"/>
  <c r="I879" i="3"/>
  <c r="F879" i="3"/>
  <c r="J879" i="3"/>
  <c r="K125" i="3"/>
  <c r="J125" i="3"/>
  <c r="I991" i="3"/>
  <c r="J991" i="3"/>
  <c r="F991" i="3"/>
  <c r="H991" i="3"/>
  <c r="K991" i="3"/>
  <c r="I157" i="3"/>
  <c r="F157" i="3"/>
  <c r="K157" i="3"/>
  <c r="H157" i="3"/>
  <c r="J157" i="3"/>
  <c r="I939" i="3"/>
  <c r="F939" i="3"/>
  <c r="H939" i="3"/>
  <c r="K939" i="3"/>
  <c r="J939" i="3"/>
  <c r="F926" i="3"/>
  <c r="K926" i="3"/>
  <c r="I926" i="3"/>
  <c r="J926" i="3"/>
  <c r="H926" i="3"/>
  <c r="H994" i="3"/>
  <c r="J994" i="3"/>
  <c r="K994" i="3"/>
  <c r="I994" i="3"/>
  <c r="F994" i="3"/>
  <c r="H934" i="3"/>
  <c r="K934" i="3"/>
  <c r="I934" i="3"/>
  <c r="J934" i="3"/>
  <c r="F934" i="3"/>
  <c r="K88" i="3"/>
  <c r="J88" i="3"/>
  <c r="J121" i="3"/>
  <c r="K121" i="3"/>
  <c r="K937" i="8"/>
  <c r="J937" i="8"/>
  <c r="J843" i="8"/>
  <c r="K843" i="8"/>
  <c r="J768" i="8"/>
  <c r="K768" i="8"/>
  <c r="J981" i="8"/>
  <c r="K981" i="8"/>
  <c r="J976" i="8"/>
  <c r="K976" i="8"/>
  <c r="J708" i="8"/>
  <c r="K708" i="8"/>
  <c r="J1001" i="8"/>
  <c r="K1001" i="8"/>
  <c r="J762" i="8"/>
  <c r="K762" i="8"/>
  <c r="K935" i="8"/>
  <c r="J935" i="8"/>
  <c r="J962" i="8"/>
  <c r="K962" i="8"/>
  <c r="K292" i="3"/>
  <c r="J292" i="3"/>
  <c r="K288" i="3"/>
  <c r="J288" i="3"/>
  <c r="J284" i="3"/>
  <c r="K284" i="3"/>
  <c r="K296" i="3"/>
  <c r="J296" i="3"/>
  <c r="J282" i="3"/>
  <c r="K282" i="3"/>
  <c r="K344" i="3"/>
  <c r="J344" i="3"/>
  <c r="J334" i="3"/>
  <c r="K334" i="3"/>
  <c r="J352" i="3"/>
  <c r="K352" i="3"/>
  <c r="J347" i="3"/>
  <c r="K347" i="3"/>
  <c r="J348" i="3"/>
  <c r="K348" i="3"/>
  <c r="J354" i="3"/>
  <c r="K354" i="3"/>
  <c r="J356" i="3"/>
  <c r="K356" i="3"/>
  <c r="K840" i="3"/>
  <c r="J840" i="3"/>
  <c r="J692" i="3"/>
  <c r="K692" i="3"/>
  <c r="J666" i="3"/>
  <c r="K666" i="3"/>
  <c r="K149" i="3"/>
  <c r="J149" i="3"/>
  <c r="F927" i="3"/>
  <c r="H927" i="3"/>
  <c r="K927" i="3"/>
  <c r="J927" i="3"/>
  <c r="I927" i="3"/>
  <c r="J420" i="3"/>
  <c r="K420" i="3"/>
  <c r="J400" i="3"/>
  <c r="K400" i="3"/>
  <c r="J466" i="3"/>
  <c r="K466" i="3"/>
  <c r="K709" i="3"/>
  <c r="J709" i="3"/>
  <c r="J708" i="3"/>
  <c r="K708" i="3"/>
  <c r="J780" i="3"/>
  <c r="K780" i="3"/>
  <c r="J751" i="3"/>
  <c r="K751" i="3"/>
  <c r="J667" i="3"/>
  <c r="K667" i="3"/>
  <c r="J653" i="3"/>
  <c r="K653" i="3"/>
  <c r="K682" i="3"/>
  <c r="J682" i="3"/>
  <c r="K668" i="3"/>
  <c r="J668" i="3"/>
  <c r="J122" i="3"/>
  <c r="K122" i="3"/>
  <c r="J168" i="3"/>
  <c r="K168" i="3"/>
  <c r="J129" i="3"/>
  <c r="K129" i="3"/>
  <c r="J43" i="3"/>
  <c r="K43" i="3"/>
  <c r="K28" i="3"/>
  <c r="J28" i="3"/>
  <c r="H935" i="3"/>
  <c r="I935" i="3"/>
  <c r="J935" i="3"/>
  <c r="F935" i="3"/>
  <c r="K935" i="3"/>
  <c r="J412" i="3"/>
  <c r="K412" i="3"/>
  <c r="K772" i="3"/>
  <c r="J772" i="3"/>
  <c r="K491" i="3"/>
  <c r="J491" i="3"/>
  <c r="K15" i="3"/>
  <c r="J15" i="3"/>
  <c r="J11" i="3"/>
  <c r="K11" i="3"/>
  <c r="K419" i="3"/>
  <c r="J419" i="3"/>
  <c r="K443" i="3"/>
  <c r="J443" i="3"/>
  <c r="K369" i="3"/>
  <c r="J369" i="3"/>
  <c r="J821" i="3"/>
  <c r="K821" i="3"/>
  <c r="F843" i="3"/>
  <c r="H843" i="3"/>
  <c r="I843" i="3"/>
  <c r="K843" i="3"/>
  <c r="J843" i="3"/>
  <c r="K773" i="3"/>
  <c r="J773" i="3"/>
  <c r="K749" i="3"/>
  <c r="J749" i="3"/>
  <c r="K589" i="3"/>
  <c r="J589" i="3"/>
  <c r="J509" i="3"/>
  <c r="K509" i="3"/>
  <c r="K649" i="3"/>
  <c r="J649" i="3"/>
  <c r="K561" i="3"/>
  <c r="J561" i="3"/>
  <c r="K583" i="3"/>
  <c r="J583" i="3"/>
  <c r="J972" i="3"/>
  <c r="K972" i="3"/>
  <c r="H972" i="3"/>
  <c r="I972" i="3"/>
  <c r="F972" i="3"/>
  <c r="I933" i="3"/>
  <c r="H933" i="3"/>
  <c r="F933" i="3"/>
  <c r="K933" i="3"/>
  <c r="J933" i="3"/>
  <c r="K947" i="3"/>
  <c r="I947" i="3"/>
  <c r="J947" i="3"/>
  <c r="H947" i="3"/>
  <c r="F947" i="3"/>
  <c r="K130" i="3"/>
  <c r="J130" i="3"/>
  <c r="J148" i="3"/>
  <c r="K148" i="3"/>
  <c r="K479" i="3"/>
  <c r="J479" i="3"/>
  <c r="J786" i="3"/>
  <c r="K786" i="3"/>
  <c r="J827" i="3"/>
  <c r="K827" i="3"/>
  <c r="J558" i="3"/>
  <c r="K558" i="3"/>
  <c r="K163" i="3"/>
  <c r="J163" i="3"/>
  <c r="K79" i="3"/>
  <c r="J79" i="3"/>
  <c r="J458" i="3"/>
  <c r="K458" i="3"/>
  <c r="J404" i="3"/>
  <c r="K404" i="3"/>
  <c r="J398" i="3"/>
  <c r="K398" i="3"/>
  <c r="J814" i="3"/>
  <c r="K814" i="3"/>
  <c r="J788" i="3"/>
  <c r="K788" i="3"/>
  <c r="K757" i="3"/>
  <c r="J757" i="3"/>
  <c r="J836" i="3"/>
  <c r="K836" i="3"/>
  <c r="K602" i="3"/>
  <c r="J602" i="3"/>
  <c r="K622" i="3"/>
  <c r="J622" i="3"/>
  <c r="J564" i="3"/>
  <c r="K564" i="3"/>
  <c r="K553" i="3"/>
  <c r="J553" i="3"/>
  <c r="K533" i="3"/>
  <c r="J533" i="3"/>
  <c r="J423" i="3"/>
  <c r="K423" i="3"/>
  <c r="H882" i="3"/>
  <c r="K882" i="3"/>
  <c r="I882" i="3"/>
  <c r="J882" i="3"/>
  <c r="F882" i="3"/>
  <c r="J110" i="3"/>
  <c r="K110" i="3"/>
  <c r="J103" i="3"/>
  <c r="K103" i="3"/>
  <c r="H900" i="3"/>
  <c r="I900" i="3"/>
  <c r="J900" i="3"/>
  <c r="K900" i="3"/>
  <c r="F900" i="3"/>
  <c r="K49" i="3"/>
  <c r="J49" i="3"/>
  <c r="K2" i="3"/>
  <c r="J2" i="3"/>
  <c r="K127" i="3"/>
  <c r="J127" i="3"/>
  <c r="J867" i="3"/>
  <c r="H867" i="3"/>
  <c r="K867" i="3"/>
  <c r="I867" i="3"/>
  <c r="F867" i="3"/>
  <c r="F932" i="3"/>
  <c r="I932" i="3"/>
  <c r="K932" i="3"/>
  <c r="H932" i="3"/>
  <c r="J932" i="3"/>
  <c r="J119" i="3"/>
  <c r="K119" i="3"/>
  <c r="H948" i="3"/>
  <c r="J948" i="3"/>
  <c r="I948" i="3"/>
  <c r="F948" i="3"/>
  <c r="K948" i="3"/>
  <c r="J77" i="3"/>
  <c r="K77" i="3"/>
  <c r="I136" i="3"/>
  <c r="J136" i="3"/>
  <c r="K136" i="3"/>
  <c r="H891" i="3"/>
  <c r="F891" i="3"/>
  <c r="K891" i="3"/>
  <c r="I891" i="3"/>
  <c r="J891" i="3"/>
  <c r="J452" i="3"/>
  <c r="K452" i="3"/>
  <c r="J468" i="3"/>
  <c r="K468" i="3"/>
  <c r="K478" i="3"/>
  <c r="J478" i="3"/>
  <c r="J451" i="3"/>
  <c r="K451" i="3"/>
  <c r="F729" i="3"/>
  <c r="H729" i="3"/>
  <c r="J729" i="3"/>
  <c r="I729" i="3"/>
  <c r="K729" i="3"/>
  <c r="K705" i="3"/>
  <c r="J705" i="3"/>
  <c r="J738" i="3"/>
  <c r="K738" i="3"/>
  <c r="I790" i="3"/>
  <c r="H790" i="3"/>
  <c r="J790" i="3"/>
  <c r="K790" i="3"/>
  <c r="J713" i="3"/>
  <c r="K713" i="3"/>
  <c r="K641" i="3"/>
  <c r="J641" i="3"/>
  <c r="K493" i="3"/>
  <c r="J493" i="3"/>
  <c r="J661" i="3"/>
  <c r="K661" i="3"/>
  <c r="K495" i="3"/>
  <c r="J495" i="3"/>
  <c r="J575" i="3"/>
  <c r="K575" i="3"/>
  <c r="J625" i="3"/>
  <c r="K625" i="3"/>
  <c r="J984" i="3"/>
  <c r="I984" i="3"/>
  <c r="F984" i="3"/>
  <c r="K984" i="3"/>
  <c r="H984" i="3"/>
  <c r="K8" i="3"/>
  <c r="J8" i="3"/>
  <c r="H925" i="3"/>
  <c r="F925" i="3"/>
  <c r="J925" i="3"/>
  <c r="I925" i="3"/>
  <c r="K925" i="3"/>
  <c r="H890" i="3"/>
  <c r="J890" i="3"/>
  <c r="F890" i="3"/>
  <c r="K890" i="3"/>
  <c r="I890" i="3"/>
  <c r="J182" i="3"/>
  <c r="K182" i="3"/>
  <c r="F997" i="3"/>
  <c r="H997" i="3"/>
  <c r="J997" i="3"/>
  <c r="K997" i="3"/>
  <c r="I997" i="3"/>
  <c r="K151" i="3"/>
  <c r="J151" i="3"/>
  <c r="H877" i="3"/>
  <c r="K877" i="3"/>
  <c r="I877" i="3"/>
  <c r="J877" i="3"/>
  <c r="F877" i="3"/>
  <c r="J159" i="3"/>
  <c r="K159" i="3"/>
  <c r="J82" i="3"/>
  <c r="K82" i="3"/>
  <c r="J84" i="3"/>
  <c r="K84" i="3"/>
  <c r="J353" i="3"/>
  <c r="K353" i="3"/>
  <c r="K411" i="3"/>
  <c r="J411" i="3"/>
  <c r="J739" i="3"/>
  <c r="K739" i="3"/>
  <c r="K623" i="3"/>
  <c r="J623" i="3"/>
  <c r="J490" i="3"/>
  <c r="K490" i="3"/>
  <c r="K108" i="3"/>
  <c r="J108" i="3"/>
  <c r="K469" i="3"/>
  <c r="J469" i="3"/>
  <c r="K435" i="3"/>
  <c r="J435" i="3"/>
  <c r="J432" i="3"/>
  <c r="K432" i="3"/>
  <c r="J416" i="3"/>
  <c r="K416" i="3"/>
  <c r="J711" i="3"/>
  <c r="K711" i="3"/>
  <c r="J781" i="3"/>
  <c r="K781" i="3"/>
  <c r="J849" i="3"/>
  <c r="I849" i="3"/>
  <c r="F849" i="3"/>
  <c r="H849" i="3"/>
  <c r="K849" i="3"/>
  <c r="K689" i="3"/>
  <c r="J689" i="3"/>
  <c r="K673" i="3"/>
  <c r="J673" i="3"/>
  <c r="K665" i="3"/>
  <c r="J665" i="3"/>
  <c r="K531" i="3"/>
  <c r="J531" i="3"/>
  <c r="J631" i="3"/>
  <c r="K631" i="3"/>
  <c r="K117" i="3"/>
  <c r="J117" i="3"/>
  <c r="J34" i="3"/>
  <c r="K34" i="3"/>
  <c r="F874" i="3"/>
  <c r="H874" i="3"/>
  <c r="I874" i="3"/>
  <c r="J874" i="3"/>
  <c r="K874" i="3"/>
  <c r="J923" i="3"/>
  <c r="I923" i="3"/>
  <c r="F923" i="3"/>
  <c r="H923" i="3"/>
  <c r="K923" i="3"/>
  <c r="F962" i="3"/>
  <c r="J962" i="3"/>
  <c r="K962" i="3"/>
  <c r="H962" i="3"/>
  <c r="I962" i="3"/>
  <c r="K20" i="3"/>
  <c r="J20" i="3"/>
  <c r="J460" i="3"/>
  <c r="K460" i="3"/>
  <c r="I782" i="3"/>
  <c r="K782" i="3"/>
  <c r="H782" i="3"/>
  <c r="J782" i="3"/>
  <c r="J526" i="3"/>
  <c r="K526" i="3"/>
  <c r="K93" i="3"/>
  <c r="J93" i="3"/>
  <c r="F885" i="3"/>
  <c r="J885" i="3"/>
  <c r="I885" i="3"/>
  <c r="H885" i="3"/>
  <c r="K885" i="3"/>
  <c r="J464" i="3"/>
  <c r="K464" i="3"/>
  <c r="K455" i="3"/>
  <c r="J455" i="3"/>
  <c r="J392" i="3"/>
  <c r="K392" i="3"/>
  <c r="K802" i="3"/>
  <c r="J802" i="3"/>
  <c r="J723" i="3"/>
  <c r="K723" i="3"/>
  <c r="F842" i="3"/>
  <c r="K842" i="3"/>
  <c r="H842" i="3"/>
  <c r="J842" i="3"/>
  <c r="I842" i="3"/>
  <c r="J701" i="3"/>
  <c r="K701" i="3"/>
  <c r="K596" i="3"/>
  <c r="J596" i="3"/>
  <c r="J510" i="3"/>
  <c r="K510" i="3"/>
  <c r="K567" i="3"/>
  <c r="J567" i="3"/>
  <c r="K597" i="3"/>
  <c r="J597" i="3"/>
  <c r="J542" i="3"/>
  <c r="K542" i="3"/>
  <c r="K145" i="3"/>
  <c r="J145" i="3"/>
  <c r="H878" i="3"/>
  <c r="K878" i="3"/>
  <c r="F878" i="3"/>
  <c r="I878" i="3"/>
  <c r="J878" i="3"/>
  <c r="J68" i="3"/>
  <c r="K68" i="3"/>
  <c r="J26" i="3"/>
  <c r="K26" i="3"/>
  <c r="I176" i="3"/>
  <c r="H176" i="3"/>
  <c r="J176" i="3"/>
  <c r="K176" i="3"/>
  <c r="K472" i="3"/>
  <c r="J472" i="3"/>
  <c r="K852" i="3"/>
  <c r="F852" i="3"/>
  <c r="I852" i="3"/>
  <c r="H852" i="3"/>
  <c r="J852" i="3"/>
  <c r="J671" i="3"/>
  <c r="K671" i="3"/>
  <c r="K515" i="3"/>
  <c r="J515" i="3"/>
  <c r="J76" i="3"/>
  <c r="K76" i="3"/>
  <c r="I976" i="3"/>
  <c r="K976" i="3"/>
  <c r="F976" i="3"/>
  <c r="H976" i="3"/>
  <c r="J976" i="3"/>
  <c r="J380" i="3"/>
  <c r="K380" i="3"/>
  <c r="K485" i="3"/>
  <c r="J485" i="3"/>
  <c r="K473" i="3"/>
  <c r="J473" i="3"/>
  <c r="H846" i="3"/>
  <c r="K846" i="3"/>
  <c r="F846" i="3"/>
  <c r="I846" i="3"/>
  <c r="J846" i="3"/>
  <c r="K726" i="3"/>
  <c r="J726" i="3"/>
  <c r="H750" i="3"/>
  <c r="I750" i="3"/>
  <c r="J750" i="3"/>
  <c r="K750" i="3"/>
  <c r="K813" i="3"/>
  <c r="J813" i="3"/>
  <c r="K506" i="3"/>
  <c r="J506" i="3"/>
  <c r="J630" i="3"/>
  <c r="K630" i="3"/>
  <c r="K514" i="3"/>
  <c r="J514" i="3"/>
  <c r="K676" i="3"/>
  <c r="J676" i="3"/>
  <c r="K507" i="3"/>
  <c r="J507" i="3"/>
  <c r="J21" i="3"/>
  <c r="K21" i="3"/>
  <c r="J158" i="3"/>
  <c r="K158" i="3"/>
  <c r="H872" i="3"/>
  <c r="J872" i="3"/>
  <c r="K872" i="3"/>
  <c r="F872" i="3"/>
  <c r="I872" i="3"/>
  <c r="K181" i="3"/>
  <c r="J181" i="3"/>
  <c r="F973" i="3"/>
  <c r="J973" i="3"/>
  <c r="I973" i="3"/>
  <c r="H973" i="3"/>
  <c r="K973" i="3"/>
  <c r="J983" i="3"/>
  <c r="H983" i="3"/>
  <c r="K983" i="3"/>
  <c r="F983" i="3"/>
  <c r="I983" i="3"/>
  <c r="K960" i="3"/>
  <c r="H960" i="3"/>
  <c r="J960" i="3"/>
  <c r="F960" i="3"/>
  <c r="I960" i="3"/>
  <c r="K936" i="3"/>
  <c r="H936" i="3"/>
  <c r="J936" i="3"/>
  <c r="F936" i="3"/>
  <c r="I936" i="3"/>
  <c r="I968" i="3"/>
  <c r="K968" i="3"/>
  <c r="H968" i="3"/>
  <c r="J968" i="3"/>
  <c r="F968" i="3"/>
  <c r="K931" i="3"/>
  <c r="J931" i="3"/>
  <c r="F931" i="3"/>
  <c r="H931" i="3"/>
  <c r="I931" i="3"/>
  <c r="J133" i="3"/>
  <c r="K133" i="3"/>
  <c r="H904" i="3"/>
  <c r="I904" i="3"/>
  <c r="K904" i="3"/>
  <c r="J904" i="3"/>
  <c r="F904" i="3"/>
  <c r="H128" i="3"/>
  <c r="J128" i="3"/>
  <c r="K128" i="3"/>
  <c r="I128" i="3"/>
  <c r="F128" i="3"/>
  <c r="J16" i="3"/>
  <c r="K16" i="3"/>
  <c r="F902" i="3"/>
  <c r="K902" i="3"/>
  <c r="I902" i="3"/>
  <c r="J902" i="3"/>
  <c r="H902" i="3"/>
  <c r="J463" i="3"/>
  <c r="K463" i="3"/>
  <c r="K397" i="3"/>
  <c r="J397" i="3"/>
  <c r="K413" i="3"/>
  <c r="J413" i="3"/>
  <c r="K393" i="3"/>
  <c r="J393" i="3"/>
  <c r="J695" i="3"/>
  <c r="K695" i="3"/>
  <c r="K829" i="3"/>
  <c r="J829" i="3"/>
  <c r="K694" i="3"/>
  <c r="J694" i="3"/>
  <c r="J787" i="3"/>
  <c r="K787" i="3"/>
  <c r="J791" i="3"/>
  <c r="K791" i="3"/>
  <c r="J503" i="3"/>
  <c r="K503" i="3"/>
  <c r="J613" i="3"/>
  <c r="K613" i="3"/>
  <c r="J681" i="3"/>
  <c r="K681" i="3"/>
  <c r="K541" i="3"/>
  <c r="J541" i="3"/>
  <c r="K605" i="3"/>
  <c r="J605" i="3"/>
  <c r="K619" i="3"/>
  <c r="J619" i="3"/>
  <c r="F812" i="3"/>
  <c r="I812" i="3"/>
  <c r="H812" i="3"/>
  <c r="J812" i="3"/>
  <c r="K812" i="3"/>
  <c r="J161" i="3"/>
  <c r="K161" i="3"/>
  <c r="H920" i="3"/>
  <c r="K920" i="3"/>
  <c r="I920" i="3"/>
  <c r="F920" i="3"/>
  <c r="J920" i="3"/>
  <c r="J996" i="3"/>
  <c r="F996" i="3"/>
  <c r="K996" i="3"/>
  <c r="I996" i="3"/>
  <c r="H996" i="3"/>
  <c r="J143" i="3"/>
  <c r="K143" i="3"/>
  <c r="J946" i="3"/>
  <c r="F946" i="3"/>
  <c r="I946" i="3"/>
  <c r="K946" i="3"/>
  <c r="H946" i="3"/>
  <c r="H868" i="3"/>
  <c r="J868" i="3"/>
  <c r="K868" i="3"/>
  <c r="F868" i="3"/>
  <c r="I868" i="3"/>
  <c r="J178" i="3"/>
  <c r="K178" i="3"/>
  <c r="F63" i="3"/>
  <c r="K63" i="3"/>
  <c r="I63" i="3"/>
  <c r="J63" i="3"/>
  <c r="I938" i="3"/>
  <c r="J938" i="3"/>
  <c r="F938" i="3"/>
  <c r="K938" i="3"/>
  <c r="H938" i="3"/>
  <c r="J351" i="3"/>
  <c r="K351" i="3"/>
  <c r="K339" i="3"/>
  <c r="J339" i="3"/>
  <c r="K355" i="3"/>
  <c r="J355" i="3"/>
  <c r="K383" i="3"/>
  <c r="J383" i="3"/>
  <c r="I859" i="3"/>
  <c r="F859" i="3"/>
  <c r="H859" i="3"/>
  <c r="K859" i="3"/>
  <c r="J859" i="3"/>
  <c r="J569" i="3"/>
  <c r="K569" i="3"/>
  <c r="K606" i="3"/>
  <c r="J606" i="3"/>
  <c r="K880" i="3"/>
  <c r="H880" i="3"/>
  <c r="J880" i="3"/>
  <c r="F880" i="3"/>
  <c r="I880" i="3"/>
  <c r="J439" i="3"/>
  <c r="K439" i="3"/>
  <c r="K441" i="3"/>
  <c r="J441" i="3"/>
  <c r="K387" i="3"/>
  <c r="J387" i="3"/>
  <c r="H853" i="3"/>
  <c r="I853" i="3"/>
  <c r="J853" i="3"/>
  <c r="K853" i="3"/>
  <c r="F853" i="3"/>
  <c r="J699" i="3"/>
  <c r="K699" i="3"/>
  <c r="K835" i="3"/>
  <c r="J835" i="3"/>
  <c r="J707" i="3"/>
  <c r="K707" i="3"/>
  <c r="K663" i="3"/>
  <c r="J663" i="3"/>
  <c r="J601" i="3"/>
  <c r="K601" i="3"/>
  <c r="J556" i="3"/>
  <c r="K556" i="3"/>
  <c r="J648" i="3"/>
  <c r="K648" i="3"/>
  <c r="K554" i="3"/>
  <c r="J554" i="3"/>
  <c r="H864" i="3"/>
  <c r="J864" i="3"/>
  <c r="I864" i="3"/>
  <c r="F864" i="3"/>
  <c r="K864" i="3"/>
  <c r="K138" i="3"/>
  <c r="J138" i="3"/>
  <c r="J116" i="3"/>
  <c r="K116" i="3"/>
  <c r="K155" i="3"/>
  <c r="J155" i="3"/>
  <c r="K50" i="3"/>
  <c r="J50" i="3"/>
  <c r="K389" i="3"/>
  <c r="J389" i="3"/>
  <c r="K811" i="3"/>
  <c r="J811" i="3"/>
  <c r="F858" i="3"/>
  <c r="K858" i="3"/>
  <c r="I858" i="3"/>
  <c r="J858" i="3"/>
  <c r="H858" i="3"/>
  <c r="K525" i="3"/>
  <c r="J525" i="3"/>
  <c r="J22" i="3"/>
  <c r="K22" i="3"/>
  <c r="K922" i="3"/>
  <c r="H922" i="3"/>
  <c r="I922" i="3"/>
  <c r="J922" i="3"/>
  <c r="F922" i="3"/>
  <c r="K480" i="3"/>
  <c r="J480" i="3"/>
  <c r="K371" i="3"/>
  <c r="J371" i="3"/>
  <c r="J426" i="3"/>
  <c r="K426" i="3"/>
  <c r="K841" i="3"/>
  <c r="J841" i="3"/>
  <c r="J724" i="3"/>
  <c r="K724" i="3"/>
  <c r="K807" i="3"/>
  <c r="J807" i="3"/>
  <c r="J756" i="3"/>
  <c r="K756" i="3"/>
  <c r="J580" i="3"/>
  <c r="K580" i="3"/>
  <c r="J516" i="3"/>
  <c r="K516" i="3"/>
  <c r="J588" i="3"/>
  <c r="K588" i="3"/>
  <c r="J644" i="3"/>
  <c r="K644" i="3"/>
  <c r="I570" i="3"/>
  <c r="K570" i="3"/>
  <c r="H570" i="3"/>
  <c r="F570" i="3"/>
  <c r="J570" i="3"/>
  <c r="K141" i="3"/>
  <c r="J141" i="3"/>
  <c r="K17" i="3"/>
  <c r="J17" i="3"/>
  <c r="J174" i="3"/>
  <c r="K174" i="3"/>
  <c r="H120" i="3"/>
  <c r="F120" i="3"/>
  <c r="J120" i="3"/>
  <c r="K120" i="3"/>
  <c r="I120" i="3"/>
  <c r="F930" i="3"/>
  <c r="K930" i="3"/>
  <c r="H930" i="3"/>
  <c r="J930" i="3"/>
  <c r="I930" i="3"/>
  <c r="J440" i="3"/>
  <c r="K440" i="3"/>
  <c r="J693" i="3"/>
  <c r="K693" i="3"/>
  <c r="J534" i="3"/>
  <c r="K534" i="3"/>
  <c r="K522" i="3"/>
  <c r="J522" i="3"/>
  <c r="K27" i="3"/>
  <c r="J27" i="3"/>
  <c r="I941" i="3"/>
  <c r="H941" i="3"/>
  <c r="K941" i="3"/>
  <c r="F941" i="3"/>
  <c r="J941" i="3"/>
  <c r="J390" i="3"/>
  <c r="K390" i="3"/>
  <c r="K449" i="3"/>
  <c r="J449" i="3"/>
  <c r="J406" i="3"/>
  <c r="K406" i="3"/>
  <c r="J745" i="3"/>
  <c r="K745" i="3"/>
  <c r="J797" i="3"/>
  <c r="K797" i="3"/>
  <c r="J784" i="3"/>
  <c r="K784" i="3"/>
  <c r="J825" i="3"/>
  <c r="K825" i="3"/>
  <c r="J624" i="3"/>
  <c r="K624" i="3"/>
  <c r="J610" i="3"/>
  <c r="K610" i="3"/>
  <c r="J680" i="3"/>
  <c r="K680" i="3"/>
  <c r="J684" i="3"/>
  <c r="K684" i="3"/>
  <c r="J892" i="3"/>
  <c r="K892" i="3"/>
  <c r="F892" i="3"/>
  <c r="I892" i="3"/>
  <c r="H892" i="3"/>
  <c r="N995" i="2"/>
  <c r="H1001" i="3"/>
  <c r="F1001" i="3"/>
  <c r="I1001" i="3"/>
  <c r="O995" i="2"/>
  <c r="K1001" i="3"/>
  <c r="J1001" i="3"/>
  <c r="F970" i="3"/>
  <c r="J970" i="3"/>
  <c r="K970" i="3"/>
  <c r="H970" i="3"/>
  <c r="I970" i="3"/>
  <c r="J100" i="3"/>
  <c r="K100" i="3"/>
  <c r="F949" i="3"/>
  <c r="J949" i="3"/>
  <c r="H949" i="3"/>
  <c r="I949" i="3"/>
  <c r="K949" i="3"/>
  <c r="I887" i="3"/>
  <c r="K887" i="3"/>
  <c r="F887" i="3"/>
  <c r="J887" i="3"/>
  <c r="H887" i="3"/>
  <c r="J19" i="3"/>
  <c r="K19" i="3"/>
  <c r="K985" i="3"/>
  <c r="J985" i="3"/>
  <c r="I985" i="3"/>
  <c r="F985" i="3"/>
  <c r="H985" i="3"/>
  <c r="J142" i="3"/>
  <c r="K142" i="3"/>
  <c r="H992" i="3"/>
  <c r="I992" i="3"/>
  <c r="J992" i="3"/>
  <c r="F992" i="3"/>
  <c r="K992" i="3"/>
  <c r="K80" i="3"/>
  <c r="J80" i="3"/>
  <c r="K135" i="3"/>
  <c r="J135" i="3"/>
  <c r="F978" i="3"/>
  <c r="J978" i="3"/>
  <c r="H978" i="3"/>
  <c r="I978" i="3"/>
  <c r="K978" i="3"/>
  <c r="J886" i="3"/>
  <c r="F886" i="3"/>
  <c r="I886" i="3"/>
  <c r="H886" i="3"/>
  <c r="K886" i="3"/>
  <c r="K47" i="3"/>
  <c r="J47" i="3"/>
  <c r="K378" i="3"/>
  <c r="J378" i="3"/>
  <c r="K486" i="3"/>
  <c r="J486" i="3"/>
  <c r="J430" i="3"/>
  <c r="K430" i="3"/>
  <c r="J394" i="3"/>
  <c r="K394" i="3"/>
  <c r="J737" i="3"/>
  <c r="K737" i="3"/>
  <c r="K717" i="3"/>
  <c r="J717" i="3"/>
  <c r="J735" i="3"/>
  <c r="K735" i="3"/>
  <c r="K700" i="3"/>
  <c r="J700" i="3"/>
  <c r="I857" i="3"/>
  <c r="F857" i="3"/>
  <c r="J857" i="3"/>
  <c r="H857" i="3"/>
  <c r="K857" i="3"/>
  <c r="I847" i="3"/>
  <c r="H847" i="3"/>
  <c r="J847" i="3"/>
  <c r="F847" i="3"/>
  <c r="K847" i="3"/>
  <c r="J650" i="3"/>
  <c r="K650" i="3"/>
  <c r="F550" i="3"/>
  <c r="J550" i="3"/>
  <c r="K550" i="3"/>
  <c r="I550" i="3"/>
  <c r="H550" i="3"/>
  <c r="K626" i="3"/>
  <c r="J626" i="3"/>
  <c r="J674" i="3"/>
  <c r="K674" i="3"/>
  <c r="K497" i="3"/>
  <c r="J497" i="3"/>
  <c r="J640" i="3"/>
  <c r="K640" i="3"/>
  <c r="F986" i="3"/>
  <c r="H986" i="3"/>
  <c r="I986" i="3"/>
  <c r="J986" i="3"/>
  <c r="K986" i="3"/>
  <c r="K953" i="3"/>
  <c r="I953" i="3"/>
  <c r="F953" i="3"/>
  <c r="J953" i="3"/>
  <c r="H953" i="3"/>
  <c r="J924" i="3"/>
  <c r="F924" i="3"/>
  <c r="H924" i="3"/>
  <c r="K924" i="3"/>
  <c r="I924" i="3"/>
  <c r="J89" i="3"/>
  <c r="K89" i="3"/>
  <c r="J64" i="3"/>
  <c r="K64" i="3"/>
  <c r="F875" i="3"/>
  <c r="J875" i="3"/>
  <c r="H875" i="3"/>
  <c r="I875" i="3"/>
  <c r="K875" i="3"/>
  <c r="J18" i="3"/>
  <c r="K18" i="3"/>
  <c r="H945" i="3"/>
  <c r="K945" i="3"/>
  <c r="J945" i="3"/>
  <c r="F945" i="3"/>
  <c r="I945" i="3"/>
  <c r="K147" i="3"/>
  <c r="J147" i="3"/>
  <c r="K97" i="3"/>
  <c r="J97" i="3"/>
  <c r="K359" i="3"/>
  <c r="J359" i="3"/>
  <c r="K769" i="3"/>
  <c r="J769" i="3"/>
  <c r="J743" i="3"/>
  <c r="K743" i="3"/>
  <c r="K639" i="3"/>
  <c r="J639" i="3"/>
  <c r="K873" i="3"/>
  <c r="J873" i="3"/>
  <c r="H873" i="3"/>
  <c r="I873" i="3"/>
  <c r="F873" i="3"/>
  <c r="K137" i="3"/>
  <c r="J137" i="3"/>
  <c r="J481" i="3"/>
  <c r="K481" i="3"/>
  <c r="K459" i="3"/>
  <c r="J459" i="3"/>
  <c r="K365" i="3"/>
  <c r="J365" i="3"/>
  <c r="K728" i="3"/>
  <c r="J728" i="3"/>
  <c r="K851" i="3"/>
  <c r="I851" i="3"/>
  <c r="J851" i="3"/>
  <c r="H851" i="3"/>
  <c r="F851" i="3"/>
  <c r="K710" i="3"/>
  <c r="J710" i="3"/>
  <c r="K697" i="3"/>
  <c r="J697" i="3"/>
  <c r="K635" i="3"/>
  <c r="J635" i="3"/>
  <c r="K524" i="3"/>
  <c r="J524" i="3"/>
  <c r="J512" i="3"/>
  <c r="K512" i="3"/>
  <c r="J599" i="3"/>
  <c r="K599" i="3"/>
  <c r="J536" i="3"/>
  <c r="K536" i="3"/>
  <c r="H917" i="3"/>
  <c r="F917" i="3"/>
  <c r="K917" i="3"/>
  <c r="J917" i="3"/>
  <c r="I917" i="3"/>
  <c r="J74" i="3"/>
  <c r="K74" i="3"/>
  <c r="H958" i="3"/>
  <c r="F958" i="3"/>
  <c r="K958" i="3"/>
  <c r="J958" i="3"/>
  <c r="I958" i="3"/>
  <c r="K160" i="3"/>
  <c r="J160" i="3"/>
  <c r="K950" i="3"/>
  <c r="F950" i="3"/>
  <c r="H950" i="3"/>
  <c r="J950" i="3"/>
  <c r="I950" i="3"/>
  <c r="J482" i="3"/>
  <c r="K482" i="3"/>
  <c r="J770" i="3"/>
  <c r="K770" i="3"/>
  <c r="J838" i="3"/>
  <c r="K838" i="3"/>
  <c r="K579" i="3"/>
  <c r="J579" i="3"/>
  <c r="F579" i="3"/>
  <c r="I579" i="3"/>
  <c r="H579" i="3"/>
  <c r="H928" i="3"/>
  <c r="I928" i="3"/>
  <c r="J928" i="3"/>
  <c r="F928" i="3"/>
  <c r="K928" i="3"/>
  <c r="H954" i="3"/>
  <c r="I954" i="3"/>
  <c r="K954" i="3"/>
  <c r="J954" i="3"/>
  <c r="F954" i="3"/>
  <c r="J373" i="3"/>
  <c r="K373" i="3"/>
  <c r="J358" i="3"/>
  <c r="K358" i="3"/>
  <c r="K457" i="3"/>
  <c r="J457" i="3"/>
  <c r="K824" i="3"/>
  <c r="J824" i="3"/>
  <c r="J716" i="3"/>
  <c r="K716" i="3"/>
  <c r="J785" i="3"/>
  <c r="K785" i="3"/>
  <c r="J748" i="3"/>
  <c r="K748" i="3"/>
  <c r="J528" i="3"/>
  <c r="K528" i="3"/>
  <c r="K513" i="3"/>
  <c r="J513" i="3"/>
  <c r="J586" i="3"/>
  <c r="K586" i="3"/>
  <c r="K651" i="3"/>
  <c r="J651" i="3"/>
  <c r="J646" i="3"/>
  <c r="K646" i="3"/>
  <c r="J113" i="3"/>
  <c r="K113" i="3"/>
  <c r="K115" i="3"/>
  <c r="J115" i="3"/>
  <c r="K134" i="3"/>
  <c r="J134" i="3"/>
  <c r="K71" i="3"/>
  <c r="J71" i="3"/>
  <c r="K10" i="3"/>
  <c r="J10" i="3"/>
  <c r="K489" i="3"/>
  <c r="J489" i="3"/>
  <c r="I856" i="3"/>
  <c r="F856" i="3"/>
  <c r="K856" i="3"/>
  <c r="H856" i="3"/>
  <c r="J856" i="3"/>
  <c r="K642" i="3"/>
  <c r="J642" i="3"/>
  <c r="K555" i="3"/>
  <c r="J555" i="3"/>
  <c r="K152" i="3"/>
  <c r="J152" i="3"/>
  <c r="J109" i="3"/>
  <c r="K109" i="3"/>
  <c r="J372" i="3"/>
  <c r="K372" i="3"/>
  <c r="J462" i="3"/>
  <c r="K462" i="3"/>
  <c r="K366" i="3"/>
  <c r="J366" i="3"/>
  <c r="K702" i="3"/>
  <c r="J702" i="3"/>
  <c r="K830" i="3"/>
  <c r="J830" i="3"/>
  <c r="K783" i="3"/>
  <c r="J783" i="3"/>
  <c r="J809" i="3"/>
  <c r="K809" i="3"/>
  <c r="J690" i="3"/>
  <c r="K690" i="3"/>
  <c r="J678" i="3"/>
  <c r="K678" i="3"/>
  <c r="K519" i="3"/>
  <c r="J519" i="3"/>
  <c r="K633" i="3"/>
  <c r="J633" i="3"/>
  <c r="J99" i="3"/>
  <c r="K99" i="3"/>
  <c r="I988" i="3"/>
  <c r="H988" i="3"/>
  <c r="J988" i="3"/>
  <c r="F988" i="3"/>
  <c r="K988" i="3"/>
  <c r="K56" i="3"/>
  <c r="J56" i="3"/>
  <c r="J65" i="3"/>
  <c r="K65" i="3"/>
  <c r="J184" i="3"/>
  <c r="K184" i="3"/>
  <c r="K166" i="3"/>
  <c r="J166" i="3"/>
  <c r="K75" i="3"/>
  <c r="J75" i="3"/>
  <c r="K977" i="3"/>
  <c r="I977" i="3"/>
  <c r="F977" i="3"/>
  <c r="J977" i="3"/>
  <c r="H977" i="3"/>
  <c r="J876" i="3"/>
  <c r="K876" i="3"/>
  <c r="H876" i="3"/>
  <c r="I876" i="3"/>
  <c r="F876" i="3"/>
  <c r="K903" i="3"/>
  <c r="I903" i="3"/>
  <c r="F903" i="3"/>
  <c r="J903" i="3"/>
  <c r="H903" i="3"/>
  <c r="K107" i="3"/>
  <c r="J107" i="3"/>
  <c r="K58" i="3"/>
  <c r="J58" i="3"/>
  <c r="J9" i="3"/>
  <c r="K9" i="3"/>
  <c r="I963" i="3"/>
  <c r="H963" i="3"/>
  <c r="K963" i="3"/>
  <c r="J963" i="3"/>
  <c r="F963" i="3"/>
  <c r="H815" i="3"/>
  <c r="J815" i="3"/>
  <c r="F815" i="3"/>
  <c r="K815" i="3"/>
  <c r="I815" i="3"/>
  <c r="J382" i="3"/>
  <c r="K382" i="3"/>
  <c r="J414" i="3"/>
  <c r="K414" i="3"/>
  <c r="K376" i="3"/>
  <c r="J376" i="3"/>
  <c r="J386" i="3"/>
  <c r="K386" i="3"/>
  <c r="J698" i="3"/>
  <c r="K698" i="3"/>
  <c r="H855" i="3"/>
  <c r="I855" i="3"/>
  <c r="J855" i="3"/>
  <c r="F855" i="3"/>
  <c r="K855" i="3"/>
  <c r="J696" i="3"/>
  <c r="K696" i="3"/>
  <c r="J722" i="3"/>
  <c r="K722" i="3"/>
  <c r="J839" i="3"/>
  <c r="K839" i="3"/>
  <c r="J805" i="3"/>
  <c r="K805" i="3"/>
  <c r="K612" i="3"/>
  <c r="J612" i="3"/>
  <c r="J520" i="3"/>
  <c r="K520" i="3"/>
  <c r="J600" i="3"/>
  <c r="K600" i="3"/>
  <c r="J655" i="3"/>
  <c r="K655" i="3"/>
  <c r="J670" i="3"/>
  <c r="K670" i="3"/>
  <c r="K572" i="3"/>
  <c r="J572" i="3"/>
  <c r="K6" i="3"/>
  <c r="J6" i="3"/>
  <c r="I987" i="3"/>
  <c r="F987" i="3"/>
  <c r="J987" i="3"/>
  <c r="H987" i="3"/>
  <c r="K987" i="3"/>
  <c r="I898" i="3"/>
  <c r="J898" i="3"/>
  <c r="F898" i="3"/>
  <c r="K898" i="3"/>
  <c r="H898" i="3"/>
  <c r="K78" i="3"/>
  <c r="J78" i="3"/>
  <c r="J46" i="3"/>
  <c r="K46" i="3"/>
  <c r="K175" i="3"/>
  <c r="J175" i="3"/>
  <c r="J41" i="3"/>
  <c r="K41" i="3"/>
  <c r="K62" i="3"/>
  <c r="J62" i="3"/>
  <c r="K975" i="3"/>
  <c r="I975" i="3"/>
  <c r="H975" i="3"/>
  <c r="F975" i="3"/>
  <c r="J975" i="3"/>
  <c r="J106" i="3"/>
  <c r="K106" i="3"/>
  <c r="I103" i="11"/>
  <c r="I96" i="11"/>
  <c r="I921" i="11"/>
  <c r="I944" i="11"/>
  <c r="F960" i="11"/>
  <c r="J960" i="11" s="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I222" i="3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T872" i="4" s="1"/>
  <c r="P902" i="4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U905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72" i="4"/>
  <c r="U972" i="4" s="1"/>
  <c r="S112" i="4"/>
  <c r="U112" i="4" s="1"/>
  <c r="S128" i="4"/>
  <c r="U128" i="4" s="1"/>
  <c r="P930" i="4"/>
  <c r="P903" i="4"/>
  <c r="S903" i="4" s="1"/>
  <c r="U903" i="4" s="1"/>
  <c r="S770" i="4"/>
  <c r="P880" i="4"/>
  <c r="S880" i="4" s="1"/>
  <c r="U880" i="4" s="1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I553" i="5"/>
  <c r="E523" i="5"/>
  <c r="T507" i="4"/>
  <c r="E508" i="5"/>
  <c r="E576" i="5"/>
  <c r="F600" i="5"/>
  <c r="I541" i="5"/>
  <c r="T531" i="4"/>
  <c r="T594" i="4"/>
  <c r="E529" i="5"/>
  <c r="T519" i="4"/>
  <c r="V519" i="4" s="1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V594" i="4" s="1"/>
  <c r="E675" i="5"/>
  <c r="E656" i="5"/>
  <c r="F681" i="5"/>
  <c r="T661" i="4"/>
  <c r="V661" i="4" s="1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T710" i="4"/>
  <c r="F798" i="5"/>
  <c r="F770" i="5"/>
  <c r="G786" i="5"/>
  <c r="E664" i="5"/>
  <c r="G841" i="5"/>
  <c r="F820" i="5"/>
  <c r="T814" i="4"/>
  <c r="T838" i="4"/>
  <c r="V838" i="4" s="1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U768" i="4" s="1"/>
  <c r="S829" i="4"/>
  <c r="U829" i="4" s="1"/>
  <c r="T850" i="4"/>
  <c r="I844" i="5"/>
  <c r="F778" i="5"/>
  <c r="I836" i="5"/>
  <c r="S786" i="4"/>
  <c r="V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T777" i="4"/>
  <c r="T783" i="4"/>
  <c r="T785" i="4"/>
  <c r="W821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T953" i="4"/>
  <c r="W912" i="4"/>
  <c r="Y912" i="4" s="1"/>
  <c r="T144" i="4"/>
  <c r="T684" i="4"/>
  <c r="V830" i="4"/>
  <c r="V884" i="4"/>
  <c r="W884" i="4" s="1"/>
  <c r="X884" i="4" s="1"/>
  <c r="F12" i="5"/>
  <c r="E12" i="5"/>
  <c r="I116" i="3"/>
  <c r="I124" i="3"/>
  <c r="I132" i="3"/>
  <c r="I140" i="3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V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H798" i="3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U123" i="4" s="1"/>
  <c r="V128" i="4"/>
  <c r="W128" i="4" s="1"/>
  <c r="X128" i="4" s="1"/>
  <c r="Y128" i="4" s="1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I820" i="3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W668" i="4" s="1"/>
  <c r="T718" i="4"/>
  <c r="S737" i="4"/>
  <c r="T846" i="4"/>
  <c r="S891" i="4"/>
  <c r="S913" i="4"/>
  <c r="V928" i="4"/>
  <c r="S951" i="4"/>
  <c r="S953" i="4"/>
  <c r="U953" i="4" s="1"/>
  <c r="T960" i="4"/>
  <c r="S961" i="4"/>
  <c r="I805" i="5"/>
  <c r="I762" i="3"/>
  <c r="F641" i="5"/>
  <c r="G747" i="5"/>
  <c r="F105" i="5"/>
  <c r="I73" i="5"/>
  <c r="T598" i="4"/>
  <c r="T457" i="4"/>
  <c r="F140" i="5"/>
  <c r="F132" i="5"/>
  <c r="F124" i="5"/>
  <c r="F116" i="5"/>
  <c r="T893" i="4"/>
  <c r="T873" i="4"/>
  <c r="H159" i="3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X704" i="4" s="1"/>
  <c r="Y704" i="4" s="1"/>
  <c r="R722" i="4"/>
  <c r="U722" i="4" s="1"/>
  <c r="T784" i="4"/>
  <c r="T635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U612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V808" i="4" s="1"/>
  <c r="W808" i="4" s="1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S571" i="4"/>
  <c r="T61" i="4"/>
  <c r="T826" i="4"/>
  <c r="S134" i="4"/>
  <c r="T984" i="4"/>
  <c r="S696" i="4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I19" i="3"/>
  <c r="I33" i="3"/>
  <c r="I39" i="3"/>
  <c r="G41" i="5"/>
  <c r="I45" i="3"/>
  <c r="G57" i="5"/>
  <c r="E57" i="5"/>
  <c r="E89" i="5"/>
  <c r="G89" i="5"/>
  <c r="I156" i="3"/>
  <c r="G167" i="5"/>
  <c r="I173" i="3"/>
  <c r="F505" i="5"/>
  <c r="G505" i="5"/>
  <c r="E513" i="5"/>
  <c r="G513" i="5"/>
  <c r="F513" i="5"/>
  <c r="E527" i="5"/>
  <c r="E551" i="5"/>
  <c r="F593" i="5"/>
  <c r="E593" i="5"/>
  <c r="I4" i="3"/>
  <c r="I118" i="3"/>
  <c r="F676" i="5"/>
  <c r="F692" i="5"/>
  <c r="F720" i="5"/>
  <c r="I761" i="5"/>
  <c r="I110" i="3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I24" i="3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F750" i="3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I536" i="3"/>
  <c r="T4" i="4"/>
  <c r="S6" i="4"/>
  <c r="S15" i="4"/>
  <c r="T15" i="4"/>
  <c r="T19" i="4"/>
  <c r="S26" i="4"/>
  <c r="T26" i="4"/>
  <c r="T27" i="4"/>
  <c r="S31" i="4"/>
  <c r="U31" i="4" s="1"/>
  <c r="T31" i="4"/>
  <c r="S41" i="4"/>
  <c r="V41" i="4" s="1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T945" i="4"/>
  <c r="V945" i="4" s="1"/>
  <c r="Q964" i="4"/>
  <c r="T971" i="4"/>
  <c r="T981" i="4"/>
  <c r="S982" i="4"/>
  <c r="S984" i="4"/>
  <c r="S986" i="4"/>
  <c r="V986" i="4" s="1"/>
  <c r="S992" i="4"/>
  <c r="S994" i="4"/>
  <c r="S996" i="4"/>
  <c r="S1000" i="4"/>
  <c r="U1000" i="4" s="1"/>
  <c r="G829" i="5"/>
  <c r="G809" i="5"/>
  <c r="E809" i="5"/>
  <c r="E805" i="5"/>
  <c r="T96" i="4"/>
  <c r="T92" i="4"/>
  <c r="V92" i="4" s="1"/>
  <c r="T84" i="4"/>
  <c r="V84" i="4" s="1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I511" i="3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U861" i="4" s="1"/>
  <c r="S120" i="4"/>
  <c r="V120" i="4" s="1"/>
  <c r="S888" i="4"/>
  <c r="V888" i="4" s="1"/>
  <c r="S154" i="4"/>
  <c r="U154" i="4" s="1"/>
  <c r="V886" i="4"/>
  <c r="W886" i="4" s="1"/>
  <c r="X886" i="4" s="1"/>
  <c r="I145" i="5"/>
  <c r="F575" i="5"/>
  <c r="N974" i="4"/>
  <c r="T164" i="4"/>
  <c r="T134" i="4"/>
  <c r="V134" i="4" s="1"/>
  <c r="T118" i="4"/>
  <c r="T696" i="4"/>
  <c r="V696" i="4" s="1"/>
  <c r="T672" i="4"/>
  <c r="I827" i="3"/>
  <c r="T168" i="4"/>
  <c r="S61" i="4"/>
  <c r="U61" i="4" s="1"/>
  <c r="T820" i="4"/>
  <c r="U830" i="4"/>
  <c r="R870" i="4"/>
  <c r="R902" i="4"/>
  <c r="S879" i="4"/>
  <c r="U879" i="4" s="1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15" i="3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I134" i="3"/>
  <c r="I126" i="3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V764" i="4" s="1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X983" i="4" s="1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I142" i="3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S761" i="4"/>
  <c r="T975" i="4"/>
  <c r="S827" i="4"/>
  <c r="I402" i="3"/>
  <c r="T536" i="4"/>
  <c r="I206" i="3"/>
  <c r="I294" i="3"/>
  <c r="I614" i="3"/>
  <c r="I50" i="3"/>
  <c r="I520" i="3"/>
  <c r="I320" i="3"/>
  <c r="I328" i="3"/>
  <c r="I340" i="3"/>
  <c r="I352" i="3"/>
  <c r="I360" i="3"/>
  <c r="I372" i="3"/>
  <c r="I255" i="3"/>
  <c r="I271" i="3"/>
  <c r="I273" i="3"/>
  <c r="I279" i="3"/>
  <c r="I295" i="3"/>
  <c r="I475" i="3"/>
  <c r="I378" i="3"/>
  <c r="I382" i="3"/>
  <c r="I442" i="3"/>
  <c r="I446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T231" i="4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U386" i="4" s="1"/>
  <c r="I341" i="3"/>
  <c r="I318" i="3"/>
  <c r="I346" i="3"/>
  <c r="I358" i="3"/>
  <c r="I373" i="3"/>
  <c r="I381" i="3"/>
  <c r="I465" i="3"/>
  <c r="I655" i="3"/>
  <c r="I630" i="3"/>
  <c r="I46" i="3"/>
  <c r="I492" i="3"/>
  <c r="I526" i="3"/>
  <c r="I504" i="3"/>
  <c r="U409" i="4"/>
  <c r="I357" i="3"/>
  <c r="E381" i="5"/>
  <c r="E389" i="5"/>
  <c r="E405" i="5"/>
  <c r="E413" i="5"/>
  <c r="E421" i="5"/>
  <c r="E485" i="5"/>
  <c r="I501" i="3"/>
  <c r="S379" i="4"/>
  <c r="U379" i="4" s="1"/>
  <c r="T387" i="4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I5" i="3"/>
  <c r="I6" i="3"/>
  <c r="E10" i="5"/>
  <c r="F10" i="5"/>
  <c r="G10" i="5"/>
  <c r="F20" i="5"/>
  <c r="G20" i="5"/>
  <c r="E20" i="5"/>
  <c r="I21" i="5"/>
  <c r="E21" i="5"/>
  <c r="G21" i="5"/>
  <c r="I22" i="3"/>
  <c r="F28" i="5"/>
  <c r="I28" i="5"/>
  <c r="G28" i="5"/>
  <c r="F30" i="5"/>
  <c r="G30" i="5"/>
  <c r="G34" i="5"/>
  <c r="F34" i="5"/>
  <c r="E35" i="5"/>
  <c r="I35" i="5"/>
  <c r="G35" i="5"/>
  <c r="I42" i="3"/>
  <c r="F48" i="5"/>
  <c r="G48" i="5"/>
  <c r="I48" i="5"/>
  <c r="I52" i="5"/>
  <c r="G52" i="5"/>
  <c r="F52" i="5"/>
  <c r="G54" i="5"/>
  <c r="F54" i="5"/>
  <c r="F58" i="5"/>
  <c r="G58" i="5"/>
  <c r="I62" i="3"/>
  <c r="F64" i="5"/>
  <c r="G64" i="5"/>
  <c r="I64" i="5"/>
  <c r="I66" i="3"/>
  <c r="I68" i="5"/>
  <c r="G68" i="5"/>
  <c r="F68" i="5"/>
  <c r="G70" i="5"/>
  <c r="F70" i="5"/>
  <c r="F74" i="5"/>
  <c r="G74" i="5"/>
  <c r="I78" i="3"/>
  <c r="F80" i="5"/>
  <c r="G80" i="5"/>
  <c r="I80" i="5"/>
  <c r="I82" i="3"/>
  <c r="I84" i="5"/>
  <c r="G84" i="5"/>
  <c r="F84" i="5"/>
  <c r="G86" i="5"/>
  <c r="F86" i="5"/>
  <c r="F90" i="5"/>
  <c r="G90" i="5"/>
  <c r="I94" i="3"/>
  <c r="F96" i="5"/>
  <c r="G96" i="5"/>
  <c r="I96" i="5"/>
  <c r="I98" i="3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I168" i="3"/>
  <c r="G175" i="5"/>
  <c r="E175" i="5"/>
  <c r="I175" i="5"/>
  <c r="E180" i="5"/>
  <c r="F180" i="5"/>
  <c r="I180" i="5"/>
  <c r="F182" i="5"/>
  <c r="I182" i="5"/>
  <c r="I184" i="3"/>
  <c r="G185" i="5"/>
  <c r="I185" i="5"/>
  <c r="E185" i="5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T29" i="4"/>
  <c r="T33" i="4"/>
  <c r="T35" i="4"/>
  <c r="U44" i="4"/>
  <c r="V44" i="4"/>
  <c r="Y884" i="4"/>
  <c r="I370" i="3"/>
  <c r="I453" i="3"/>
  <c r="I469" i="3"/>
  <c r="I481" i="3"/>
  <c r="I485" i="3"/>
  <c r="I489" i="3"/>
  <c r="I497" i="3"/>
  <c r="T426" i="4"/>
  <c r="T439" i="4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21" i="3"/>
  <c r="I606" i="3"/>
  <c r="I731" i="3"/>
  <c r="S622" i="4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I8" i="3"/>
  <c r="I10" i="5"/>
  <c r="I11" i="3"/>
  <c r="E16" i="5"/>
  <c r="G16" i="5"/>
  <c r="F18" i="5"/>
  <c r="I18" i="5"/>
  <c r="G18" i="5"/>
  <c r="E18" i="5"/>
  <c r="I20" i="5"/>
  <c r="F21" i="5"/>
  <c r="I26" i="3"/>
  <c r="E28" i="5"/>
  <c r="I30" i="5"/>
  <c r="G32" i="5"/>
  <c r="F32" i="5"/>
  <c r="I32" i="5"/>
  <c r="I34" i="5"/>
  <c r="F35" i="5"/>
  <c r="I37" i="5"/>
  <c r="E37" i="5"/>
  <c r="G37" i="5"/>
  <c r="I38" i="3"/>
  <c r="I44" i="5"/>
  <c r="G44" i="5"/>
  <c r="F44" i="5"/>
  <c r="G46" i="5"/>
  <c r="F46" i="5"/>
  <c r="F50" i="5"/>
  <c r="G50" i="5"/>
  <c r="I54" i="3"/>
  <c r="F56" i="5"/>
  <c r="G56" i="5"/>
  <c r="I56" i="5"/>
  <c r="I58" i="3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0" i="3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I109" i="3"/>
  <c r="I113" i="3"/>
  <c r="I117" i="3"/>
  <c r="I125" i="3"/>
  <c r="I129" i="3"/>
  <c r="I133" i="3"/>
  <c r="I141" i="3"/>
  <c r="I144" i="3"/>
  <c r="G147" i="5"/>
  <c r="E147" i="5"/>
  <c r="I147" i="5"/>
  <c r="E150" i="5"/>
  <c r="I150" i="5"/>
  <c r="F150" i="5"/>
  <c r="I152" i="3"/>
  <c r="I154" i="3"/>
  <c r="F158" i="5"/>
  <c r="E158" i="5"/>
  <c r="I162" i="3"/>
  <c r="G163" i="5"/>
  <c r="I163" i="5"/>
  <c r="E163" i="5"/>
  <c r="F164" i="5"/>
  <c r="E164" i="5"/>
  <c r="F170" i="5"/>
  <c r="G170" i="5"/>
  <c r="I170" i="5"/>
  <c r="F174" i="5"/>
  <c r="E174" i="5"/>
  <c r="I174" i="5"/>
  <c r="I178" i="3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U97" i="4"/>
  <c r="T111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V179" i="4"/>
  <c r="R183" i="4"/>
  <c r="S183" i="4"/>
  <c r="T183" i="4"/>
  <c r="R927" i="4"/>
  <c r="U935" i="4"/>
  <c r="V935" i="4"/>
  <c r="T943" i="4"/>
  <c r="T955" i="4"/>
  <c r="T967" i="4"/>
  <c r="I821" i="3"/>
  <c r="I803" i="3"/>
  <c r="I593" i="3"/>
  <c r="I577" i="3"/>
  <c r="I561" i="3"/>
  <c r="I549" i="3"/>
  <c r="I541" i="3"/>
  <c r="I533" i="3"/>
  <c r="I525" i="3"/>
  <c r="I169" i="3"/>
  <c r="I745" i="3"/>
  <c r="I101" i="3"/>
  <c r="I93" i="3"/>
  <c r="I85" i="3"/>
  <c r="R37" i="4"/>
  <c r="S37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V107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R815" i="4"/>
  <c r="S815" i="4"/>
  <c r="R816" i="4"/>
  <c r="U818" i="4"/>
  <c r="V818" i="4"/>
  <c r="T819" i="4"/>
  <c r="T843" i="4"/>
  <c r="R859" i="4"/>
  <c r="R895" i="4"/>
  <c r="T895" i="4"/>
  <c r="R911" i="4"/>
  <c r="T911" i="4"/>
  <c r="Q925" i="4"/>
  <c r="N925" i="4"/>
  <c r="R925" i="4" s="1"/>
  <c r="P925" i="4"/>
  <c r="D925" i="4"/>
  <c r="G933" i="4"/>
  <c r="E933" i="4"/>
  <c r="F933" i="4"/>
  <c r="U945" i="4"/>
  <c r="Y948" i="4"/>
  <c r="X948" i="4"/>
  <c r="G949" i="4"/>
  <c r="E949" i="4"/>
  <c r="F949" i="4"/>
  <c r="U951" i="4"/>
  <c r="V951" i="4"/>
  <c r="Q957" i="4"/>
  <c r="N957" i="4"/>
  <c r="R957" i="4" s="1"/>
  <c r="D957" i="4"/>
  <c r="P957" i="4"/>
  <c r="U959" i="4"/>
  <c r="V959" i="4"/>
  <c r="U961" i="4"/>
  <c r="N965" i="4"/>
  <c r="R965" i="4" s="1"/>
  <c r="P965" i="4"/>
  <c r="Q965" i="4"/>
  <c r="D965" i="4"/>
  <c r="R142" i="4"/>
  <c r="T142" i="4"/>
  <c r="T126" i="4"/>
  <c r="X912" i="4"/>
  <c r="R535" i="4"/>
  <c r="T535" i="4"/>
  <c r="S535" i="4"/>
  <c r="R740" i="4"/>
  <c r="T740" i="4"/>
  <c r="S54" i="4"/>
  <c r="I87" i="3"/>
  <c r="I65" i="3"/>
  <c r="I97" i="3"/>
  <c r="R156" i="4"/>
  <c r="T156" i="4"/>
  <c r="S156" i="4"/>
  <c r="V632" i="4"/>
  <c r="V658" i="4"/>
  <c r="U658" i="4"/>
  <c r="R698" i="4"/>
  <c r="S698" i="4"/>
  <c r="R702" i="4"/>
  <c r="S702" i="4"/>
  <c r="T702" i="4"/>
  <c r="U802" i="4"/>
  <c r="T816" i="4"/>
  <c r="V615" i="4"/>
  <c r="S791" i="4"/>
  <c r="S871" i="4"/>
  <c r="X985" i="4"/>
  <c r="Y985" i="4"/>
  <c r="AI985" i="4" s="1"/>
  <c r="U80" i="4"/>
  <c r="V80" i="4"/>
  <c r="U136" i="4"/>
  <c r="V136" i="4"/>
  <c r="U53" i="4"/>
  <c r="V53" i="4"/>
  <c r="U848" i="4"/>
  <c r="V848" i="4"/>
  <c r="U662" i="4"/>
  <c r="V638" i="4"/>
  <c r="W638" i="4" s="1"/>
  <c r="Y886" i="4"/>
  <c r="I617" i="3"/>
  <c r="I601" i="3"/>
  <c r="I537" i="3"/>
  <c r="I529" i="3"/>
  <c r="I509" i="3"/>
  <c r="I165" i="3"/>
  <c r="I555" i="3"/>
  <c r="I725" i="3"/>
  <c r="I717" i="3"/>
  <c r="I709" i="3"/>
  <c r="I701" i="3"/>
  <c r="R978" i="4"/>
  <c r="T978" i="4"/>
  <c r="R974" i="4"/>
  <c r="T974" i="4"/>
  <c r="I103" i="3"/>
  <c r="I71" i="3"/>
  <c r="I17" i="3"/>
  <c r="T963" i="4"/>
  <c r="T182" i="4"/>
  <c r="U34" i="4"/>
  <c r="R748" i="4"/>
  <c r="T748" i="4"/>
  <c r="S681" i="4"/>
  <c r="S927" i="4"/>
  <c r="S58" i="4"/>
  <c r="U10" i="4"/>
  <c r="U134" i="4"/>
  <c r="U572" i="4"/>
  <c r="T738" i="4"/>
  <c r="T746" i="4"/>
  <c r="T754" i="4"/>
  <c r="T762" i="4"/>
  <c r="V879" i="4"/>
  <c r="S911" i="4"/>
  <c r="T555" i="4"/>
  <c r="T999" i="4"/>
  <c r="U696" i="4"/>
  <c r="U60" i="4"/>
  <c r="T64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71" i="4"/>
  <c r="V171" i="4"/>
  <c r="Y727" i="4"/>
  <c r="AK727" i="4" s="1"/>
  <c r="T931" i="4"/>
  <c r="V931" i="4" s="1"/>
  <c r="R943" i="4"/>
  <c r="S943" i="4"/>
  <c r="I835" i="3"/>
  <c r="I836" i="3"/>
  <c r="I787" i="3"/>
  <c r="I771" i="3"/>
  <c r="I755" i="3"/>
  <c r="I505" i="3"/>
  <c r="I177" i="3"/>
  <c r="I161" i="3"/>
  <c r="I107" i="3"/>
  <c r="I83" i="3"/>
  <c r="I75" i="3"/>
  <c r="I59" i="3"/>
  <c r="I51" i="3"/>
  <c r="R589" i="4"/>
  <c r="S589" i="4"/>
  <c r="U6" i="4"/>
  <c r="R13" i="4"/>
  <c r="S13" i="4"/>
  <c r="R14" i="4"/>
  <c r="S14" i="4"/>
  <c r="U17" i="4"/>
  <c r="V17" i="4"/>
  <c r="R21" i="4"/>
  <c r="S21" i="4"/>
  <c r="U26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U525" i="4"/>
  <c r="V527" i="4"/>
  <c r="U527" i="4"/>
  <c r="V531" i="4"/>
  <c r="R533" i="4"/>
  <c r="S533" i="4"/>
  <c r="T533" i="4"/>
  <c r="U547" i="4"/>
  <c r="V547" i="4"/>
  <c r="U556" i="4"/>
  <c r="R558" i="4"/>
  <c r="S558" i="4"/>
  <c r="R584" i="4"/>
  <c r="S584" i="4"/>
  <c r="T584" i="4"/>
  <c r="R595" i="4"/>
  <c r="T595" i="4"/>
  <c r="U611" i="4"/>
  <c r="V611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V979" i="4"/>
  <c r="R980" i="4"/>
  <c r="T980" i="4"/>
  <c r="U984" i="4"/>
  <c r="U986" i="4"/>
  <c r="U992" i="4"/>
  <c r="V996" i="4"/>
  <c r="U996" i="4"/>
  <c r="I828" i="3"/>
  <c r="I813" i="3"/>
  <c r="I814" i="3"/>
  <c r="I802" i="3"/>
  <c r="I641" i="3"/>
  <c r="T151" i="4"/>
  <c r="U88" i="4"/>
  <c r="V88" i="4"/>
  <c r="U84" i="4"/>
  <c r="I79" i="3"/>
  <c r="I47" i="3"/>
  <c r="V834" i="4"/>
  <c r="U822" i="4"/>
  <c r="V822" i="4"/>
  <c r="U838" i="4"/>
  <c r="U806" i="4"/>
  <c r="V798" i="4"/>
  <c r="U794" i="4"/>
  <c r="V794" i="4"/>
  <c r="R990" i="4"/>
  <c r="T990" i="4"/>
  <c r="U519" i="4"/>
  <c r="S177" i="4"/>
  <c r="S25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U759" i="4"/>
  <c r="V823" i="4"/>
  <c r="S555" i="4"/>
  <c r="S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U624" i="4"/>
  <c r="U594" i="4"/>
  <c r="G3" i="2"/>
  <c r="P3" i="2" s="1"/>
  <c r="E3" i="2"/>
  <c r="N3" i="2" s="1"/>
  <c r="F3" i="2"/>
  <c r="O3" i="2" s="1"/>
  <c r="I2" i="3" s="1"/>
  <c r="Q2" i="4"/>
  <c r="P2" i="4"/>
  <c r="N2" i="4"/>
  <c r="R2" i="4" s="1"/>
  <c r="I77" i="3"/>
  <c r="I69" i="3"/>
  <c r="I61" i="3"/>
  <c r="I53" i="3"/>
  <c r="I31" i="3"/>
  <c r="R16" i="4"/>
  <c r="T16" i="4"/>
  <c r="S7" i="4"/>
  <c r="T7" i="4"/>
  <c r="V170" i="4"/>
  <c r="U170" i="4"/>
  <c r="S4" i="4"/>
  <c r="U8" i="4"/>
  <c r="V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R523" i="4"/>
  <c r="S523" i="4"/>
  <c r="R541" i="4"/>
  <c r="T541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U987" i="4"/>
  <c r="V987" i="4"/>
  <c r="T989" i="4"/>
  <c r="R994" i="4"/>
  <c r="T994" i="4"/>
  <c r="U995" i="4"/>
  <c r="V995" i="4"/>
  <c r="S999" i="4"/>
  <c r="I829" i="3"/>
  <c r="I809" i="3"/>
  <c r="I805" i="3"/>
  <c r="I770" i="3"/>
  <c r="I181" i="3"/>
  <c r="U537" i="4"/>
  <c r="V537" i="4"/>
  <c r="S142" i="4"/>
  <c r="S126" i="4"/>
  <c r="T104" i="4"/>
  <c r="U100" i="4"/>
  <c r="U92" i="4"/>
  <c r="U72" i="4"/>
  <c r="V72" i="4"/>
  <c r="I27" i="3"/>
  <c r="U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U521" i="4"/>
  <c r="S803" i="4"/>
  <c r="S795" i="4"/>
  <c r="S771" i="4"/>
  <c r="S763" i="4"/>
  <c r="T607" i="4"/>
  <c r="T47" i="4"/>
  <c r="V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V643" i="4"/>
  <c r="V711" i="4"/>
  <c r="S743" i="4"/>
  <c r="S775" i="4"/>
  <c r="R940" i="4"/>
  <c r="U699" i="4"/>
  <c r="R934" i="4"/>
  <c r="V954" i="4"/>
  <c r="U954" i="4"/>
  <c r="T991" i="4"/>
  <c r="AG985" i="4"/>
  <c r="AH985" i="4"/>
  <c r="AJ985" i="4"/>
  <c r="U896" i="4"/>
  <c r="V896" i="4"/>
  <c r="V630" i="4"/>
  <c r="U630" i="4"/>
  <c r="U604" i="4"/>
  <c r="I569" i="3"/>
  <c r="I553" i="3"/>
  <c r="I545" i="3"/>
  <c r="I521" i="3"/>
  <c r="I153" i="3"/>
  <c r="I172" i="3"/>
  <c r="I160" i="3"/>
  <c r="I575" i="3"/>
  <c r="S978" i="4"/>
  <c r="I14" i="3"/>
  <c r="I29" i="3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V636" i="4"/>
  <c r="T752" i="4"/>
  <c r="T756" i="4"/>
  <c r="V756" i="4" s="1"/>
  <c r="V655" i="4"/>
  <c r="S783" i="4"/>
  <c r="T992" i="4"/>
  <c r="S700" i="4"/>
  <c r="S934" i="4"/>
  <c r="S669" i="4"/>
  <c r="U669" i="4" s="1"/>
  <c r="Q3" i="4"/>
  <c r="T3" i="4" s="1"/>
  <c r="P3" i="4"/>
  <c r="S3" i="4" s="1"/>
  <c r="S820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I512" i="5"/>
  <c r="F512" i="5"/>
  <c r="E512" i="5"/>
  <c r="G512" i="5"/>
  <c r="S506" i="4"/>
  <c r="U506" i="4" s="1"/>
  <c r="T510" i="4"/>
  <c r="S532" i="4"/>
  <c r="U532" i="4" s="1"/>
  <c r="S536" i="4"/>
  <c r="T550" i="4"/>
  <c r="S512" i="4"/>
  <c r="U512" i="4" s="1"/>
  <c r="T540" i="4"/>
  <c r="S544" i="4"/>
  <c r="T544" i="4"/>
  <c r="S554" i="4"/>
  <c r="U554" i="4" s="1"/>
  <c r="S534" i="4"/>
  <c r="T508" i="4"/>
  <c r="T538" i="4"/>
  <c r="V538" i="4" s="1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U376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3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V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I90" i="11"/>
  <c r="J90" i="11"/>
  <c r="K178" i="11"/>
  <c r="M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K83" i="11"/>
  <c r="M83" i="11" s="1"/>
  <c r="L49" i="11"/>
  <c r="N49" i="11" s="1"/>
  <c r="K49" i="11"/>
  <c r="M49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544" i="4"/>
  <c r="T404" i="4"/>
  <c r="U436" i="4"/>
  <c r="S440" i="4"/>
  <c r="T478" i="4"/>
  <c r="T520" i="4"/>
  <c r="S548" i="4"/>
  <c r="T470" i="4"/>
  <c r="T488" i="4"/>
  <c r="V508" i="4"/>
  <c r="S518" i="4"/>
  <c r="U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L149" i="11" l="1"/>
  <c r="N149" i="11" s="1"/>
  <c r="L26" i="11"/>
  <c r="N26" i="11" s="1"/>
  <c r="V9" i="4"/>
  <c r="W9" i="4" s="1"/>
  <c r="X9" i="4" s="1"/>
  <c r="V11" i="4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V129" i="4"/>
  <c r="V69" i="4"/>
  <c r="W69" i="4" s="1"/>
  <c r="X69" i="4" s="1"/>
  <c r="Y69" i="4" s="1"/>
  <c r="V22" i="4"/>
  <c r="V145" i="4"/>
  <c r="V140" i="4"/>
  <c r="W140" i="4" s="1"/>
  <c r="X140" i="4" s="1"/>
  <c r="U41" i="4"/>
  <c r="U120" i="4"/>
  <c r="V109" i="4"/>
  <c r="U22" i="4"/>
  <c r="U20" i="4"/>
  <c r="W20" i="4" s="1"/>
  <c r="X20" i="4" s="1"/>
  <c r="Y20" i="4" s="1"/>
  <c r="V5" i="4"/>
  <c r="W5" i="4" s="1"/>
  <c r="X5" i="4" s="1"/>
  <c r="Y5" i="4" s="1"/>
  <c r="V10" i="4"/>
  <c r="V34" i="4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V89" i="4"/>
  <c r="U147" i="4"/>
  <c r="V178" i="4"/>
  <c r="V18" i="4"/>
  <c r="V26" i="4"/>
  <c r="W26" i="4" s="1"/>
  <c r="V6" i="4"/>
  <c r="V79" i="4"/>
  <c r="V118" i="4"/>
  <c r="V27" i="4"/>
  <c r="W27" i="4" s="1"/>
  <c r="X27" i="4" s="1"/>
  <c r="Y27" i="4" s="1"/>
  <c r="V198" i="4"/>
  <c r="V19" i="4"/>
  <c r="V268" i="4"/>
  <c r="V374" i="4"/>
  <c r="V436" i="4"/>
  <c r="W409" i="4"/>
  <c r="X409" i="4" s="1"/>
  <c r="Y409" i="4" s="1"/>
  <c r="V258" i="4"/>
  <c r="W258" i="4" s="1"/>
  <c r="X258" i="4" s="1"/>
  <c r="Y258" i="4" s="1"/>
  <c r="V340" i="4"/>
  <c r="W340" i="4" s="1"/>
  <c r="V332" i="4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S960" i="4"/>
  <c r="U960" i="4" s="1"/>
  <c r="S863" i="4"/>
  <c r="V984" i="4"/>
  <c r="V960" i="4"/>
  <c r="W960" i="4" s="1"/>
  <c r="V662" i="4"/>
  <c r="AJ884" i="4"/>
  <c r="AK884" i="4"/>
  <c r="AH884" i="4"/>
  <c r="AF884" i="4"/>
  <c r="AG884" i="4"/>
  <c r="AI884" i="4"/>
  <c r="Y944" i="4"/>
  <c r="X944" i="4"/>
  <c r="AG912" i="4"/>
  <c r="W1000" i="4"/>
  <c r="I57" i="3"/>
  <c r="I105" i="3"/>
  <c r="I16" i="3"/>
  <c r="T940" i="4"/>
  <c r="I73" i="3"/>
  <c r="I143" i="3"/>
  <c r="I135" i="3"/>
  <c r="I127" i="3"/>
  <c r="I119" i="3"/>
  <c r="I111" i="3"/>
  <c r="V810" i="4"/>
  <c r="V576" i="4"/>
  <c r="S997" i="4"/>
  <c r="I36" i="3"/>
  <c r="I146" i="3"/>
  <c r="I12" i="3"/>
  <c r="S917" i="4"/>
  <c r="I130" i="3"/>
  <c r="I114" i="3"/>
  <c r="V492" i="4"/>
  <c r="V473" i="4"/>
  <c r="W473" i="4" s="1"/>
  <c r="V552" i="4"/>
  <c r="AI912" i="4"/>
  <c r="V549" i="4"/>
  <c r="AF985" i="4"/>
  <c r="AK985" i="4"/>
  <c r="V812" i="4"/>
  <c r="V941" i="4"/>
  <c r="V151" i="4"/>
  <c r="V439" i="4"/>
  <c r="U902" i="4"/>
  <c r="I145" i="3"/>
  <c r="I89" i="3"/>
  <c r="T964" i="4"/>
  <c r="V15" i="4"/>
  <c r="V61" i="4"/>
  <c r="W61" i="4" s="1"/>
  <c r="X61" i="4" s="1"/>
  <c r="V728" i="4"/>
  <c r="W728" i="4" s="1"/>
  <c r="X728" i="4" s="1"/>
  <c r="V608" i="4"/>
  <c r="I139" i="3"/>
  <c r="I131" i="3"/>
  <c r="I123" i="3"/>
  <c r="I115" i="3"/>
  <c r="V419" i="4"/>
  <c r="V437" i="4"/>
  <c r="W437" i="4" s="1"/>
  <c r="V953" i="4"/>
  <c r="V759" i="4"/>
  <c r="V741" i="4"/>
  <c r="V634" i="4"/>
  <c r="V854" i="4"/>
  <c r="T859" i="4"/>
  <c r="V583" i="4"/>
  <c r="W583" i="4" s="1"/>
  <c r="X583" i="4" s="1"/>
  <c r="V545" i="4"/>
  <c r="W545" i="4" s="1"/>
  <c r="V521" i="4"/>
  <c r="V606" i="4"/>
  <c r="V357" i="4"/>
  <c r="T880" i="4"/>
  <c r="V880" i="4" s="1"/>
  <c r="S872" i="4"/>
  <c r="S974" i="4"/>
  <c r="H136" i="3"/>
  <c r="H40" i="3"/>
  <c r="S904" i="4"/>
  <c r="I137" i="3"/>
  <c r="I121" i="3"/>
  <c r="I95" i="3"/>
  <c r="I43" i="3"/>
  <c r="R916" i="4"/>
  <c r="T916" i="4"/>
  <c r="I138" i="3"/>
  <c r="I122" i="3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U997" i="4"/>
  <c r="V442" i="4"/>
  <c r="V458" i="4"/>
  <c r="V445" i="4"/>
  <c r="AF912" i="4"/>
  <c r="V51" i="4"/>
  <c r="W51" i="4" s="1"/>
  <c r="X51" i="4" s="1"/>
  <c r="Y51" i="4" s="1"/>
  <c r="V989" i="4"/>
  <c r="W989" i="4" s="1"/>
  <c r="V961" i="4"/>
  <c r="W961" i="4" s="1"/>
  <c r="U117" i="4"/>
  <c r="R942" i="4"/>
  <c r="V155" i="4"/>
  <c r="U606" i="4"/>
  <c r="V625" i="4"/>
  <c r="W625" i="4" s="1"/>
  <c r="X625" i="4" s="1"/>
  <c r="V57" i="4"/>
  <c r="W57" i="4" s="1"/>
  <c r="W928" i="4"/>
  <c r="V635" i="4"/>
  <c r="V981" i="4"/>
  <c r="V768" i="4"/>
  <c r="T972" i="4"/>
  <c r="V472" i="4"/>
  <c r="V497" i="4"/>
  <c r="AK912" i="4"/>
  <c r="AJ912" i="4"/>
  <c r="V650" i="4"/>
  <c r="V787" i="4"/>
  <c r="U576" i="4"/>
  <c r="Y983" i="4"/>
  <c r="V123" i="4"/>
  <c r="V972" i="4"/>
  <c r="W972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V997" i="4" s="1"/>
  <c r="W997" i="4" s="1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V242" i="4"/>
  <c r="V211" i="4"/>
  <c r="V215" i="4"/>
  <c r="W166" i="4"/>
  <c r="V172" i="4"/>
  <c r="W172" i="4" s="1"/>
  <c r="X172" i="4" s="1"/>
  <c r="Y172" i="4" s="1"/>
  <c r="AK172" i="4" s="1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V209" i="4"/>
  <c r="I187" i="3"/>
  <c r="I201" i="3"/>
  <c r="I192" i="3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I249" i="3"/>
  <c r="I186" i="3"/>
  <c r="I253" i="3"/>
  <c r="I221" i="3"/>
  <c r="I199" i="3"/>
  <c r="I188" i="3"/>
  <c r="U198" i="4"/>
  <c r="I193" i="3"/>
  <c r="I254" i="3"/>
  <c r="I265" i="3"/>
  <c r="I195" i="3"/>
  <c r="I189" i="3"/>
  <c r="I256" i="3"/>
  <c r="I217" i="3"/>
  <c r="I250" i="3"/>
  <c r="I245" i="3"/>
  <c r="I224" i="3"/>
  <c r="I235" i="3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V469" i="4"/>
  <c r="I289" i="3"/>
  <c r="I284" i="3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I244" i="3"/>
  <c r="I261" i="3"/>
  <c r="I219" i="3"/>
  <c r="H269" i="3"/>
  <c r="I257" i="3"/>
  <c r="I304" i="3"/>
  <c r="I290" i="3"/>
  <c r="H280" i="3"/>
  <c r="I264" i="3"/>
  <c r="I267" i="3"/>
  <c r="I263" i="3"/>
  <c r="I251" i="3"/>
  <c r="I300" i="3"/>
  <c r="I229" i="3"/>
  <c r="I220" i="3"/>
  <c r="I210" i="3"/>
  <c r="I190" i="3"/>
  <c r="V220" i="4"/>
  <c r="T905" i="4"/>
  <c r="V905" i="4" s="1"/>
  <c r="I238" i="3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W113" i="4" s="1"/>
  <c r="X113" i="4" s="1"/>
  <c r="U174" i="4"/>
  <c r="W174" i="4" s="1"/>
  <c r="X174" i="4" s="1"/>
  <c r="S929" i="4"/>
  <c r="Y938" i="4"/>
  <c r="V311" i="4"/>
  <c r="W109" i="4"/>
  <c r="X109" i="4" s="1"/>
  <c r="Y109" i="4" s="1"/>
  <c r="V963" i="4"/>
  <c r="I99" i="3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V770" i="4"/>
  <c r="W17" i="4"/>
  <c r="W11" i="4"/>
  <c r="X11" i="4" s="1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W155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U874" i="4"/>
  <c r="V448" i="4"/>
  <c r="W448" i="4" s="1"/>
  <c r="X448" i="4" s="1"/>
  <c r="Y448" i="4" s="1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I454" i="3"/>
  <c r="I393" i="3"/>
  <c r="W91" i="4"/>
  <c r="X91" i="4" s="1"/>
  <c r="Y91" i="4" s="1"/>
  <c r="I437" i="3"/>
  <c r="V874" i="4"/>
  <c r="I418" i="3"/>
  <c r="V180" i="4"/>
  <c r="W180" i="4" s="1"/>
  <c r="X180" i="4" s="1"/>
  <c r="L411" i="11"/>
  <c r="N411" i="11" s="1"/>
  <c r="K411" i="11"/>
  <c r="M411" i="11" s="1"/>
  <c r="I280" i="3"/>
  <c r="I209" i="3"/>
  <c r="I296" i="3"/>
  <c r="I211" i="3"/>
  <c r="I339" i="3"/>
  <c r="I233" i="3"/>
  <c r="V262" i="4"/>
  <c r="W262" i="4" s="1"/>
  <c r="X262" i="4" s="1"/>
  <c r="V573" i="4"/>
  <c r="W573" i="4" s="1"/>
  <c r="W442" i="4"/>
  <c r="I642" i="3"/>
  <c r="H657" i="3"/>
  <c r="I645" i="3"/>
  <c r="I639" i="3"/>
  <c r="V644" i="4"/>
  <c r="W644" i="4" s="1"/>
  <c r="X644" i="4" s="1"/>
  <c r="Y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I394" i="3"/>
  <c r="I410" i="3"/>
  <c r="W408" i="4"/>
  <c r="W844" i="4"/>
  <c r="X844" i="4" s="1"/>
  <c r="Y844" i="4" s="1"/>
  <c r="W888" i="4"/>
  <c r="W812" i="4"/>
  <c r="W168" i="4"/>
  <c r="V150" i="4"/>
  <c r="W66" i="4"/>
  <c r="X66" i="4" s="1"/>
  <c r="Y66" i="4" s="1"/>
  <c r="V56" i="4"/>
  <c r="W101" i="4"/>
  <c r="W963" i="4"/>
  <c r="Y963" i="4" s="1"/>
  <c r="W53" i="4"/>
  <c r="X53" i="4" s="1"/>
  <c r="Y53" i="4" s="1"/>
  <c r="W147" i="4"/>
  <c r="W139" i="4"/>
  <c r="W12" i="4"/>
  <c r="X12" i="4" s="1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W136" i="4"/>
  <c r="X136" i="4" s="1"/>
  <c r="W905" i="4"/>
  <c r="W179" i="4"/>
  <c r="X179" i="4" s="1"/>
  <c r="Y179" i="4" s="1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W79" i="4"/>
  <c r="X79" i="4" s="1"/>
  <c r="W984" i="4"/>
  <c r="X984" i="4" s="1"/>
  <c r="W959" i="4"/>
  <c r="W951" i="4"/>
  <c r="W857" i="4"/>
  <c r="R936" i="4"/>
  <c r="S936" i="4"/>
  <c r="T930" i="4"/>
  <c r="W89" i="4"/>
  <c r="X89" i="4" s="1"/>
  <c r="Y89" i="4" s="1"/>
  <c r="S909" i="4"/>
  <c r="V903" i="4"/>
  <c r="W903" i="4" s="1"/>
  <c r="S930" i="4"/>
  <c r="U930" i="4" s="1"/>
  <c r="W386" i="4"/>
  <c r="X386" i="4" s="1"/>
  <c r="Y386" i="4" s="1"/>
  <c r="V359" i="4"/>
  <c r="W759" i="4"/>
  <c r="X759" i="4" s="1"/>
  <c r="W59" i="4"/>
  <c r="X59" i="4" s="1"/>
  <c r="W118" i="4"/>
  <c r="X118" i="4" s="1"/>
  <c r="W151" i="4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S42" i="4"/>
  <c r="W547" i="4"/>
  <c r="X547" i="4" s="1"/>
  <c r="Y547" i="4" s="1"/>
  <c r="W131" i="4"/>
  <c r="X131" i="4" s="1"/>
  <c r="W879" i="4"/>
  <c r="W10" i="4"/>
  <c r="W848" i="4"/>
  <c r="W880" i="4"/>
  <c r="S957" i="4"/>
  <c r="W107" i="4"/>
  <c r="X107" i="4" s="1"/>
  <c r="W123" i="4"/>
  <c r="X123" i="4" s="1"/>
  <c r="Y123" i="4" s="1"/>
  <c r="W97" i="4"/>
  <c r="X97" i="4" s="1"/>
  <c r="S892" i="4"/>
  <c r="U892" i="4" s="1"/>
  <c r="I306" i="3"/>
  <c r="I334" i="3"/>
  <c r="W18" i="4"/>
  <c r="X18" i="4" s="1"/>
  <c r="Y18" i="4" s="1"/>
  <c r="W88" i="4"/>
  <c r="W171" i="4"/>
  <c r="X171" i="4" s="1"/>
  <c r="Y171" i="4" s="1"/>
  <c r="W115" i="4"/>
  <c r="X115" i="4" s="1"/>
  <c r="Y115" i="4" s="1"/>
  <c r="W80" i="4"/>
  <c r="X80" i="4" s="1"/>
  <c r="Y80" i="4" s="1"/>
  <c r="W108" i="4"/>
  <c r="S925" i="4"/>
  <c r="S966" i="4"/>
  <c r="V993" i="4"/>
  <c r="W993" i="4" s="1"/>
  <c r="W897" i="4"/>
  <c r="V875" i="4"/>
  <c r="T42" i="4"/>
  <c r="W8" i="4"/>
  <c r="W170" i="4"/>
  <c r="X170" i="4" s="1"/>
  <c r="Y170" i="4" s="1"/>
  <c r="W145" i="4"/>
  <c r="X145" i="4" s="1"/>
  <c r="S950" i="4"/>
  <c r="U950" i="4" s="1"/>
  <c r="I350" i="3"/>
  <c r="I262" i="3"/>
  <c r="T973" i="4"/>
  <c r="T966" i="4"/>
  <c r="S885" i="4"/>
  <c r="W40" i="4"/>
  <c r="X40" i="4" s="1"/>
  <c r="Y40" i="4" s="1"/>
  <c r="AG40" i="4" s="1"/>
  <c r="I338" i="3"/>
  <c r="I298" i="3"/>
  <c r="I269" i="3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W249" i="4" s="1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W666" i="4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120" i="4"/>
  <c r="W38" i="4"/>
  <c r="W515" i="4"/>
  <c r="W623" i="4"/>
  <c r="X623" i="4" s="1"/>
  <c r="Y623" i="4" s="1"/>
  <c r="W129" i="4"/>
  <c r="X129" i="4" s="1"/>
  <c r="AC727" i="4"/>
  <c r="W48" i="4"/>
  <c r="X48" i="4" s="1"/>
  <c r="Y48" i="4" s="1"/>
  <c r="W935" i="4"/>
  <c r="V780" i="4"/>
  <c r="U780" i="4"/>
  <c r="U800" i="4"/>
  <c r="V800" i="4"/>
  <c r="U678" i="4"/>
  <c r="V678" i="4"/>
  <c r="I713" i="3"/>
  <c r="I49" i="3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H786" i="3"/>
  <c r="F786" i="3"/>
  <c r="F762" i="3"/>
  <c r="F785" i="3"/>
  <c r="H785" i="3"/>
  <c r="AJ106" i="4"/>
  <c r="AJ172" i="4"/>
  <c r="AF172" i="4"/>
  <c r="AI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W251" i="4" s="1"/>
  <c r="X251" i="4" s="1"/>
  <c r="Y251" i="4" s="1"/>
  <c r="V349" i="4"/>
  <c r="W349" i="4" s="1"/>
  <c r="X349" i="4" s="1"/>
  <c r="Y349" i="4" s="1"/>
  <c r="AA34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I149" i="3"/>
  <c r="I25" i="3"/>
  <c r="I13" i="3"/>
  <c r="U674" i="4"/>
  <c r="V674" i="4"/>
  <c r="V712" i="4"/>
  <c r="U712" i="4"/>
  <c r="U578" i="4"/>
  <c r="V578" i="4"/>
  <c r="I171" i="3"/>
  <c r="I23" i="3"/>
  <c r="F159" i="3"/>
  <c r="I159" i="3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U885" i="4"/>
  <c r="T883" i="4"/>
  <c r="T868" i="4"/>
  <c r="T867" i="4"/>
  <c r="S860" i="4"/>
  <c r="U860" i="4" s="1"/>
  <c r="U162" i="4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I9" i="3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V297" i="4"/>
  <c r="U406" i="4"/>
  <c r="V307" i="4"/>
  <c r="W307" i="4" s="1"/>
  <c r="W72" i="4"/>
  <c r="X72" i="4" s="1"/>
  <c r="V994" i="4"/>
  <c r="W987" i="4"/>
  <c r="S949" i="4"/>
  <c r="S933" i="4"/>
  <c r="W913" i="4"/>
  <c r="X913" i="4" s="1"/>
  <c r="W614" i="4"/>
  <c r="AD727" i="4"/>
  <c r="AH687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I81" i="3"/>
  <c r="I41" i="3"/>
  <c r="H15" i="3"/>
  <c r="F15" i="3"/>
  <c r="I644" i="3"/>
  <c r="I7" i="3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I167" i="3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1" i="3"/>
  <c r="I202" i="3"/>
  <c r="I194" i="3"/>
  <c r="I203" i="3"/>
  <c r="I214" i="3"/>
  <c r="I204" i="3"/>
  <c r="I198" i="3"/>
  <c r="I292" i="3"/>
  <c r="I246" i="3"/>
  <c r="I218" i="3"/>
  <c r="I371" i="3"/>
  <c r="I355" i="3"/>
  <c r="I237" i="3"/>
  <c r="I281" i="3"/>
  <c r="I316" i="3"/>
  <c r="I252" i="3"/>
  <c r="I242" i="3"/>
  <c r="I351" i="3"/>
  <c r="I325" i="3"/>
  <c r="I293" i="3"/>
  <c r="I315" i="3"/>
  <c r="I266" i="3"/>
  <c r="I347" i="3"/>
  <c r="I345" i="3"/>
  <c r="I321" i="3"/>
  <c r="I364" i="3"/>
  <c r="I278" i="3"/>
  <c r="I258" i="3"/>
  <c r="I248" i="3"/>
  <c r="I359" i="3"/>
  <c r="I305" i="3"/>
  <c r="I297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36" i="3"/>
  <c r="I331" i="3"/>
  <c r="I243" i="3"/>
  <c r="I330" i="3"/>
  <c r="I327" i="3"/>
  <c r="I283" i="3"/>
  <c r="I228" i="3"/>
  <c r="I303" i="3"/>
  <c r="I326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I574" i="3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X432" i="4" s="1"/>
  <c r="Y432" i="4" s="1"/>
  <c r="W472" i="4"/>
  <c r="X472" i="4" s="1"/>
  <c r="I356" i="3"/>
  <c r="I230" i="3"/>
  <c r="I332" i="3"/>
  <c r="I212" i="3"/>
  <c r="I213" i="3"/>
  <c r="I205" i="3"/>
  <c r="I197" i="3"/>
  <c r="I348" i="3"/>
  <c r="I308" i="3"/>
  <c r="I274" i="3"/>
  <c r="I365" i="3"/>
  <c r="I349" i="3"/>
  <c r="I333" i="3"/>
  <c r="I313" i="3"/>
  <c r="I285" i="3"/>
  <c r="I329" i="3"/>
  <c r="I286" i="3"/>
  <c r="I270" i="3"/>
  <c r="I367" i="3"/>
  <c r="I335" i="3"/>
  <c r="V253" i="4"/>
  <c r="W253" i="4" s="1"/>
  <c r="X253" i="4" s="1"/>
  <c r="I309" i="3"/>
  <c r="I301" i="3"/>
  <c r="I314" i="3"/>
  <c r="I282" i="3"/>
  <c r="I363" i="3"/>
  <c r="I361" i="3"/>
  <c r="I307" i="3"/>
  <c r="I310" i="3"/>
  <c r="I343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421" i="4"/>
  <c r="X421" i="4" s="1"/>
  <c r="Y421" i="4" s="1"/>
  <c r="I319" i="3"/>
  <c r="I276" i="3"/>
  <c r="I247" i="3"/>
  <c r="I342" i="3"/>
  <c r="I223" i="3"/>
  <c r="I196" i="3"/>
  <c r="I231" i="3"/>
  <c r="I312" i="3"/>
  <c r="I272" i="3"/>
  <c r="I259" i="3"/>
  <c r="I240" i="3"/>
  <c r="I302" i="3"/>
  <c r="I311" i="3"/>
  <c r="I268" i="3"/>
  <c r="I239" i="3"/>
  <c r="I227" i="3"/>
  <c r="I207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989" i="4"/>
  <c r="Y989" i="4"/>
  <c r="X941" i="4"/>
  <c r="Y941" i="4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AJ128" i="4"/>
  <c r="AF128" i="4"/>
  <c r="AI128" i="4"/>
  <c r="AK128" i="4"/>
  <c r="AG128" i="4"/>
  <c r="AH128" i="4"/>
  <c r="I622" i="3"/>
  <c r="I615" i="3"/>
  <c r="I599" i="3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H29" i="3"/>
  <c r="F29" i="3"/>
  <c r="U974" i="4"/>
  <c r="V974" i="4"/>
  <c r="F575" i="3"/>
  <c r="H575" i="3"/>
  <c r="H172" i="3"/>
  <c r="F172" i="3"/>
  <c r="F521" i="3"/>
  <c r="H521" i="3"/>
  <c r="F553" i="3"/>
  <c r="H553" i="3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H27" i="3"/>
  <c r="F27" i="3"/>
  <c r="U126" i="4"/>
  <c r="V126" i="4"/>
  <c r="H181" i="3"/>
  <c r="F181" i="3"/>
  <c r="F770" i="3"/>
  <c r="H770" i="3"/>
  <c r="H805" i="3"/>
  <c r="F805" i="3"/>
  <c r="H829" i="3"/>
  <c r="F829" i="3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V55" i="4"/>
  <c r="U55" i="4"/>
  <c r="U46" i="4"/>
  <c r="V46" i="4"/>
  <c r="U42" i="4"/>
  <c r="X8" i="4"/>
  <c r="Y8" i="4" s="1"/>
  <c r="V4" i="4"/>
  <c r="U4" i="4"/>
  <c r="V7" i="4"/>
  <c r="U7" i="4"/>
  <c r="F31" i="3"/>
  <c r="H31" i="3"/>
  <c r="H53" i="3"/>
  <c r="F53" i="3"/>
  <c r="H69" i="3"/>
  <c r="F69" i="3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U90" i="4"/>
  <c r="V90" i="4"/>
  <c r="U149" i="4"/>
  <c r="V149" i="4"/>
  <c r="U541" i="4"/>
  <c r="Y759" i="4"/>
  <c r="Z759" i="4" s="1"/>
  <c r="W968" i="4"/>
  <c r="V28" i="4"/>
  <c r="U28" i="4"/>
  <c r="V25" i="4"/>
  <c r="U25" i="4"/>
  <c r="W794" i="4"/>
  <c r="W798" i="4"/>
  <c r="W806" i="4"/>
  <c r="W838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U994" i="4"/>
  <c r="Y98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W117" i="4" s="1"/>
  <c r="U70" i="4"/>
  <c r="V70" i="4"/>
  <c r="V65" i="4"/>
  <c r="U65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77" i="4"/>
  <c r="W60" i="4"/>
  <c r="W696" i="4"/>
  <c r="Z172" i="4"/>
  <c r="AB172" i="4"/>
  <c r="U911" i="4"/>
  <c r="V911" i="4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H87" i="3"/>
  <c r="F87" i="3"/>
  <c r="Y625" i="4"/>
  <c r="AB625" i="4" s="1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U56" i="4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V64" i="4"/>
  <c r="U64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I179" i="3"/>
  <c r="I174" i="3"/>
  <c r="H154" i="3"/>
  <c r="F154" i="3"/>
  <c r="F152" i="3"/>
  <c r="H152" i="3"/>
  <c r="H146" i="3"/>
  <c r="F146" i="3"/>
  <c r="I108" i="3"/>
  <c r="I104" i="3"/>
  <c r="I92" i="3"/>
  <c r="I88" i="3"/>
  <c r="I74" i="3"/>
  <c r="I70" i="3"/>
  <c r="I60" i="3"/>
  <c r="I56" i="3"/>
  <c r="I44" i="3"/>
  <c r="I37" i="3"/>
  <c r="I34" i="3"/>
  <c r="I30" i="3"/>
  <c r="F26" i="3"/>
  <c r="H26" i="3"/>
  <c r="I20" i="3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W5" i="4" s="1"/>
  <c r="AC5" i="4"/>
  <c r="Z5" i="4"/>
  <c r="AA5" i="4"/>
  <c r="AB5" i="4"/>
  <c r="AN5" i="4" s="1"/>
  <c r="AT5" i="4" s="1"/>
  <c r="AD5" i="4"/>
  <c r="U43" i="4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I185" i="3"/>
  <c r="I175" i="3"/>
  <c r="I166" i="3"/>
  <c r="I158" i="3"/>
  <c r="F98" i="3"/>
  <c r="H98" i="3"/>
  <c r="F94" i="3"/>
  <c r="H94" i="3"/>
  <c r="F82" i="3"/>
  <c r="H82" i="3"/>
  <c r="H78" i="3"/>
  <c r="F78" i="3"/>
  <c r="F66" i="3"/>
  <c r="H66" i="3"/>
  <c r="F62" i="3"/>
  <c r="H62" i="3"/>
  <c r="I48" i="3"/>
  <c r="I28" i="3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549" i="4"/>
  <c r="Y549" i="4" s="1"/>
  <c r="AB549" i="4" s="1"/>
  <c r="X958" i="4"/>
  <c r="Y958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W154" i="4"/>
  <c r="W630" i="4"/>
  <c r="W650" i="4"/>
  <c r="AG888" i="4"/>
  <c r="AI888" i="4"/>
  <c r="AG954" i="4"/>
  <c r="U863" i="4"/>
  <c r="U743" i="4"/>
  <c r="V743" i="4"/>
  <c r="AI711" i="4"/>
  <c r="AG812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H809" i="3"/>
  <c r="F809" i="3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F61" i="3"/>
  <c r="H61" i="3"/>
  <c r="F77" i="3"/>
  <c r="H77" i="3"/>
  <c r="T2" i="4"/>
  <c r="F2" i="3"/>
  <c r="H2" i="3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E132" i="4"/>
  <c r="AB132" i="4"/>
  <c r="AC132" i="4"/>
  <c r="AA116" i="4"/>
  <c r="Z116" i="4"/>
  <c r="AC116" i="4"/>
  <c r="AE116" i="4"/>
  <c r="AQ116" i="4" s="1"/>
  <c r="AW116" i="4" s="1"/>
  <c r="AB116" i="4"/>
  <c r="AD116" i="4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AA124" i="4"/>
  <c r="Z124" i="4"/>
  <c r="AL124" i="4" s="1"/>
  <c r="AR124" i="4" s="1"/>
  <c r="AE124" i="4"/>
  <c r="AB124" i="4"/>
  <c r="AD124" i="4"/>
  <c r="AC124" i="4"/>
  <c r="V177" i="4"/>
  <c r="U177" i="4"/>
  <c r="X519" i="4"/>
  <c r="Z845" i="4"/>
  <c r="AC845" i="4"/>
  <c r="AE845" i="4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Y879" i="4"/>
  <c r="X879" i="4"/>
  <c r="X10" i="4"/>
  <c r="U955" i="4"/>
  <c r="V955" i="4"/>
  <c r="U927" i="4"/>
  <c r="V927" i="4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X880" i="4"/>
  <c r="Y880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A152" i="4"/>
  <c r="U52" i="4"/>
  <c r="V52" i="4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E128" i="4"/>
  <c r="AA128" i="4"/>
  <c r="Z128" i="4"/>
  <c r="AB128" i="4"/>
  <c r="AC128" i="4"/>
  <c r="AO128" i="4" s="1"/>
  <c r="AU128" i="4" s="1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I183" i="3"/>
  <c r="H178" i="3"/>
  <c r="F178" i="3"/>
  <c r="I170" i="3"/>
  <c r="I163" i="3"/>
  <c r="H162" i="3"/>
  <c r="F162" i="3"/>
  <c r="I150" i="3"/>
  <c r="I147" i="3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I106" i="3"/>
  <c r="I102" i="3"/>
  <c r="F90" i="3"/>
  <c r="H90" i="3"/>
  <c r="I86" i="3"/>
  <c r="I76" i="3"/>
  <c r="I72" i="3"/>
  <c r="F58" i="3"/>
  <c r="H58" i="3"/>
  <c r="H54" i="3"/>
  <c r="F54" i="3"/>
  <c r="H38" i="3"/>
  <c r="F38" i="3"/>
  <c r="I32" i="3"/>
  <c r="I18" i="3"/>
  <c r="H12" i="3"/>
  <c r="F12" i="3"/>
  <c r="I10" i="3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4" i="4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I182" i="3"/>
  <c r="I180" i="3"/>
  <c r="H168" i="3"/>
  <c r="F168" i="3"/>
  <c r="I164" i="3"/>
  <c r="I155" i="3"/>
  <c r="I151" i="3"/>
  <c r="I148" i="3"/>
  <c r="I100" i="3"/>
  <c r="I96" i="3"/>
  <c r="I84" i="3"/>
  <c r="I80" i="3"/>
  <c r="I68" i="3"/>
  <c r="I64" i="3"/>
  <c r="I52" i="3"/>
  <c r="F42" i="3"/>
  <c r="H42" i="3"/>
  <c r="I35" i="3"/>
  <c r="I21" i="3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V269" i="4"/>
  <c r="W368" i="4"/>
  <c r="U219" i="4"/>
  <c r="V219" i="4"/>
  <c r="U301" i="4"/>
  <c r="I216" i="3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Z349" i="4"/>
  <c r="AC349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H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I418" i="4"/>
  <c r="AA418" i="4"/>
  <c r="T402" i="4"/>
  <c r="W397" i="4"/>
  <c r="AB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AA382" i="4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258" i="4"/>
  <c r="AB258" i="4"/>
  <c r="AD258" i="4"/>
  <c r="AA258" i="4"/>
  <c r="AC258" i="4"/>
  <c r="AE258" i="4"/>
  <c r="X306" i="4"/>
  <c r="Y306" i="4" s="1"/>
  <c r="AD190" i="4"/>
  <c r="AG190" i="4"/>
  <c r="AG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N128" i="4" l="1"/>
  <c r="AT128" i="4" s="1"/>
  <c r="AL132" i="4"/>
  <c r="AR132" i="4" s="1"/>
  <c r="AL128" i="4"/>
  <c r="AR128" i="4" s="1"/>
  <c r="AH152" i="4"/>
  <c r="AP5" i="4"/>
  <c r="AV5" i="4" s="1"/>
  <c r="AB152" i="4"/>
  <c r="AL172" i="4"/>
  <c r="AR172" i="4" s="1"/>
  <c r="W162" i="4"/>
  <c r="V42" i="4"/>
  <c r="Y9" i="4"/>
  <c r="AJ9" i="4" s="1"/>
  <c r="AG9" i="4"/>
  <c r="AE9" i="4"/>
  <c r="AH9" i="4"/>
  <c r="AC9" i="4"/>
  <c r="AE241" i="4"/>
  <c r="AB241" i="4"/>
  <c r="Z270" i="4"/>
  <c r="AK270" i="4"/>
  <c r="AJ241" i="4"/>
  <c r="AK241" i="4"/>
  <c r="AC241" i="4"/>
  <c r="AF241" i="4"/>
  <c r="AA270" i="4"/>
  <c r="AB270" i="4"/>
  <c r="AJ270" i="4"/>
  <c r="AI270" i="4"/>
  <c r="AA241" i="4"/>
  <c r="AH241" i="4"/>
  <c r="Z241" i="4"/>
  <c r="AL241" i="4" s="1"/>
  <c r="AR241" i="4" s="1"/>
  <c r="AG241" i="4"/>
  <c r="Y191" i="4"/>
  <c r="Z191" i="4" s="1"/>
  <c r="AP128" i="4"/>
  <c r="AV128" i="4" s="1"/>
  <c r="AK152" i="4"/>
  <c r="AC152" i="4"/>
  <c r="AE152" i="4"/>
  <c r="AN124" i="4"/>
  <c r="AT124" i="4" s="1"/>
  <c r="AP132" i="4"/>
  <c r="AV132" i="4" s="1"/>
  <c r="AM5" i="4"/>
  <c r="AS5" i="4" s="1"/>
  <c r="AE250" i="4"/>
  <c r="AD228" i="4"/>
  <c r="AF250" i="4"/>
  <c r="AJ152" i="4"/>
  <c r="AI152" i="4"/>
  <c r="AD152" i="4"/>
  <c r="AQ124" i="4"/>
  <c r="AW124" i="4" s="1"/>
  <c r="AA228" i="4"/>
  <c r="AG250" i="4"/>
  <c r="AF152" i="4"/>
  <c r="AG152" i="4"/>
  <c r="Z152" i="4"/>
  <c r="AP116" i="4"/>
  <c r="AV116" i="4" s="1"/>
  <c r="AQ128" i="4"/>
  <c r="AW128" i="4" s="1"/>
  <c r="Y24" i="4"/>
  <c r="AA24" i="4" s="1"/>
  <c r="AG96" i="4"/>
  <c r="AD96" i="4"/>
  <c r="AO124" i="4"/>
  <c r="AU124" i="4" s="1"/>
  <c r="AM124" i="4"/>
  <c r="AS124" i="4" s="1"/>
  <c r="AN116" i="4"/>
  <c r="AT116" i="4" s="1"/>
  <c r="AO116" i="4"/>
  <c r="AU116" i="4" s="1"/>
  <c r="AN132" i="4"/>
  <c r="AT132" i="4" s="1"/>
  <c r="AM132" i="4"/>
  <c r="AS132" i="4" s="1"/>
  <c r="AL5" i="4"/>
  <c r="AR5" i="4" s="1"/>
  <c r="W56" i="4"/>
  <c r="Y112" i="4"/>
  <c r="Y144" i="4"/>
  <c r="AF144" i="4" s="1"/>
  <c r="X960" i="4"/>
  <c r="Y960" i="4"/>
  <c r="W847" i="4"/>
  <c r="U908" i="4"/>
  <c r="V908" i="4"/>
  <c r="W908" i="4" s="1"/>
  <c r="X908" i="4" s="1"/>
  <c r="X437" i="4"/>
  <c r="Y437" i="4"/>
  <c r="AI687" i="4"/>
  <c r="V973" i="4"/>
  <c r="W973" i="4" s="1"/>
  <c r="W675" i="4"/>
  <c r="X675" i="4" s="1"/>
  <c r="Y675" i="4" s="1"/>
  <c r="U916" i="4"/>
  <c r="V916" i="4"/>
  <c r="W916" i="4" s="1"/>
  <c r="Y916" i="4" s="1"/>
  <c r="U904" i="4"/>
  <c r="V904" i="4"/>
  <c r="W904" i="4" s="1"/>
  <c r="U872" i="4"/>
  <c r="V872" i="4"/>
  <c r="W872" i="4" s="1"/>
  <c r="U917" i="4"/>
  <c r="V917" i="4"/>
  <c r="W917" i="4" s="1"/>
  <c r="AD241" i="4"/>
  <c r="AP241" i="4" s="1"/>
  <c r="AV241" i="4" s="1"/>
  <c r="Y180" i="4"/>
  <c r="Z180" i="4" s="1"/>
  <c r="V185" i="4"/>
  <c r="AE172" i="4"/>
  <c r="AD172" i="4"/>
  <c r="AC172" i="4"/>
  <c r="AO172" i="4" s="1"/>
  <c r="AU172" i="4" s="1"/>
  <c r="AA172" i="4"/>
  <c r="AG172" i="4"/>
  <c r="AH172" i="4"/>
  <c r="AN172" i="4" s="1"/>
  <c r="AT172" i="4" s="1"/>
  <c r="X997" i="4"/>
  <c r="Y997" i="4"/>
  <c r="Y972" i="4"/>
  <c r="X972" i="4"/>
  <c r="X671" i="4"/>
  <c r="Y671" i="4"/>
  <c r="AL465" i="4"/>
  <c r="AR465" i="4" s="1"/>
  <c r="W874" i="4"/>
  <c r="Y405" i="4"/>
  <c r="AG405" i="4" s="1"/>
  <c r="AA405" i="4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P342" i="4" s="1"/>
  <c r="AV342" i="4" s="1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Q418" i="4" s="1"/>
  <c r="AW418" i="4" s="1"/>
  <c r="AK398" i="4"/>
  <c r="AI398" i="4"/>
  <c r="AK377" i="4"/>
  <c r="AG377" i="4"/>
  <c r="Z377" i="4"/>
  <c r="AE349" i="4"/>
  <c r="AH349" i="4"/>
  <c r="AJ349" i="4"/>
  <c r="AI342" i="4"/>
  <c r="AB342" i="4"/>
  <c r="AA342" i="4"/>
  <c r="AL258" i="4"/>
  <c r="AR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AV970" i="4"/>
  <c r="AT970" i="4"/>
  <c r="AS970" i="4"/>
  <c r="AG941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A112" i="4"/>
  <c r="AB112" i="4"/>
  <c r="AH759" i="4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W646" i="4"/>
  <c r="X646" i="4" s="1"/>
  <c r="AB350" i="4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W62" i="4"/>
  <c r="X62" i="4" s="1"/>
  <c r="W75" i="4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AO599" i="4" s="1"/>
  <c r="AU599" i="4" s="1"/>
  <c r="Y835" i="4"/>
  <c r="AA835" i="4" s="1"/>
  <c r="AB413" i="4"/>
  <c r="Y842" i="4"/>
  <c r="AB842" i="4" s="1"/>
  <c r="V962" i="4"/>
  <c r="AJ350" i="4"/>
  <c r="AE350" i="4"/>
  <c r="AQ350" i="4" s="1"/>
  <c r="AW350" i="4" s="1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D116" i="4" s="1"/>
  <c r="H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F950" i="4"/>
  <c r="AK112" i="4"/>
  <c r="AP172" i="4"/>
  <c r="AV172" i="4" s="1"/>
  <c r="X996" i="4"/>
  <c r="Y823" i="4"/>
  <c r="AI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V446" i="4"/>
  <c r="W446" i="4" s="1"/>
  <c r="X446" i="4" s="1"/>
  <c r="Y446" i="4" s="1"/>
  <c r="Y245" i="4"/>
  <c r="AB245" i="4" s="1"/>
  <c r="AG350" i="4"/>
  <c r="AH350" i="4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G842" i="4"/>
  <c r="AP732" i="4"/>
  <c r="AV732" i="4" s="1"/>
  <c r="AI896" i="4"/>
  <c r="AH989" i="4"/>
  <c r="AD599" i="4"/>
  <c r="AP599" i="4" s="1"/>
  <c r="AV599" i="4" s="1"/>
  <c r="AG106" i="4"/>
  <c r="AM106" i="4" s="1"/>
  <c r="AS106" i="4" s="1"/>
  <c r="AB599" i="4"/>
  <c r="AH694" i="4"/>
  <c r="AN694" i="4" s="1"/>
  <c r="AT694" i="4" s="1"/>
  <c r="AG845" i="4"/>
  <c r="AM845" i="4" s="1"/>
  <c r="AS845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X43" i="4" s="1"/>
  <c r="Y43" i="4" s="1"/>
  <c r="W183" i="4"/>
  <c r="X183" i="4" s="1"/>
  <c r="Y183" i="4" s="1"/>
  <c r="AF183" i="4" s="1"/>
  <c r="AP727" i="4"/>
  <c r="AV727" i="4" s="1"/>
  <c r="AG112" i="4"/>
  <c r="Y908" i="4"/>
  <c r="AI908" i="4" s="1"/>
  <c r="Y655" i="4"/>
  <c r="W975" i="4"/>
  <c r="W894" i="4"/>
  <c r="V892" i="4"/>
  <c r="W892" i="4" s="1"/>
  <c r="AJ694" i="4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C350" i="4"/>
  <c r="AA350" i="4"/>
  <c r="W965" i="4"/>
  <c r="W911" i="4"/>
  <c r="W955" i="4"/>
  <c r="W185" i="4"/>
  <c r="X874" i="4"/>
  <c r="Y874" i="4"/>
  <c r="W104" i="4"/>
  <c r="X104" i="4" s="1"/>
  <c r="Y104" i="4" s="1"/>
  <c r="W64" i="4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Q612" i="4" s="1"/>
  <c r="AW612" i="4" s="1"/>
  <c r="AB612" i="4"/>
  <c r="W633" i="4"/>
  <c r="X579" i="4"/>
  <c r="Y579" i="4" s="1"/>
  <c r="AC579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O694" i="4"/>
  <c r="AU694" i="4" s="1"/>
  <c r="AG660" i="4"/>
  <c r="AK660" i="4"/>
  <c r="AQ660" i="4" s="1"/>
  <c r="AW660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M612" i="4"/>
  <c r="AS612" i="4" s="1"/>
  <c r="AA562" i="4"/>
  <c r="Y882" i="4"/>
  <c r="X882" i="4"/>
  <c r="AF358" i="4"/>
  <c r="Z358" i="4"/>
  <c r="AG333" i="4"/>
  <c r="AC333" i="4"/>
  <c r="AB333" i="4"/>
  <c r="AN333" i="4" s="1"/>
  <c r="AT333" i="4" s="1"/>
  <c r="AJ308" i="4"/>
  <c r="AP308" i="4" s="1"/>
  <c r="AV308" i="4" s="1"/>
  <c r="AC226" i="4"/>
  <c r="AL805" i="4"/>
  <c r="AR805" i="4" s="1"/>
  <c r="AO805" i="4"/>
  <c r="AU805" i="4" s="1"/>
  <c r="W78" i="4"/>
  <c r="W86" i="4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U966" i="4"/>
  <c r="V966" i="4"/>
  <c r="AJ358" i="4"/>
  <c r="AD333" i="4"/>
  <c r="AJ333" i="4"/>
  <c r="AB226" i="4"/>
  <c r="AQ805" i="4"/>
  <c r="AW805" i="4" s="1"/>
  <c r="W105" i="4"/>
  <c r="W21" i="4"/>
  <c r="W87" i="4"/>
  <c r="X87" i="4" s="1"/>
  <c r="W141" i="4"/>
  <c r="W173" i="4"/>
  <c r="X173" i="4" s="1"/>
  <c r="W967" i="4"/>
  <c r="W753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336" i="4"/>
  <c r="AD336" i="4"/>
  <c r="AH336" i="4"/>
  <c r="AC191" i="4"/>
  <c r="AF191" i="4"/>
  <c r="AL191" i="4" s="1"/>
  <c r="AR191" i="4" s="1"/>
  <c r="AK191" i="4"/>
  <c r="AH562" i="4"/>
  <c r="Y422" i="4"/>
  <c r="AA422" i="4" s="1"/>
  <c r="X657" i="4"/>
  <c r="Y657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X25" i="4" s="1"/>
  <c r="Y25" i="4" s="1"/>
  <c r="W976" i="4"/>
  <c r="W158" i="4"/>
  <c r="X158" i="4" s="1"/>
  <c r="Y158" i="4" s="1"/>
  <c r="AF158" i="4" s="1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X156" i="4" s="1"/>
  <c r="Y156" i="4" s="1"/>
  <c r="AJ156" i="4" s="1"/>
  <c r="AC663" i="4"/>
  <c r="AE663" i="4"/>
  <c r="Z663" i="4"/>
  <c r="W871" i="4"/>
  <c r="W720" i="4"/>
  <c r="W942" i="4"/>
  <c r="W588" i="4"/>
  <c r="W705" i="4"/>
  <c r="W937" i="4"/>
  <c r="W939" i="4"/>
  <c r="W999" i="4"/>
  <c r="W82" i="4"/>
  <c r="X82" i="4" s="1"/>
  <c r="Y82" i="4" s="1"/>
  <c r="AG82" i="4" s="1"/>
  <c r="W991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X33" i="4" s="1"/>
  <c r="W35" i="4"/>
  <c r="W127" i="4"/>
  <c r="W52" i="4"/>
  <c r="W925" i="4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X13" i="4" s="1"/>
  <c r="Y13" i="4" s="1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X70" i="4" s="1"/>
  <c r="Y70" i="4" s="1"/>
  <c r="W7" i="4"/>
  <c r="W55" i="4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D124" i="4"/>
  <c r="H124" i="4" s="1"/>
  <c r="F124" i="4"/>
  <c r="J124" i="4" s="1"/>
  <c r="G562" i="4"/>
  <c r="F562" i="4"/>
  <c r="J562" i="4" s="1"/>
  <c r="D562" i="4"/>
  <c r="H562" i="4" s="1"/>
  <c r="E562" i="4"/>
  <c r="I562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21" i="4"/>
  <c r="Y21" i="4" s="1"/>
  <c r="X78" i="4"/>
  <c r="X86" i="4"/>
  <c r="X125" i="4"/>
  <c r="X141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O112" i="4"/>
  <c r="AU112" i="4" s="1"/>
  <c r="X94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C770" i="4"/>
  <c r="X64" i="4"/>
  <c r="AB139" i="4"/>
  <c r="AN139" i="4" s="1"/>
  <c r="AT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K880" i="4"/>
  <c r="AI880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G172" i="4"/>
  <c r="F172" i="4"/>
  <c r="J172" i="4" s="1"/>
  <c r="E172" i="4"/>
  <c r="I172" i="4" s="1"/>
  <c r="X60" i="4"/>
  <c r="X111" i="4"/>
  <c r="X119" i="4"/>
  <c r="AL727" i="4"/>
  <c r="AR727" i="4" s="1"/>
  <c r="AN727" i="4"/>
  <c r="AT727" i="4" s="1"/>
  <c r="AK963" i="4"/>
  <c r="AF963" i="4"/>
  <c r="AJ963" i="4"/>
  <c r="X6" i="4"/>
  <c r="AI15" i="4"/>
  <c r="AK15" i="4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W4" i="4"/>
  <c r="X55" i="4"/>
  <c r="Y55" i="4" s="1"/>
  <c r="X114" i="4"/>
  <c r="Y114" i="4" s="1"/>
  <c r="X137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P36" i="4" s="1"/>
  <c r="AV36" i="4" s="1"/>
  <c r="AB36" i="4"/>
  <c r="AN36" i="4" s="1"/>
  <c r="AT36" i="4" s="1"/>
  <c r="AA36" i="4"/>
  <c r="AC36" i="4"/>
  <c r="AO36" i="4" s="1"/>
  <c r="AU36" i="4" s="1"/>
  <c r="Z36" i="4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X73" i="4"/>
  <c r="Y97" i="4"/>
  <c r="Z97" i="4" s="1"/>
  <c r="X127" i="4"/>
  <c r="Y127" i="4" s="1"/>
  <c r="AG12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Z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B11" i="4"/>
  <c r="AE11" i="4"/>
  <c r="W14" i="4"/>
  <c r="Z15" i="4"/>
  <c r="AB15" i="4"/>
  <c r="AC15" i="4"/>
  <c r="AE15" i="4"/>
  <c r="AQ15" i="4" s="1"/>
  <c r="AW15" i="4" s="1"/>
  <c r="AA15" i="4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AE174" i="4"/>
  <c r="AD174" i="4"/>
  <c r="F116" i="4"/>
  <c r="J116" i="4" s="1"/>
  <c r="Y592" i="4"/>
  <c r="AC592" i="4" s="1"/>
  <c r="X32" i="4"/>
  <c r="Y32" i="4" s="1"/>
  <c r="AG32" i="4" s="1"/>
  <c r="X49" i="4"/>
  <c r="Y49" i="4" s="1"/>
  <c r="AF49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AD100" i="4"/>
  <c r="Z100" i="4"/>
  <c r="AL100" i="4" s="1"/>
  <c r="AR100" i="4" s="1"/>
  <c r="Y72" i="4"/>
  <c r="AB72" i="4" s="1"/>
  <c r="Y991" i="4"/>
  <c r="X991" i="4"/>
  <c r="AF803" i="4"/>
  <c r="AK803" i="4"/>
  <c r="AI803" i="4"/>
  <c r="AJ803" i="4"/>
  <c r="AH803" i="4"/>
  <c r="AG803" i="4"/>
  <c r="AD38" i="4"/>
  <c r="X551" i="4"/>
  <c r="Z646" i="4"/>
  <c r="AA646" i="4"/>
  <c r="AD646" i="4"/>
  <c r="AB646" i="4"/>
  <c r="AC646" i="4"/>
  <c r="AO646" i="4" s="1"/>
  <c r="AU646" i="4" s="1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AG978" i="4"/>
  <c r="AH978" i="4"/>
  <c r="W971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A180" i="4"/>
  <c r="Z770" i="4"/>
  <c r="AA770" i="4"/>
  <c r="AG97" i="4"/>
  <c r="AH97" i="4"/>
  <c r="AC123" i="4"/>
  <c r="AO123" i="4" s="1"/>
  <c r="AU123" i="4" s="1"/>
  <c r="Z123" i="4"/>
  <c r="AD123" i="4"/>
  <c r="AP123" i="4" s="1"/>
  <c r="AV123" i="4" s="1"/>
  <c r="AE123" i="4"/>
  <c r="AA123" i="4"/>
  <c r="AM123" i="4" s="1"/>
  <c r="AS123" i="4" s="1"/>
  <c r="AB123" i="4"/>
  <c r="AN123" i="4" s="1"/>
  <c r="AT123" i="4" s="1"/>
  <c r="AB147" i="4"/>
  <c r="AN147" i="4" s="1"/>
  <c r="AT147" i="4" s="1"/>
  <c r="AA147" i="4"/>
  <c r="AM147" i="4" s="1"/>
  <c r="AS147" i="4" s="1"/>
  <c r="Z147" i="4"/>
  <c r="AL147" i="4" s="1"/>
  <c r="AR147" i="4" s="1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B179" i="4"/>
  <c r="AN179" i="4" s="1"/>
  <c r="AT179" i="4" s="1"/>
  <c r="AC179" i="4"/>
  <c r="AO179" i="4" s="1"/>
  <c r="AU179" i="4" s="1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K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B164" i="4"/>
  <c r="Z164" i="4"/>
  <c r="AL164" i="4" s="1"/>
  <c r="AR164" i="4" s="1"/>
  <c r="AA164" i="4"/>
  <c r="AM164" i="4" s="1"/>
  <c r="AS164" i="4" s="1"/>
  <c r="AC164" i="4"/>
  <c r="AO164" i="4" s="1"/>
  <c r="AU164" i="4" s="1"/>
  <c r="AE164" i="4"/>
  <c r="AQ164" i="4" s="1"/>
  <c r="AW164" i="4" s="1"/>
  <c r="Z20" i="4"/>
  <c r="AC20" i="4"/>
  <c r="AO20" i="4" s="1"/>
  <c r="AU20" i="4" s="1"/>
  <c r="AA20" i="4"/>
  <c r="AB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H880" i="4"/>
  <c r="AF880" i="4"/>
  <c r="AG880" i="4"/>
  <c r="AH848" i="4"/>
  <c r="AF848" i="4"/>
  <c r="AG848" i="4"/>
  <c r="AM599" i="4"/>
  <c r="AS599" i="4" s="1"/>
  <c r="AL886" i="4"/>
  <c r="AO886" i="4"/>
  <c r="AM886" i="4"/>
  <c r="X34" i="4"/>
  <c r="X681" i="4"/>
  <c r="AH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D115" i="4"/>
  <c r="AP115" i="4" s="1"/>
  <c r="AV115" i="4" s="1"/>
  <c r="Z115" i="4"/>
  <c r="AL115" i="4" s="1"/>
  <c r="AR115" i="4" s="1"/>
  <c r="AB115" i="4"/>
  <c r="AN115" i="4" s="1"/>
  <c r="AT115" i="4" s="1"/>
  <c r="AC115" i="4"/>
  <c r="AI131" i="4"/>
  <c r="AG131" i="4"/>
  <c r="AB163" i="4"/>
  <c r="AN163" i="4" s="1"/>
  <c r="AT163" i="4" s="1"/>
  <c r="AE163" i="4"/>
  <c r="AQ163" i="4" s="1"/>
  <c r="AW163" i="4" s="1"/>
  <c r="Z163" i="4"/>
  <c r="AD163" i="4"/>
  <c r="AA163" i="4"/>
  <c r="AC163" i="4"/>
  <c r="AO163" i="4" s="1"/>
  <c r="AU163" i="4" s="1"/>
  <c r="AC171" i="4"/>
  <c r="AO171" i="4" s="1"/>
  <c r="AU171" i="4" s="1"/>
  <c r="Z171" i="4"/>
  <c r="AL171" i="4" s="1"/>
  <c r="AR171" i="4" s="1"/>
  <c r="AD171" i="4"/>
  <c r="AP171" i="4" s="1"/>
  <c r="AV171" i="4" s="1"/>
  <c r="AE171" i="4"/>
  <c r="AA171" i="4"/>
  <c r="AM171" i="4" s="1"/>
  <c r="AS171" i="4" s="1"/>
  <c r="AB171" i="4"/>
  <c r="AI963" i="4"/>
  <c r="AH963" i="4"/>
  <c r="AG963" i="4"/>
  <c r="X16" i="4"/>
  <c r="Y16" i="4" s="1"/>
  <c r="AG11" i="4"/>
  <c r="AH15" i="4"/>
  <c r="AF15" i="4"/>
  <c r="AJ15" i="4"/>
  <c r="X26" i="4"/>
  <c r="Y26" i="4" s="1"/>
  <c r="Z31" i="4"/>
  <c r="AL31" i="4" s="1"/>
  <c r="AR31" i="4" s="1"/>
  <c r="AD31" i="4"/>
  <c r="AP31" i="4" s="1"/>
  <c r="AV31" i="4" s="1"/>
  <c r="AC31" i="4"/>
  <c r="AB31" i="4"/>
  <c r="AN31" i="4" s="1"/>
  <c r="AT31" i="4" s="1"/>
  <c r="AE31" i="4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94" i="4"/>
  <c r="AJ994" i="4"/>
  <c r="AG994" i="4"/>
  <c r="AI994" i="4"/>
  <c r="AK994" i="4"/>
  <c r="AH994" i="4"/>
  <c r="AJ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592" i="4"/>
  <c r="V2" i="4"/>
  <c r="U2" i="4"/>
  <c r="X7" i="4"/>
  <c r="AD170" i="4"/>
  <c r="AC170" i="4"/>
  <c r="AO170" i="4" s="1"/>
  <c r="AU170" i="4" s="1"/>
  <c r="Z170" i="4"/>
  <c r="AL170" i="4" s="1"/>
  <c r="AR170" i="4" s="1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AP8" i="4" s="1"/>
  <c r="AV8" i="4" s="1"/>
  <c r="Z8" i="4"/>
  <c r="AA8" i="4"/>
  <c r="AC8" i="4"/>
  <c r="AB27" i="4"/>
  <c r="AN27" i="4" s="1"/>
  <c r="AT27" i="4" s="1"/>
  <c r="AA27" i="4"/>
  <c r="AE27" i="4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A66" i="4"/>
  <c r="AM66" i="4" s="1"/>
  <c r="AS66" i="4" s="1"/>
  <c r="AC66" i="4"/>
  <c r="Y71" i="4"/>
  <c r="AA71" i="4" s="1"/>
  <c r="W95" i="4"/>
  <c r="W98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AK38" i="4"/>
  <c r="X457" i="4"/>
  <c r="Y457" i="4" s="1"/>
  <c r="AA102" i="4"/>
  <c r="Z102" i="4"/>
  <c r="AB102" i="4"/>
  <c r="AN102" i="4" s="1"/>
  <c r="AT102" i="4" s="1"/>
  <c r="AD102" i="4"/>
  <c r="AP102" i="4" s="1"/>
  <c r="AV102" i="4" s="1"/>
  <c r="AE102" i="4"/>
  <c r="AQ102" i="4" s="1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B120" i="4"/>
  <c r="AD120" i="4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AO160" i="4" s="1"/>
  <c r="AU160" i="4" s="1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N776" i="4"/>
  <c r="AT776" i="4" s="1"/>
  <c r="AB69" i="4"/>
  <c r="AN69" i="4" s="1"/>
  <c r="AT69" i="4" s="1"/>
  <c r="AA69" i="4"/>
  <c r="AE69" i="4"/>
  <c r="AQ69" i="4" s="1"/>
  <c r="AW69" i="4" s="1"/>
  <c r="AD69" i="4"/>
  <c r="Z69" i="4"/>
  <c r="AL69" i="4" s="1"/>
  <c r="AR69" i="4" s="1"/>
  <c r="AC69" i="4"/>
  <c r="Z89" i="4"/>
  <c r="AL89" i="4" s="1"/>
  <c r="AR89" i="4" s="1"/>
  <c r="AD89" i="4"/>
  <c r="AP89" i="4" s="1"/>
  <c r="AC89" i="4"/>
  <c r="AB89" i="4"/>
  <c r="AE89" i="4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Z109" i="4"/>
  <c r="AA109" i="4"/>
  <c r="AM109" i="4" s="1"/>
  <c r="AS109" i="4" s="1"/>
  <c r="AW109" i="4"/>
  <c r="AB47" i="4"/>
  <c r="AN47" i="4" s="1"/>
  <c r="AT47" i="4" s="1"/>
  <c r="AC47" i="4"/>
  <c r="AE47" i="4"/>
  <c r="AQ47" i="4" s="1"/>
  <c r="AW47" i="4" s="1"/>
  <c r="AD47" i="4"/>
  <c r="AP47" i="4" s="1"/>
  <c r="AV47" i="4" s="1"/>
  <c r="Z47" i="4"/>
  <c r="AL47" i="4" s="1"/>
  <c r="AR47" i="4" s="1"/>
  <c r="AA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O223" i="4"/>
  <c r="AU223" i="4" s="1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A225" i="4"/>
  <c r="AI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F433" i="4"/>
  <c r="J433" i="4" s="1"/>
  <c r="G433" i="4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AO447" i="4" s="1"/>
  <c r="AU447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O378" i="4"/>
  <c r="AU378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J321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P228" i="4"/>
  <c r="AV228" i="4" s="1"/>
  <c r="AG222" i="4"/>
  <c r="AO358" i="4"/>
  <c r="AU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AE314" i="4"/>
  <c r="AI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Z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N432" i="4" s="1"/>
  <c r="AT432" i="4" s="1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L408" i="4" s="1"/>
  <c r="AR408" i="4" s="1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B9" i="4" l="1"/>
  <c r="AN9" i="4" s="1"/>
  <c r="AT9" i="4" s="1"/>
  <c r="AI9" i="4"/>
  <c r="AO9" i="4" s="1"/>
  <c r="AU9" i="4" s="1"/>
  <c r="AF9" i="4"/>
  <c r="AD9" i="4"/>
  <c r="AP9" i="4" s="1"/>
  <c r="AV9" i="4" s="1"/>
  <c r="AK9" i="4"/>
  <c r="Z9" i="4"/>
  <c r="AL9" i="4" s="1"/>
  <c r="AR9" i="4" s="1"/>
  <c r="AA9" i="4"/>
  <c r="AM9" i="4" s="1"/>
  <c r="AS9" i="4" s="1"/>
  <c r="AQ9" i="4"/>
  <c r="AW9" i="4" s="1"/>
  <c r="D241" i="4"/>
  <c r="H241" i="4" s="1"/>
  <c r="E241" i="4"/>
  <c r="I241" i="4" s="1"/>
  <c r="AN228" i="4"/>
  <c r="AT228" i="4" s="1"/>
  <c r="AM172" i="4"/>
  <c r="AS172" i="4" s="1"/>
  <c r="AM241" i="4"/>
  <c r="AS241" i="4" s="1"/>
  <c r="AN112" i="4"/>
  <c r="AT112" i="4" s="1"/>
  <c r="AN89" i="4"/>
  <c r="AT89" i="4" s="1"/>
  <c r="AQ160" i="4"/>
  <c r="AW160" i="4" s="1"/>
  <c r="AL66" i="4"/>
  <c r="AR66" i="4" s="1"/>
  <c r="AO8" i="4"/>
  <c r="AU8" i="4" s="1"/>
  <c r="AQ170" i="4"/>
  <c r="AW170" i="4" s="1"/>
  <c r="AI174" i="4"/>
  <c r="AO115" i="4"/>
  <c r="AU115" i="4" s="1"/>
  <c r="AG180" i="4"/>
  <c r="Z174" i="4"/>
  <c r="AB174" i="4"/>
  <c r="AN174" i="4" s="1"/>
  <c r="AT174" i="4" s="1"/>
  <c r="AM15" i="4"/>
  <c r="AS15" i="4" s="1"/>
  <c r="AJ174" i="4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M170" i="4"/>
  <c r="AS170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AJ144" i="4"/>
  <c r="AC144" i="4"/>
  <c r="AI144" i="4"/>
  <c r="AG144" i="4"/>
  <c r="AJ405" i="4"/>
  <c r="AB405" i="4"/>
  <c r="AC437" i="4"/>
  <c r="AM225" i="4"/>
  <c r="AS225" i="4" s="1"/>
  <c r="AO398" i="4"/>
  <c r="AU398" i="4" s="1"/>
  <c r="AC405" i="4"/>
  <c r="AF405" i="4"/>
  <c r="AH405" i="4"/>
  <c r="AI671" i="4"/>
  <c r="AI960" i="4"/>
  <c r="AF960" i="4"/>
  <c r="AC960" i="4"/>
  <c r="AO960" i="4" s="1"/>
  <c r="AD960" i="4"/>
  <c r="AS960" i="4"/>
  <c r="AW960" i="4"/>
  <c r="AE960" i="4"/>
  <c r="AG960" i="4"/>
  <c r="AK960" i="4"/>
  <c r="AJ960" i="4"/>
  <c r="AH960" i="4"/>
  <c r="Z960" i="4"/>
  <c r="AL960" i="4" s="1"/>
  <c r="AA960" i="4"/>
  <c r="AM960" i="4" s="1"/>
  <c r="AT960" i="4"/>
  <c r="AU960" i="4"/>
  <c r="AB960" i="4"/>
  <c r="AN960" i="4" s="1"/>
  <c r="AV960" i="4"/>
  <c r="AK956" i="4"/>
  <c r="AB322" i="4"/>
  <c r="Z405" i="4"/>
  <c r="AD405" i="4"/>
  <c r="AI405" i="4"/>
  <c r="AK405" i="4"/>
  <c r="AE405" i="4"/>
  <c r="X917" i="4"/>
  <c r="Y917" i="4"/>
  <c r="X872" i="4"/>
  <c r="Y872" i="4"/>
  <c r="Y904" i="4"/>
  <c r="X904" i="4"/>
  <c r="AA437" i="4"/>
  <c r="AK437" i="4"/>
  <c r="AJ437" i="4"/>
  <c r="AD437" i="4"/>
  <c r="AG437" i="4"/>
  <c r="AM437" i="4" s="1"/>
  <c r="AS437" i="4" s="1"/>
  <c r="AF437" i="4"/>
  <c r="Z437" i="4"/>
  <c r="AL437" i="4" s="1"/>
  <c r="AR437" i="4" s="1"/>
  <c r="AH437" i="4"/>
  <c r="AI437" i="4"/>
  <c r="AO437" i="4" s="1"/>
  <c r="AU437" i="4" s="1"/>
  <c r="AB437" i="4"/>
  <c r="AN437" i="4" s="1"/>
  <c r="AT437" i="4" s="1"/>
  <c r="AE437" i="4"/>
  <c r="AQ437" i="4" s="1"/>
  <c r="AW437" i="4" s="1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AO405" i="4"/>
  <c r="AU405" i="4" s="1"/>
  <c r="AM405" i="4"/>
  <c r="AS405" i="4" s="1"/>
  <c r="AL405" i="4"/>
  <c r="AR40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E405" i="4"/>
  <c r="I405" i="4" s="1"/>
  <c r="F405" i="4"/>
  <c r="J405" i="4" s="1"/>
  <c r="G405" i="4"/>
  <c r="D405" i="4"/>
  <c r="H405" i="4" s="1"/>
  <c r="AK972" i="4"/>
  <c r="AJ972" i="4"/>
  <c r="AI972" i="4"/>
  <c r="AD972" i="4"/>
  <c r="AP972" i="4" s="1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Q972" i="4" s="1"/>
  <c r="AT972" i="4"/>
  <c r="AV972" i="4"/>
  <c r="AN419" i="4"/>
  <c r="AT419" i="4" s="1"/>
  <c r="AL96" i="4"/>
  <c r="AR96" i="4" s="1"/>
  <c r="D96" i="4" s="1"/>
  <c r="H96" i="4" s="1"/>
  <c r="AL228" i="4"/>
  <c r="AR228" i="4" s="1"/>
  <c r="AP405" i="4"/>
  <c r="AV405" i="4" s="1"/>
  <c r="AN405" i="4"/>
  <c r="AT405" i="4" s="1"/>
  <c r="AG671" i="4"/>
  <c r="AB671" i="4"/>
  <c r="AF671" i="4"/>
  <c r="AK671" i="4"/>
  <c r="AC671" i="4"/>
  <c r="AO671" i="4" s="1"/>
  <c r="AU671" i="4" s="1"/>
  <c r="AE671" i="4"/>
  <c r="AA671" i="4"/>
  <c r="AM671" i="4" s="1"/>
  <c r="AS671" i="4" s="1"/>
  <c r="AJ671" i="4"/>
  <c r="Z671" i="4"/>
  <c r="AL671" i="4" s="1"/>
  <c r="AR671" i="4" s="1"/>
  <c r="AD671" i="4"/>
  <c r="AH671" i="4"/>
  <c r="AQ405" i="4"/>
  <c r="AW405" i="4" s="1"/>
  <c r="AH997" i="4"/>
  <c r="AA997" i="4"/>
  <c r="AF997" i="4"/>
  <c r="AW997" i="4"/>
  <c r="AC997" i="4"/>
  <c r="AG997" i="4"/>
  <c r="AB997" i="4"/>
  <c r="AN997" i="4" s="1"/>
  <c r="AK997" i="4"/>
  <c r="AV997" i="4"/>
  <c r="Z997" i="4"/>
  <c r="AL997" i="4" s="1"/>
  <c r="AS997" i="4"/>
  <c r="AD997" i="4"/>
  <c r="AT997" i="4"/>
  <c r="AE997" i="4"/>
  <c r="AQ997" i="4" s="1"/>
  <c r="AJ997" i="4"/>
  <c r="AI997" i="4"/>
  <c r="AU997" i="4"/>
  <c r="AC225" i="4"/>
  <c r="Z225" i="4"/>
  <c r="AE262" i="4"/>
  <c r="G241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AP180" i="4"/>
  <c r="AV180" i="4" s="1"/>
  <c r="G116" i="4"/>
  <c r="AD11" i="4"/>
  <c r="AC10" i="4"/>
  <c r="AE10" i="4"/>
  <c r="AH11" i="4"/>
  <c r="AN11" i="4" s="1"/>
  <c r="AT11" i="4" s="1"/>
  <c r="AO139" i="4"/>
  <c r="AU139" i="4" s="1"/>
  <c r="AQ112" i="4"/>
  <c r="AW112" i="4" s="1"/>
  <c r="AF230" i="4"/>
  <c r="F241" i="4"/>
  <c r="J241" i="4" s="1"/>
  <c r="AK225" i="4"/>
  <c r="AJ262" i="4"/>
  <c r="AI262" i="4"/>
  <c r="AO262" i="4" s="1"/>
  <c r="AU262" i="4" s="1"/>
  <c r="Z262" i="4"/>
  <c r="AL262" i="4" s="1"/>
  <c r="AR262" i="4" s="1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AJ38" i="4"/>
  <c r="AQ27" i="4"/>
  <c r="AW27" i="4" s="1"/>
  <c r="AM8" i="4"/>
  <c r="AS8" i="4" s="1"/>
  <c r="AO31" i="4"/>
  <c r="AU31" i="4" s="1"/>
  <c r="AJ17" i="4"/>
  <c r="AI11" i="4"/>
  <c r="AK10" i="4"/>
  <c r="AL20" i="4"/>
  <c r="AR20" i="4" s="1"/>
  <c r="AI107" i="4"/>
  <c r="AL179" i="4"/>
  <c r="AR179" i="4" s="1"/>
  <c r="E179" i="4" s="1"/>
  <c r="I179" i="4" s="1"/>
  <c r="AN180" i="4"/>
  <c r="AT180" i="4" s="1"/>
  <c r="AB38" i="4"/>
  <c r="AQ174" i="4"/>
  <c r="AW174" i="4" s="1"/>
  <c r="AL18" i="4"/>
  <c r="AR18" i="4" s="1"/>
  <c r="F18" i="4" s="1"/>
  <c r="J18" i="4" s="1"/>
  <c r="Z11" i="4"/>
  <c r="AA11" i="4"/>
  <c r="AD10" i="4"/>
  <c r="AQ136" i="4"/>
  <c r="AW136" i="4" s="1"/>
  <c r="AL36" i="4"/>
  <c r="AR36" i="4" s="1"/>
  <c r="D36" i="4" s="1"/>
  <c r="H36" i="4" s="1"/>
  <c r="AM112" i="4"/>
  <c r="AS112" i="4" s="1"/>
  <c r="AL358" i="4"/>
  <c r="AR358" i="4" s="1"/>
  <c r="AM350" i="4"/>
  <c r="AS350" i="4" s="1"/>
  <c r="AQ369" i="4"/>
  <c r="AW369" i="4" s="1"/>
  <c r="AN350" i="4"/>
  <c r="AT350" i="4" s="1"/>
  <c r="AL333" i="4"/>
  <c r="AR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AM322" i="4" s="1"/>
  <c r="AS322" i="4" s="1"/>
  <c r="Z322" i="4"/>
  <c r="AL322" i="4" s="1"/>
  <c r="AR322" i="4" s="1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H842" i="4"/>
  <c r="AN835" i="4"/>
  <c r="AT835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D59" i="4" s="1"/>
  <c r="H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G835" i="4" s="1"/>
  <c r="AJ869" i="4"/>
  <c r="AP869" i="4" s="1"/>
  <c r="AV869" i="4" s="1"/>
  <c r="AN308" i="4"/>
  <c r="AT308" i="4" s="1"/>
  <c r="AJ666" i="4"/>
  <c r="AF666" i="4"/>
  <c r="AL666" i="4" s="1"/>
  <c r="AR666" i="4" s="1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E350" i="4"/>
  <c r="I350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M842" i="4" s="1"/>
  <c r="AS842" i="4" s="1"/>
  <c r="AD842" i="4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K876" i="4" s="1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Q203" i="4" s="1"/>
  <c r="AW203" i="4" s="1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X906" i="4" s="1"/>
  <c r="AB962" i="4"/>
  <c r="AE962" i="4"/>
  <c r="AC962" i="4"/>
  <c r="AF962" i="4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Y906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X866" i="4" s="1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O826" i="4" s="1"/>
  <c r="AU826" i="4" s="1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L113" i="4"/>
  <c r="AR113" i="4" s="1"/>
  <c r="F113" i="4" s="1"/>
  <c r="J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L107" i="4"/>
  <c r="AR107" i="4" s="1"/>
  <c r="E107" i="4" s="1"/>
  <c r="I10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N515" i="4" s="1"/>
  <c r="AT515" i="4" s="1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N17" i="4" s="1"/>
  <c r="AT17" i="4" s="1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Q471" i="4" s="1"/>
  <c r="AW471" i="4" s="1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D656" i="4" s="1"/>
  <c r="H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M17" i="4" s="1"/>
  <c r="AS17" i="4" s="1"/>
  <c r="AC131" i="4"/>
  <c r="AO131" i="4" s="1"/>
  <c r="AU131" i="4" s="1"/>
  <c r="AC784" i="4"/>
  <c r="AD61" i="4"/>
  <c r="AD107" i="4"/>
  <c r="AP107" i="4" s="1"/>
  <c r="AV107" i="4" s="1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E587" i="4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E47" i="4"/>
  <c r="I47" i="4" s="1"/>
  <c r="G47" i="4"/>
  <c r="D47" i="4"/>
  <c r="H47" i="4" s="1"/>
  <c r="D109" i="4"/>
  <c r="H109" i="4" s="1"/>
  <c r="E160" i="4"/>
  <c r="I160" i="4" s="1"/>
  <c r="G160" i="4"/>
  <c r="F160" i="4"/>
  <c r="J160" i="4" s="1"/>
  <c r="D160" i="4"/>
  <c r="H160" i="4" s="1"/>
  <c r="E641" i="4"/>
  <c r="I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D179" i="4"/>
  <c r="H179" i="4" s="1"/>
  <c r="E100" i="4"/>
  <c r="I100" i="4" s="1"/>
  <c r="F100" i="4"/>
  <c r="J100" i="4" s="1"/>
  <c r="D100" i="4"/>
  <c r="H100" i="4" s="1"/>
  <c r="G100" i="4"/>
  <c r="D113" i="4"/>
  <c r="H113" i="4" s="1"/>
  <c r="F22" i="4"/>
  <c r="J22" i="4" s="1"/>
  <c r="D22" i="4"/>
  <c r="H22" i="4" s="1"/>
  <c r="G22" i="4"/>
  <c r="E22" i="4"/>
  <c r="I22" i="4" s="1"/>
  <c r="D572" i="4"/>
  <c r="H572" i="4" s="1"/>
  <c r="E572" i="4"/>
  <c r="I572" i="4" s="1"/>
  <c r="G572" i="4"/>
  <c r="F572" i="4"/>
  <c r="J572" i="4" s="1"/>
  <c r="G136" i="4"/>
  <c r="E136" i="4"/>
  <c r="I136" i="4" s="1"/>
  <c r="F136" i="4"/>
  <c r="J136" i="4" s="1"/>
  <c r="D136" i="4"/>
  <c r="H136" i="4" s="1"/>
  <c r="F107" i="4"/>
  <c r="J107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F48" i="4"/>
  <c r="J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D69" i="4"/>
  <c r="H69" i="4" s="1"/>
  <c r="F69" i="4"/>
  <c r="J6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170" i="4"/>
  <c r="J170" i="4" s="1"/>
  <c r="F828" i="4"/>
  <c r="J828" i="4" s="1"/>
  <c r="G59" i="4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G8" i="4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D31" i="4"/>
  <c r="H31" i="4" s="1"/>
  <c r="F31" i="4"/>
  <c r="J31" i="4" s="1"/>
  <c r="G31" i="4"/>
  <c r="G163" i="4"/>
  <c r="D163" i="4"/>
  <c r="H163" i="4" s="1"/>
  <c r="E163" i="4"/>
  <c r="I163" i="4" s="1"/>
  <c r="F163" i="4"/>
  <c r="J163" i="4" s="1"/>
  <c r="AL632" i="4"/>
  <c r="AR632" i="4" s="1"/>
  <c r="AN632" i="4"/>
  <c r="AT632" i="4" s="1"/>
  <c r="G20" i="4"/>
  <c r="F20" i="4"/>
  <c r="J20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F147" i="4"/>
  <c r="J147" i="4" s="1"/>
  <c r="G147" i="4"/>
  <c r="E147" i="4"/>
  <c r="I147" i="4" s="1"/>
  <c r="D147" i="4"/>
  <c r="H147" i="4" s="1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E18" i="4"/>
  <c r="I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Q830" i="4"/>
  <c r="AW830" i="4" s="1"/>
  <c r="G543" i="4"/>
  <c r="F543" i="4"/>
  <c r="J543" i="4" s="1"/>
  <c r="E543" i="4"/>
  <c r="I543" i="4" s="1"/>
  <c r="D543" i="4"/>
  <c r="H543" i="4" s="1"/>
  <c r="AL880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Q779" i="4"/>
  <c r="AW779" i="4" s="1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E36" i="4"/>
  <c r="I36" i="4" s="1"/>
  <c r="AD849" i="4"/>
  <c r="AK849" i="4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AO180" i="4"/>
  <c r="AU180" i="4" s="1"/>
  <c r="Z12" i="4"/>
  <c r="AC12" i="4"/>
  <c r="AB12" i="4"/>
  <c r="AN12" i="4" s="1"/>
  <c r="AT12" i="4" s="1"/>
  <c r="E24" i="4"/>
  <c r="I24" i="4" s="1"/>
  <c r="F24" i="4"/>
  <c r="J24" i="4" s="1"/>
  <c r="G24" i="4"/>
  <c r="D24" i="4"/>
  <c r="H24" i="4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AG571" i="4"/>
  <c r="AC571" i="4"/>
  <c r="AF571" i="4"/>
  <c r="AH571" i="4"/>
  <c r="AK571" i="4"/>
  <c r="AQ571" i="4" s="1"/>
  <c r="AW571" i="4" s="1"/>
  <c r="Z571" i="4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P17" i="4"/>
  <c r="AV17" i="4" s="1"/>
  <c r="AL963" i="4"/>
  <c r="AO963" i="4"/>
  <c r="AB943" i="4"/>
  <c r="AN943" i="4" s="1"/>
  <c r="AC943" i="4"/>
  <c r="AE943" i="4"/>
  <c r="AD943" i="4"/>
  <c r="AS943" i="4"/>
  <c r="AV943" i="4"/>
  <c r="Z943" i="4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Q107" i="4"/>
  <c r="AW107" i="4" s="1"/>
  <c r="AJ52" i="4"/>
  <c r="AI52" i="4"/>
  <c r="AM48" i="4"/>
  <c r="AS48" i="4" s="1"/>
  <c r="AJ127" i="4"/>
  <c r="AI127" i="4"/>
  <c r="AN97" i="4"/>
  <c r="AT97" i="4" s="1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E933" i="4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N46" i="4" s="1"/>
  <c r="AC46" i="4"/>
  <c r="AD46" i="4"/>
  <c r="AP46" i="4" s="1"/>
  <c r="AV46" i="4" s="1"/>
  <c r="Z46" i="4"/>
  <c r="AT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G140" i="4"/>
  <c r="F140" i="4"/>
  <c r="J140" i="4" s="1"/>
  <c r="E140" i="4"/>
  <c r="I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A49" i="4"/>
  <c r="AE32" i="4"/>
  <c r="AD32" i="4"/>
  <c r="AB32" i="4"/>
  <c r="AA32" i="4"/>
  <c r="AM32" i="4" s="1"/>
  <c r="AS32" i="4" s="1"/>
  <c r="AC32" i="4"/>
  <c r="Z32" i="4"/>
  <c r="AP174" i="4"/>
  <c r="AV174" i="4" s="1"/>
  <c r="AL174" i="4"/>
  <c r="AR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O136" i="4"/>
  <c r="AU136" i="4" s="1"/>
  <c r="AP136" i="4"/>
  <c r="AV136" i="4" s="1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Z52" i="4"/>
  <c r="AD52" i="4"/>
  <c r="AE52" i="4"/>
  <c r="AU52" i="4"/>
  <c r="AA52" i="4"/>
  <c r="AM52" i="4" s="1"/>
  <c r="AS52" i="4" s="1"/>
  <c r="AB52" i="4"/>
  <c r="AC127" i="4"/>
  <c r="AE127" i="4"/>
  <c r="AA127" i="4"/>
  <c r="AM127" i="4" s="1"/>
  <c r="AB127" i="4"/>
  <c r="Z127" i="4"/>
  <c r="AD127" i="4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C166" i="4"/>
  <c r="Z79" i="4"/>
  <c r="AD79" i="4"/>
  <c r="AP79" i="4" s="1"/>
  <c r="AV79" i="4" s="1"/>
  <c r="AA79" i="4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P155" i="4" s="1"/>
  <c r="AV155" i="4" s="1"/>
  <c r="AA155" i="4"/>
  <c r="AE155" i="4"/>
  <c r="AB155" i="4"/>
  <c r="AE635" i="4"/>
  <c r="AQ635" i="4" s="1"/>
  <c r="AW635" i="4" s="1"/>
  <c r="AH635" i="4"/>
  <c r="AN635" i="4" s="1"/>
  <c r="AT635" i="4" s="1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O974" i="4" s="1"/>
  <c r="AB974" i="4"/>
  <c r="AN974" i="4" s="1"/>
  <c r="Z974" i="4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Y175" i="4"/>
  <c r="AC175" i="4" s="1"/>
  <c r="AC168" i="4"/>
  <c r="AA168" i="4"/>
  <c r="AM168" i="4" s="1"/>
  <c r="AS168" i="4" s="1"/>
  <c r="AB168" i="4"/>
  <c r="Y146" i="4"/>
  <c r="AC146" i="4" s="1"/>
  <c r="Y137" i="4"/>
  <c r="Y130" i="4"/>
  <c r="AA130" i="4" s="1"/>
  <c r="Z122" i="4"/>
  <c r="AL122" i="4" s="1"/>
  <c r="AR122" i="4" s="1"/>
  <c r="AC122" i="4"/>
  <c r="AB122" i="4"/>
  <c r="AE122" i="4"/>
  <c r="AD122" i="4"/>
  <c r="AA122" i="4"/>
  <c r="AD114" i="4"/>
  <c r="AP114" i="4" s="1"/>
  <c r="AV114" i="4" s="1"/>
  <c r="AB114" i="4"/>
  <c r="AN114" i="4" s="1"/>
  <c r="AT114" i="4" s="1"/>
  <c r="AC114" i="4"/>
  <c r="AA114" i="4"/>
  <c r="AM114" i="4" s="1"/>
  <c r="AS114" i="4" s="1"/>
  <c r="AE114" i="4"/>
  <c r="Z114" i="4"/>
  <c r="AG113" i="4"/>
  <c r="AJ113" i="4"/>
  <c r="AD71" i="4"/>
  <c r="AP71" i="4" s="1"/>
  <c r="AV71" i="4" s="1"/>
  <c r="AC71" i="4"/>
  <c r="AO71" i="4" s="1"/>
  <c r="AU71" i="4" s="1"/>
  <c r="AE71" i="4"/>
  <c r="AB71" i="4"/>
  <c r="AN71" i="4" s="1"/>
  <c r="AT71" i="4" s="1"/>
  <c r="AE55" i="4"/>
  <c r="AA55" i="4"/>
  <c r="AD55" i="4"/>
  <c r="AC55" i="4"/>
  <c r="AO55" i="4" s="1"/>
  <c r="AU55" i="4" s="1"/>
  <c r="Z55" i="4"/>
  <c r="AB55" i="4"/>
  <c r="AN55" i="4" s="1"/>
  <c r="AT55" i="4" s="1"/>
  <c r="AF46" i="4"/>
  <c r="AK46" i="4"/>
  <c r="AI46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B149" i="4"/>
  <c r="AN149" i="4" s="1"/>
  <c r="AT149" i="4" s="1"/>
  <c r="AC149" i="4"/>
  <c r="AO149" i="4" s="1"/>
  <c r="AE149" i="4"/>
  <c r="AQ149" i="4" s="1"/>
  <c r="AW149" i="4" s="1"/>
  <c r="Z149" i="4"/>
  <c r="AA149" i="4"/>
  <c r="AM149" i="4" s="1"/>
  <c r="AS149" i="4" s="1"/>
  <c r="AU149" i="4"/>
  <c r="AD149" i="4"/>
  <c r="AP149" i="4" s="1"/>
  <c r="AV149" i="4" s="1"/>
  <c r="X28" i="4"/>
  <c r="Y28" i="4" s="1"/>
  <c r="AG118" i="4"/>
  <c r="Z25" i="4"/>
  <c r="AD25" i="4"/>
  <c r="AC25" i="4"/>
  <c r="AO25" i="4" s="1"/>
  <c r="AU25" i="4" s="1"/>
  <c r="AB25" i="4"/>
  <c r="AN25" i="4" s="1"/>
  <c r="AT25" i="4" s="1"/>
  <c r="AE25" i="4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F129" i="4"/>
  <c r="AL129" i="4" s="1"/>
  <c r="AR129" i="4" s="1"/>
  <c r="AK129" i="4"/>
  <c r="Y117" i="4"/>
  <c r="AC117" i="4" s="1"/>
  <c r="AD70" i="4"/>
  <c r="AC70" i="4"/>
  <c r="Z70" i="4"/>
  <c r="AL70" i="4" s="1"/>
  <c r="AE70" i="4"/>
  <c r="AQ70" i="4" s="1"/>
  <c r="AW70" i="4" s="1"/>
  <c r="AB70" i="4"/>
  <c r="AN70" i="4" s="1"/>
  <c r="AT70" i="4" s="1"/>
  <c r="AA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O50" i="4" s="1"/>
  <c r="AU50" i="4" s="1"/>
  <c r="AA12" i="4"/>
  <c r="AE12" i="4"/>
  <c r="AQ12" i="4" s="1"/>
  <c r="AW12" i="4" s="1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U142" i="4" s="1"/>
  <c r="AB142" i="4"/>
  <c r="AE142" i="4"/>
  <c r="AR142" i="4"/>
  <c r="AD142" i="4"/>
  <c r="AA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Q747" i="4" s="1"/>
  <c r="AW747" i="4" s="1"/>
  <c r="AC747" i="4"/>
  <c r="AO747" i="4" s="1"/>
  <c r="AU747" i="4" s="1"/>
  <c r="Z747" i="4"/>
  <c r="Z731" i="4"/>
  <c r="AL731" i="4" s="1"/>
  <c r="AR731" i="4" s="1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L104" i="4" s="1"/>
  <c r="AR104" i="4" s="1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G144" i="4"/>
  <c r="D144" i="4"/>
  <c r="H144" i="4" s="1"/>
  <c r="AB942" i="4"/>
  <c r="AN942" i="4" s="1"/>
  <c r="AE942" i="4"/>
  <c r="AQ942" i="4" s="1"/>
  <c r="AU942" i="4"/>
  <c r="AT942" i="4"/>
  <c r="AS942" i="4"/>
  <c r="AV942" i="4"/>
  <c r="AC942" i="4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AN922" i="4"/>
  <c r="AO922" i="4"/>
  <c r="AM922" i="4"/>
  <c r="AC88" i="4"/>
  <c r="AE88" i="4"/>
  <c r="AD88" i="4"/>
  <c r="AP88" i="4" s="1"/>
  <c r="AV88" i="4" s="1"/>
  <c r="AB967" i="4"/>
  <c r="AN967" i="4" s="1"/>
  <c r="AD967" i="4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Z720" i="4"/>
  <c r="AL720" i="4" s="1"/>
  <c r="AR720" i="4" s="1"/>
  <c r="AA720" i="4"/>
  <c r="AM720" i="4" s="1"/>
  <c r="AS720" i="4" s="1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D185" i="4"/>
  <c r="AP185" i="4" s="1"/>
  <c r="AV185" i="4" s="1"/>
  <c r="AC185" i="4"/>
  <c r="AO185" i="4" s="1"/>
  <c r="AU185" i="4" s="1"/>
  <c r="Z185" i="4"/>
  <c r="AB185" i="4"/>
  <c r="AN185" i="4" s="1"/>
  <c r="AT185" i="4" s="1"/>
  <c r="Y173" i="4"/>
  <c r="AD173" i="4" s="1"/>
  <c r="Y141" i="4"/>
  <c r="AA129" i="4"/>
  <c r="AM129" i="4" s="1"/>
  <c r="AS129" i="4" s="1"/>
  <c r="AE129" i="4"/>
  <c r="Y125" i="4"/>
  <c r="AD125" i="4" s="1"/>
  <c r="Y87" i="4"/>
  <c r="Y86" i="4"/>
  <c r="AD86" i="4" s="1"/>
  <c r="Y78" i="4"/>
  <c r="Z21" i="4"/>
  <c r="AD21" i="4"/>
  <c r="AC21" i="4"/>
  <c r="AA21" i="4"/>
  <c r="AM21" i="4" s="1"/>
  <c r="AS21" i="4" s="1"/>
  <c r="AB21" i="4"/>
  <c r="AE21" i="4"/>
  <c r="AQ21" i="4" s="1"/>
  <c r="AW21" i="4" s="1"/>
  <c r="AC17" i="4"/>
  <c r="AO17" i="4" s="1"/>
  <c r="AU17" i="4" s="1"/>
  <c r="AA13" i="4"/>
  <c r="AB13" i="4"/>
  <c r="AN13" i="4" s="1"/>
  <c r="AT13" i="4" s="1"/>
  <c r="Z13" i="4"/>
  <c r="AC13" i="4"/>
  <c r="AE13" i="4"/>
  <c r="AQ13" i="4" s="1"/>
  <c r="AW13" i="4" s="1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B35" i="4"/>
  <c r="AA35" i="4"/>
  <c r="AM35" i="4" s="1"/>
  <c r="AS35" i="4" s="1"/>
  <c r="AE35" i="4"/>
  <c r="Z35" i="4"/>
  <c r="AC35" i="4"/>
  <c r="AO35" i="4" s="1"/>
  <c r="AU35" i="4" s="1"/>
  <c r="AD35" i="4"/>
  <c r="Y33" i="4"/>
  <c r="Z33" i="4" s="1"/>
  <c r="Z23" i="4"/>
  <c r="AD23" i="4"/>
  <c r="AP23" i="4" s="1"/>
  <c r="AV23" i="4" s="1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L43" i="4" s="1"/>
  <c r="AR43" i="4" s="1"/>
  <c r="AE43" i="4"/>
  <c r="AQ43" i="4" s="1"/>
  <c r="AW43" i="4" s="1"/>
  <c r="AD43" i="4"/>
  <c r="AB105" i="4"/>
  <c r="AC105" i="4"/>
  <c r="AE105" i="4"/>
  <c r="AQ105" i="4" s="1"/>
  <c r="AW105" i="4" s="1"/>
  <c r="AD105" i="4"/>
  <c r="Z105" i="4"/>
  <c r="AL105" i="4" s="1"/>
  <c r="AR105" i="4" s="1"/>
  <c r="AA105" i="4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G833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75" i="4"/>
  <c r="I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F295" i="4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E9" i="4" l="1"/>
  <c r="I9" i="4" s="1"/>
  <c r="G9" i="4"/>
  <c r="D9" i="4"/>
  <c r="H9" i="4" s="1"/>
  <c r="F9" i="4"/>
  <c r="J9" i="4" s="1"/>
  <c r="AO174" i="4"/>
  <c r="AU174" i="4" s="1"/>
  <c r="E262" i="4"/>
  <c r="I262" i="4" s="1"/>
  <c r="D262" i="4"/>
  <c r="H262" i="4" s="1"/>
  <c r="F262" i="4"/>
  <c r="J262" i="4" s="1"/>
  <c r="G262" i="4"/>
  <c r="AM105" i="4"/>
  <c r="AS105" i="4" s="1"/>
  <c r="AO105" i="4"/>
  <c r="AU105" i="4" s="1"/>
  <c r="AL23" i="4"/>
  <c r="AR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AF58" i="4"/>
  <c r="AL145" i="4"/>
  <c r="AR145" i="4" s="1"/>
  <c r="AM55" i="4"/>
  <c r="AS55" i="4" s="1"/>
  <c r="AL114" i="4"/>
  <c r="AR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P872" i="4" s="1"/>
  <c r="AE872" i="4"/>
  <c r="AQ872" i="4" s="1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Q917" i="4" s="1"/>
  <c r="AH917" i="4"/>
  <c r="AI917" i="4"/>
  <c r="AG917" i="4"/>
  <c r="AG973" i="4"/>
  <c r="AB973" i="4"/>
  <c r="Z973" i="4"/>
  <c r="AT973" i="4"/>
  <c r="AS973" i="4"/>
  <c r="AA973" i="4"/>
  <c r="AM973" i="4" s="1"/>
  <c r="AF973" i="4"/>
  <c r="AH973" i="4"/>
  <c r="AI973" i="4"/>
  <c r="AK973" i="4"/>
  <c r="AC973" i="4"/>
  <c r="AO973" i="4" s="1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O904" i="4" s="1"/>
  <c r="AD904" i="4"/>
  <c r="AP904" i="4" s="1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E59" i="4"/>
  <c r="I59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F59" i="4"/>
  <c r="J59" i="4" s="1"/>
  <c r="D641" i="4"/>
  <c r="H641" i="4" s="1"/>
  <c r="AQ890" i="4"/>
  <c r="AO924" i="4"/>
  <c r="AG678" i="4"/>
  <c r="F422" i="4"/>
  <c r="J422" i="4" s="1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G413" i="4"/>
  <c r="E413" i="4"/>
  <c r="I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F76" i="4"/>
  <c r="J76" i="4" s="1"/>
  <c r="D76" i="4"/>
  <c r="H76" i="4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O64" i="4" s="1"/>
  <c r="AU64" i="4" s="1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P33" i="4" s="1"/>
  <c r="AV33" i="4" s="1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Q45" i="4" s="1"/>
  <c r="AW45" i="4" s="1"/>
  <c r="AD45" i="4"/>
  <c r="AP45" i="4" s="1"/>
  <c r="AV45" i="4" s="1"/>
  <c r="AC45" i="4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Q137" i="4" s="1"/>
  <c r="AW137" i="4" s="1"/>
  <c r="AD137" i="4"/>
  <c r="AP137" i="4" s="1"/>
  <c r="AV137" i="4" s="1"/>
  <c r="AD146" i="4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P304" i="4" s="1"/>
  <c r="AV304" i="4" s="1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L232" i="4" l="1"/>
  <c r="AR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G87" i="4"/>
  <c r="D87" i="4"/>
  <c r="H87" i="4" s="1"/>
  <c r="F87" i="4"/>
  <c r="J87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D56" i="4"/>
  <c r="H56" i="4" s="1"/>
  <c r="E56" i="4"/>
  <c r="I56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239" i="4" l="1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D34" i="4"/>
  <c r="H34" i="4" s="1"/>
  <c r="F34" i="4"/>
  <c r="J34" i="4" s="1"/>
  <c r="AL212" i="4"/>
  <c r="AR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G83" i="4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83" i="4" l="1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<sst xmlns="http://schemas.openxmlformats.org/spreadsheetml/2006/main" count="1722" uniqueCount="492">
  <si>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</si>
  <si>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</si>
  <si>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</si>
  <si>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</si>
  <si>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</si>
  <si>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</si>
  <si>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</si>
  <si>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</si>
  <si>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</si>
  <si>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</si>
  <si>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</si>
  <si>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</si>
  <si>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</si>
  <si>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</si>
  <si>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</si>
  <si>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</si>
  <si>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</si>
  <si>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</si>
  <si>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</si>
  <si>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</si>
  <si>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</si>
  <si>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</si>
  <si>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</si>
  <si>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</si>
  <si>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</si>
  <si>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</si>
  <si>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</si>
  <si>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</si>
  <si>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</si>
  <si>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</si>
  <si>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</si>
  <si>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</si>
  <si>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</si>
  <si>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</si>
  <si>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Fulham</t>
  </si>
  <si>
    <t>Charlton</t>
  </si>
  <si>
    <t>Luton</t>
  </si>
  <si>
    <t>Barnsley</t>
  </si>
  <si>
    <t>Reading</t>
  </si>
  <si>
    <t>Huddersfield</t>
  </si>
  <si>
    <t>Cardiff</t>
  </si>
  <si>
    <t>Blackburn</t>
  </si>
  <si>
    <t>Sheffield United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</si>
  <si>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</si>
  <si>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</si>
  <si>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</si>
  <si>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</si>
  <si>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</si>
  <si>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</si>
  <si>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</si>
  <si>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</si>
  <si>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</si>
  <si>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</si>
  <si>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</si>
  <si>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</si>
  <si>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Bournemouth</t>
  </si>
  <si>
    <t>Stoke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</si>
  <si>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</si>
  <si>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</si>
  <si>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</si>
  <si>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</si>
  <si>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</si>
  <si>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</si>
  <si>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</si>
  <si>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</si>
  <si>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</si>
  <si>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</si>
  <si>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</si>
  <si>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</si>
  <si>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</si>
  <si>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</si>
  <si>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</si>
  <si>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</si>
  <si>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</si>
  <si>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</si>
  <si>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</si>
  <si>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</si>
  <si>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</si>
  <si>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</si>
  <si>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</si>
  <si>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</si>
  <si>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</si>
  <si>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</si>
  <si>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</si>
  <si>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</si>
  <si>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</si>
  <si>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</si>
  <si>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</si>
  <si>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</si>
  <si>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</si>
  <si>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</si>
  <si>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</si>
  <si>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</si>
  <si>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</si>
  <si>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</si>
  <si>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</si>
  <si>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</si>
  <si>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</si>
  <si>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</si>
  <si>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Ipswich</t>
  </si>
  <si>
    <t>Lincoln</t>
  </si>
  <si>
    <t>Doncaster</t>
  </si>
  <si>
    <t>Fleetwood Town</t>
  </si>
  <si>
    <t>Plymouth</t>
  </si>
  <si>
    <t>Accrington</t>
  </si>
  <si>
    <t>Shrewsbury</t>
  </si>
  <si>
    <t>Peterboro</t>
  </si>
  <si>
    <t>Bolton</t>
  </si>
  <si>
    <t>Cambridge</t>
  </si>
  <si>
    <t>Cheltenham</t>
  </si>
  <si>
    <t>Morecambe</t>
  </si>
  <si>
    <t>E1</t>
  </si>
  <si>
    <t>E2</t>
  </si>
  <si>
    <t>Blackpool</t>
  </si>
  <si>
    <t>Burton</t>
  </si>
  <si>
    <t>Portsmouth</t>
  </si>
  <si>
    <t>Oxford</t>
  </si>
  <si>
    <t>Crewe</t>
  </si>
  <si>
    <t>Dunfermline</t>
  </si>
  <si>
    <t>SC1</t>
  </si>
  <si>
    <t>Raith Rvs</t>
  </si>
  <si>
    <t>Mechelen</t>
  </si>
  <si>
    <t>Standard</t>
  </si>
  <si>
    <t>FC Koln</t>
  </si>
  <si>
    <t>Greuther Furth</t>
  </si>
  <si>
    <t>Erzgebirge Aue</t>
  </si>
  <si>
    <t>Hamburg</t>
  </si>
  <si>
    <t>Werder Bremen</t>
  </si>
  <si>
    <t>Heidenheim</t>
  </si>
  <si>
    <t>Lens</t>
  </si>
  <si>
    <t>Reims</t>
  </si>
  <si>
    <t>Cagliari</t>
  </si>
  <si>
    <t>Venezia</t>
  </si>
  <si>
    <t>Lecce</t>
  </si>
  <si>
    <t>Monza</t>
  </si>
  <si>
    <t>Groningen</t>
  </si>
  <si>
    <t>Twente</t>
  </si>
  <si>
    <t>Alaves</t>
  </si>
  <si>
    <t>Ponferradina</t>
  </si>
  <si>
    <t>Valladolid</t>
  </si>
  <si>
    <t>Antalyaspor</t>
  </si>
  <si>
    <t>Ad. Demirspor</t>
  </si>
  <si>
    <t>Karagumruk</t>
  </si>
  <si>
    <t>Buyuksehyr</t>
  </si>
  <si>
    <t>Kortrijk</t>
  </si>
  <si>
    <t>Charleroi</t>
  </si>
  <si>
    <t>Cercle Brugge</t>
  </si>
  <si>
    <t>St. Gilloise</t>
  </si>
  <si>
    <t>St Truiden</t>
  </si>
  <si>
    <t>Oostende</t>
  </si>
  <si>
    <t>Oud-Heverlee Leuven</t>
  </si>
  <si>
    <t>Beerschot VA</t>
  </si>
  <si>
    <t>Dortmund</t>
  </si>
  <si>
    <t>Augsburg</t>
  </si>
  <si>
    <t>Hertha</t>
  </si>
  <si>
    <t>Freiburg</t>
  </si>
  <si>
    <t>Stuttgart</t>
  </si>
  <si>
    <t>Hoffenheim</t>
  </si>
  <si>
    <t>Wolfsburg</t>
  </si>
  <si>
    <t>Mgladbach</t>
  </si>
  <si>
    <t>RB Leipzig</t>
  </si>
  <si>
    <t>Bochum</t>
  </si>
  <si>
    <t>Fortuna Dusseldorf</t>
  </si>
  <si>
    <t>Paderborn</t>
  </si>
  <si>
    <t>Holstein Kiel</t>
  </si>
  <si>
    <t>Hansa Rostock</t>
  </si>
  <si>
    <t>Regensburg</t>
  </si>
  <si>
    <t>Karlsruhe</t>
  </si>
  <si>
    <t>Nurnberg</t>
  </si>
  <si>
    <t>Hannover</t>
  </si>
  <si>
    <t>Man United</t>
  </si>
  <si>
    <t>Everton</t>
  </si>
  <si>
    <t>Burnley</t>
  </si>
  <si>
    <t>Norwich</t>
  </si>
  <si>
    <t>Chelsea</t>
  </si>
  <si>
    <t>Southampton</t>
  </si>
  <si>
    <t>Leeds</t>
  </si>
  <si>
    <t>Watford</t>
  </si>
  <si>
    <t>Wolves</t>
  </si>
  <si>
    <t>Newcastle</t>
  </si>
  <si>
    <t>Brighton</t>
  </si>
  <si>
    <t>Arsenal</t>
  </si>
  <si>
    <t>Bradford</t>
  </si>
  <si>
    <t>Rochdale</t>
  </si>
  <si>
    <t>Bristol Rvs</t>
  </si>
  <si>
    <t>Swindon</t>
  </si>
  <si>
    <t>Carlisle</t>
  </si>
  <si>
    <t>Forest Green</t>
  </si>
  <si>
    <t>Colchester</t>
  </si>
  <si>
    <t>Salford</t>
  </si>
  <si>
    <t>Exeter</t>
  </si>
  <si>
    <t>Walsall</t>
  </si>
  <si>
    <t>Mansfield</t>
  </si>
  <si>
    <t>Barrow</t>
  </si>
  <si>
    <t>Newport County</t>
  </si>
  <si>
    <t>Scunthorpe</t>
  </si>
  <si>
    <t>Northampton</t>
  </si>
  <si>
    <t>Sutton</t>
  </si>
  <si>
    <t>Oldham</t>
  </si>
  <si>
    <t>Harrogate</t>
  </si>
  <si>
    <t>Port Vale</t>
  </si>
  <si>
    <t>Leyton Orient</t>
  </si>
  <si>
    <t>Stevenage</t>
  </si>
  <si>
    <t>Hartlepool</t>
  </si>
  <si>
    <t>Tranmere</t>
  </si>
  <si>
    <t>Crawley Town</t>
  </si>
  <si>
    <t>Montpellier</t>
  </si>
  <si>
    <t>Strasbourg</t>
  </si>
  <si>
    <t>Nice</t>
  </si>
  <si>
    <t>Brest</t>
  </si>
  <si>
    <t>Amiens</t>
  </si>
  <si>
    <t>Toulouse</t>
  </si>
  <si>
    <t>Auxerre</t>
  </si>
  <si>
    <t>Nimes</t>
  </si>
  <si>
    <t>Ajaccio</t>
  </si>
  <si>
    <t>Quevilly Rouen</t>
  </si>
  <si>
    <t>Caen</t>
  </si>
  <si>
    <t>Valenciennes</t>
  </si>
  <si>
    <t>Dunkerque</t>
  </si>
  <si>
    <t>Bastia</t>
  </si>
  <si>
    <t>Grenoble</t>
  </si>
  <si>
    <t>Pau FC</t>
  </si>
  <si>
    <t>Guingamp</t>
  </si>
  <si>
    <t>Rodez</t>
  </si>
  <si>
    <t>Le Havre</t>
  </si>
  <si>
    <t>Dijon</t>
  </si>
  <si>
    <t>Paris FC</t>
  </si>
  <si>
    <t>Nancy</t>
  </si>
  <si>
    <t>Sochaux</t>
  </si>
  <si>
    <t>Niort</t>
  </si>
  <si>
    <t>Volos NFC</t>
  </si>
  <si>
    <t>Asteras Tripolis</t>
  </si>
  <si>
    <t>Aris</t>
  </si>
  <si>
    <t>Apollon</t>
  </si>
  <si>
    <t>Salernitana</t>
  </si>
  <si>
    <t>Genoa</t>
  </si>
  <si>
    <t>Torino</t>
  </si>
  <si>
    <t>Juventus</t>
  </si>
  <si>
    <t>Sassuolo</t>
  </si>
  <si>
    <t>Inter</t>
  </si>
  <si>
    <t>Alessandria</t>
  </si>
  <si>
    <t>Cosenza</t>
  </si>
  <si>
    <t>Cremonese</t>
  </si>
  <si>
    <t>Ternana</t>
  </si>
  <si>
    <t>Crotone</t>
  </si>
  <si>
    <t>Ascoli</t>
  </si>
  <si>
    <t>Frosinone</t>
  </si>
  <si>
    <t>Cittadella</t>
  </si>
  <si>
    <t>Pisa</t>
  </si>
  <si>
    <t>Reggina</t>
  </si>
  <si>
    <t>Spal</t>
  </si>
  <si>
    <t>Parma</t>
  </si>
  <si>
    <t>Waalwijk</t>
  </si>
  <si>
    <t>Go Ahead Eagles</t>
  </si>
  <si>
    <t>Heracles</t>
  </si>
  <si>
    <t>Willem II</t>
  </si>
  <si>
    <t>Zwolle</t>
  </si>
  <si>
    <t>Heerenveen</t>
  </si>
  <si>
    <t>For Sittard</t>
  </si>
  <si>
    <t>Nijmegen</t>
  </si>
  <si>
    <t>Dundee United</t>
  </si>
  <si>
    <t>Ross County</t>
  </si>
  <si>
    <t>Hearts</t>
  </si>
  <si>
    <t>Motherwell</t>
  </si>
  <si>
    <t>Livingston</t>
  </si>
  <si>
    <t>St Mirren</t>
  </si>
  <si>
    <t>St Johnstone</t>
  </si>
  <si>
    <t>Dundee</t>
  </si>
  <si>
    <t>Hamilton</t>
  </si>
  <si>
    <t>Inverness C</t>
  </si>
  <si>
    <t>Kilmarnock</t>
  </si>
  <si>
    <t>Morton</t>
  </si>
  <si>
    <t>Arbroath</t>
  </si>
  <si>
    <t>Partick</t>
  </si>
  <si>
    <t>Ayr</t>
  </si>
  <si>
    <t>Queen of Sth</t>
  </si>
  <si>
    <t>Airdrie Utd</t>
  </si>
  <si>
    <t>Clyde</t>
  </si>
  <si>
    <t>Alloa</t>
  </si>
  <si>
    <t>Cove Rangers</t>
  </si>
  <si>
    <t>Falkirk</t>
  </si>
  <si>
    <t>East Fife</t>
  </si>
  <si>
    <t>Peterhead</t>
  </si>
  <si>
    <t>Dumbarton</t>
  </si>
  <si>
    <t>Osasuna</t>
  </si>
  <si>
    <t>Vallecano</t>
  </si>
  <si>
    <t>Mallorca</t>
  </si>
  <si>
    <t>Levante</t>
  </si>
  <si>
    <t>Cadiz</t>
  </si>
  <si>
    <t>Valencia</t>
  </si>
  <si>
    <t>Barcelona</t>
  </si>
  <si>
    <t>Amorebieta</t>
  </si>
  <si>
    <t>Sp Gijon</t>
  </si>
  <si>
    <t>Huesca</t>
  </si>
  <si>
    <t>Tenerife</t>
  </si>
  <si>
    <t>Zaragoza</t>
  </si>
  <si>
    <t>Oviedo</t>
  </si>
  <si>
    <t>Alcorcon</t>
  </si>
  <si>
    <t>Sociedad B</t>
  </si>
  <si>
    <t>Konyaspor</t>
  </si>
  <si>
    <t>Alanyaspor</t>
  </si>
  <si>
    <t>Goztep</t>
  </si>
  <si>
    <t>Giresunspor</t>
  </si>
  <si>
    <t>Kayserispor</t>
  </si>
  <si>
    <t>Trabzonspor</t>
  </si>
  <si>
    <t>Besiktas</t>
  </si>
  <si>
    <t>Sivasspor</t>
  </si>
  <si>
    <t>Anderlecht</t>
  </si>
  <si>
    <t>Club Brugge</t>
  </si>
  <si>
    <t>Seraing</t>
  </si>
  <si>
    <t>Waregem</t>
  </si>
  <si>
    <t>Antwerp</t>
  </si>
  <si>
    <t>Gent</t>
  </si>
  <si>
    <t>Eupen</t>
  </si>
  <si>
    <t>Genk</t>
  </si>
  <si>
    <t>Mainz</t>
  </si>
  <si>
    <t>Union Berlin</t>
  </si>
  <si>
    <t>Bayern Munich</t>
  </si>
  <si>
    <t>Ein Frankfurt</t>
  </si>
  <si>
    <t>Bielefeld</t>
  </si>
  <si>
    <t>Leverkusen</t>
  </si>
  <si>
    <t>Sandhausen</t>
  </si>
  <si>
    <t>Darmstadt</t>
  </si>
  <si>
    <t>Schalke 04</t>
  </si>
  <si>
    <t>Ingolstadt</t>
  </si>
  <si>
    <t>St Pauli</t>
  </si>
  <si>
    <t>Dresden</t>
  </si>
  <si>
    <t>Crystal Palace</t>
  </si>
  <si>
    <t>Leicester</t>
  </si>
  <si>
    <t>Tottenham</t>
  </si>
  <si>
    <t>Aston Villa</t>
  </si>
  <si>
    <t>West Ham</t>
  </si>
  <si>
    <t>Brentford</t>
  </si>
  <si>
    <t>Liverpool</t>
  </si>
  <si>
    <t>Man City</t>
  </si>
  <si>
    <t>Rennes</t>
  </si>
  <si>
    <t>Paris SG</t>
  </si>
  <si>
    <t>Angers</t>
  </si>
  <si>
    <t>Metz</t>
  </si>
  <si>
    <t>Lorient</t>
  </si>
  <si>
    <t>Clermont</t>
  </si>
  <si>
    <t>Monaco</t>
  </si>
  <si>
    <t>Bordeaux</t>
  </si>
  <si>
    <t>Nantes</t>
  </si>
  <si>
    <t>Troyes</t>
  </si>
  <si>
    <t>Lille</t>
  </si>
  <si>
    <t>Marseille</t>
  </si>
  <si>
    <t>St Etienne</t>
  </si>
  <si>
    <t>Lyon</t>
  </si>
  <si>
    <t>Atromitos</t>
  </si>
  <si>
    <t>Giannina</t>
  </si>
  <si>
    <t>Panetolikos</t>
  </si>
  <si>
    <t>AEK</t>
  </si>
  <si>
    <t>OFI Crete</t>
  </si>
  <si>
    <t>PAOK</t>
  </si>
  <si>
    <t>Ionikos</t>
  </si>
  <si>
    <t>Lamia</t>
  </si>
  <si>
    <t>Olympiakos</t>
  </si>
  <si>
    <t>Panathinaikos</t>
  </si>
  <si>
    <t>Bologna</t>
  </si>
  <si>
    <t>Lazio</t>
  </si>
  <si>
    <t>Sampdoria</t>
  </si>
  <si>
    <t>Udinese</t>
  </si>
  <si>
    <t>Verona</t>
  </si>
  <si>
    <t>Spezia</t>
  </si>
  <si>
    <t>Fiorentina</t>
  </si>
  <si>
    <t>Napoli</t>
  </si>
  <si>
    <t>Roma</t>
  </si>
  <si>
    <t>Empoli</t>
  </si>
  <si>
    <t>Atalanta</t>
  </si>
  <si>
    <t>Milan</t>
  </si>
  <si>
    <t>Brescia</t>
  </si>
  <si>
    <t>Como</t>
  </si>
  <si>
    <t>Pordenone</t>
  </si>
  <si>
    <t>Vicenza</t>
  </si>
  <si>
    <t>Benevento</t>
  </si>
  <si>
    <t>Perugia</t>
  </si>
  <si>
    <t>Ajax</t>
  </si>
  <si>
    <t>Utrecht</t>
  </si>
  <si>
    <t>Cambuur</t>
  </si>
  <si>
    <t>AZ Alkmaar</t>
  </si>
  <si>
    <t>Vitesse</t>
  </si>
  <si>
    <t>Feyenoord</t>
  </si>
  <si>
    <t>PSV Eindhoven</t>
  </si>
  <si>
    <t>Sparta Rotterdam</t>
  </si>
  <si>
    <t>Aberdeen</t>
  </si>
  <si>
    <t>Celtic</t>
  </si>
  <si>
    <t>Rangers</t>
  </si>
  <si>
    <t>Hibernian</t>
  </si>
  <si>
    <t>Queens Park</t>
  </si>
  <si>
    <t>Montrose</t>
  </si>
  <si>
    <t>Elche</t>
  </si>
  <si>
    <t>Celta</t>
  </si>
  <si>
    <t>Espanol</t>
  </si>
  <si>
    <t>Getafe</t>
  </si>
  <si>
    <t>Sociedad</t>
  </si>
  <si>
    <t>Villarreal</t>
  </si>
  <si>
    <t>Betis</t>
  </si>
  <si>
    <t>Sevilla</t>
  </si>
  <si>
    <t>Eibar</t>
  </si>
  <si>
    <t>Ibiza</t>
  </si>
  <si>
    <t>Malaga</t>
  </si>
  <si>
    <t>Fuenlabrada</t>
  </si>
  <si>
    <t>Burgos</t>
  </si>
  <si>
    <t>Mirandes</t>
  </si>
  <si>
    <t>Las Palmas</t>
  </si>
  <si>
    <t>Cartagena</t>
  </si>
  <si>
    <t>Leganes</t>
  </si>
  <si>
    <t>Lugo</t>
  </si>
  <si>
    <t>Yeni Malatyaspor</t>
  </si>
  <si>
    <t>Hatayspor</t>
  </si>
  <si>
    <t>Fenerbahce</t>
  </si>
  <si>
    <t>Kasimpasa</t>
  </si>
  <si>
    <t>Gaziantep</t>
  </si>
  <si>
    <t>Altay</t>
  </si>
  <si>
    <t>Rizespor</t>
  </si>
  <si>
    <t>Galatasaray</t>
  </si>
  <si>
    <t>Girona</t>
  </si>
  <si>
    <t>Almeria</t>
  </si>
  <si>
    <t>B1</t>
  </si>
  <si>
    <t>D1</t>
  </si>
  <si>
    <t>D2</t>
  </si>
  <si>
    <t>F1</t>
  </si>
  <si>
    <t>I1</t>
  </si>
  <si>
    <t>I2</t>
  </si>
  <si>
    <t>N1</t>
  </si>
  <si>
    <t>SP1</t>
  </si>
  <si>
    <t>SP2</t>
  </si>
  <si>
    <t>T1</t>
  </si>
  <si>
    <t>E0</t>
  </si>
  <si>
    <t>E3</t>
  </si>
  <si>
    <t>F2</t>
  </si>
  <si>
    <t>G1</t>
  </si>
  <si>
    <t>SC0</t>
  </si>
  <si>
    <t>SC2</t>
  </si>
  <si>
    <t>Guimaraes</t>
  </si>
  <si>
    <t>Maritimo</t>
  </si>
  <si>
    <t>Granada</t>
  </si>
  <si>
    <t>Aldershot</t>
  </si>
  <si>
    <t>Bromley</t>
  </si>
  <si>
    <t>Barnet</t>
  </si>
  <si>
    <t>Wrexham</t>
  </si>
  <si>
    <t>Chesterfield</t>
  </si>
  <si>
    <t>Boreham Wood</t>
  </si>
  <si>
    <t>Dag and Red</t>
  </si>
  <si>
    <t>Southend</t>
  </si>
  <si>
    <t>Eastleigh</t>
  </si>
  <si>
    <t>Altrincham</t>
  </si>
  <si>
    <t>Grimsby</t>
  </si>
  <si>
    <t>Yeovil</t>
  </si>
  <si>
    <t>Notts County</t>
  </si>
  <si>
    <t>Stockport</t>
  </si>
  <si>
    <t>Solihull</t>
  </si>
  <si>
    <t>Halifax</t>
  </si>
  <si>
    <t>Torquay</t>
  </si>
  <si>
    <t>Kings Lynn</t>
  </si>
  <si>
    <t>Weymouth</t>
  </si>
  <si>
    <t>Maidenhead</t>
  </si>
  <si>
    <t>Woking</t>
  </si>
  <si>
    <t>Santa Clara</t>
  </si>
  <si>
    <t>Famalicao</t>
  </si>
  <si>
    <t>Tondela</t>
  </si>
  <si>
    <t>Porto</t>
  </si>
  <si>
    <t>Sp Lisbon</t>
  </si>
  <si>
    <t>Moreirense</t>
  </si>
  <si>
    <t>Ath Bilbao</t>
  </si>
  <si>
    <t>Pacos Ferreira</t>
  </si>
  <si>
    <t>Arouca</t>
  </si>
  <si>
    <t>Vizela</t>
  </si>
  <si>
    <t>Benfica</t>
  </si>
  <si>
    <t>Portimonense</t>
  </si>
  <si>
    <t>Estoril</t>
  </si>
  <si>
    <t>Real Madrid</t>
  </si>
  <si>
    <t>Ath Madrid</t>
  </si>
  <si>
    <t>Gil Vicente</t>
  </si>
  <si>
    <t>Sp Braga</t>
  </si>
  <si>
    <t>Boavista</t>
  </si>
  <si>
    <t>Belenenses</t>
  </si>
  <si>
    <t>P1</t>
  </si>
  <si>
    <t>EC</t>
  </si>
  <si>
    <t>Dover Athletic</t>
  </si>
  <si>
    <t>Annan Athletic</t>
  </si>
  <si>
    <t>Cowdenbeath</t>
  </si>
  <si>
    <t>Kelty Hearts</t>
  </si>
  <si>
    <t>Stirling</t>
  </si>
  <si>
    <t>Stranraer</t>
  </si>
  <si>
    <t>Forfar</t>
  </si>
  <si>
    <t>01/11/2021</t>
  </si>
  <si>
    <t>29/10/2021</t>
  </si>
  <si>
    <t>30/10/2021</t>
  </si>
  <si>
    <t>31/10/2021</t>
  </si>
  <si>
    <t>SC3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</si>
</sst>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9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49" fontId="1" fillId="2" borderId="0" xfId="0" applyNumberFormat="1" applyFon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49" fontId="0" fillId="0" borderId="0" xfId="0" applyNumberFormat="1" applyAlignment="1">
      <alignment horizontal="left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1.0454473653146403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1.0608952469083379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1.0900737919216201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1.0458219570064358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1.0567687035951574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1.0500631329117833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1.0574312850692822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1.0480730539288112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1.0567609363032806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1.0593568958392465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1.0584574108458336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1.055162882031925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1.0500631329117833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1.0584574108458336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1.0503245504598744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1.0536616911224432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1.0394138550111416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1.0417159380917833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1.0639347872686713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1.0677496913566003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1.0513726059103246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1.0605174007793741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1.0602391541885894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1.0448679076073528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1.044303665417317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1.0460060256260135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1.0457565564423787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1.048153965543114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1.0449864577049268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1.0449864577049268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1.0481397396121741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1.0493967898153296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1.0700036736716445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1.0633092374354824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1.0693473415042363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1.0744841031203913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1.041979455975633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1.0569577396855649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1.0760461260579388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1.038506964435719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1.0559734181690366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1.0469799548748147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1.0449864577049268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1.0437075600663159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1.0510869493716231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1.0516104099147749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1.0439811611001015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1.0448679076073528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1.0563848669654847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1.060537539928385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1.041979455975633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1.0347781293381613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1.0419581736699886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1.0457565564423787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1.0461929391857427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1.0512150176064545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1.0538424813225786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1.0502085589023142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1.0538611122400778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1.0511368361869355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1.04299513543169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1.0522559150967761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1.0460060256260135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1.0421804198806015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1.06243870990235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1.0643567077555702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1.0724288563238225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1.06243870990235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1.0760544219039903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1.0688052819193437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1.0724288563238225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1.0743649055710818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1.0655103519273617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1.0608952469083379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1.0671721430378951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1.0671721430378951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1.0717876217555127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1.0741047977005509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1.0703838499014962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1.0718059866104521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1.0703838499014962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1.0633092374354824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1.0717876217555127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1.0725753995856002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1.074921319897685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1.0730165337508553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1.0729832486866209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1.070599000893548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1.0849862126105516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1.0798489879783906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1.0857175561235832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1.080350824048925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1.0758089270163143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1.0758089270163143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1.0789786104679466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1.0850053414738456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1.0782070806982789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1.0801082231226471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1.0782070806982789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1.0399586640868308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1.0427763206038094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1.0501502456550436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1.0720963920751123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1.0703119118349562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1.0751589264843362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1.0776377700712103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1.0776454872008754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1.074921319897685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1.0725172100503928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1.0750214632810238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1.0799142849988514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1.0983403685744295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1.0469799548748147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1.0439811611001015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1.042708496600167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1.0511007709925617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1.0779153745984991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1.0511368361869355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1.0629592441321463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1.0606849534786786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1.0522085198267568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1.042106143326367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1.0533218816775407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1.0738046565096138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1.0511007709925617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1.0439719885779606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1.041304204002425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1.080350824048925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1.080350824048925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1.0886227150115235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1.083062374338202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1.0872029288255038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1.084476802289978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1.0577874143093966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1.0888664948269371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1.1266245026869195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1.0906723798089084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1.1280400211771446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1.1313680074525221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1.0888426133175246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1.045344963452246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1.0401197761406094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1.0379105936695237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1.0460641267135338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1.08505570062963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1.0710230963426288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1.0658734026705068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1.041304204002425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1.0424343751332963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1.0481397396121741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1.0459631209894389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1.0859989122617564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1.0681458983010155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1.1075144907883614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1.0703838499014962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1.038077229388916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1.0469799548748147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1.0502085589023142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1.0449864577049268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1.048583109071006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1.043438569981763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1.0461929391857427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1.0461929391857427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1.0456526785031968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1.0326216037183769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1.0359060590701679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1.0399586640868308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1.038506964435719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1.0349578533419834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1.0877986006440308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1.08433784383662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1.0849862126105516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1.0927733150334311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1.0449698306901456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1.0461286947489423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1.0362637658896696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1.054131501614133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1.0485628287452582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1.0417906511603616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1.0511989710920113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1.0470376731981623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1.0551236153407171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1.048418440111401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1.052267086616911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1.048418440111401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1.0529232824658912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1.042106143326367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1.0533564937435893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1.0452894340680967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1.0349578533419834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1.0464270708798853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1.0425381099894757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1.0687383201888139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1.0731851279531954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1.066245568108602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1.0662627066031662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1.0468011795556451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1.0518428764688503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1.050186013602848</v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1.0213957838357119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17.973372035066873</v>
      </c>
      <c r="I2" s="6">
        <f>IF('Log_working_3-way'!$D2="","",'True_Odds_Calculator_3-way'!O3/'True_Odds_Calculator_3-way'!B3-1)</f>
        <v>7.4574298234858212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2.2830719460402715E-2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1.0406222994585763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9.1034149720013886</v>
      </c>
      <c r="I3" s="6">
        <f>IF('Log_working_3-way'!$D3="","",'True_Odds_Calculator_3-way'!O4/'True_Odds_Calculator_3-way'!B4-1)</f>
        <v>7.5404353566846929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4.3350854588782628E-2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1.0504046061990178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12.613564097240037</v>
      </c>
      <c r="I4" s="6">
        <f>IF('Log_working_3-way'!$D4="","",'True_Odds_Calculator_3-way'!O5/'True_Odds_Calculator_3-way'!B5-1)</f>
        <v>8.208091568610957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5.395072217502106E-2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1.0236069794188098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28.825316359697826</v>
      </c>
      <c r="I5" s="6">
        <f>IF('Log_working_3-way'!$D5="","",'True_Odds_Calculator_3-way'!O6/'True_Odds_Calculator_3-way'!B6-1)</f>
        <v>5.6264322188317912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2.3429170301444202E-2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1.0337783942797165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21.987922132630636</v>
      </c>
      <c r="I6" s="6">
        <f>IF('Log_working_3-way'!$D6="","",'True_Odds_Calculator_3-way'!O7/'True_Odds_Calculator_3-way'!B7-1)</f>
        <v>6.454223978578721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3.5124434802299653E-2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1.0321499539234265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20.939332114875111</v>
      </c>
      <c r="I7" s="6">
        <f>IF('Log_working_3-way'!$D7="","",'True_Odds_Calculator_3-way'!O8/'True_Odds_Calculator_3-way'!B8-1)</f>
        <v>8.1038856022619647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3.3565508864184856E-2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1.0474211876237176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48.182753512056763</v>
      </c>
      <c r="I8" s="6">
        <f>IF('Log_working_3-way'!$D8="","",'True_Odds_Calculator_3-way'!O9/'True_Odds_Calculator_3-way'!B9-1)</f>
        <v>3.2905426874090349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3.7363801739121127E-2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1.0449612367003003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38.511951004009859</v>
      </c>
      <c r="I9" s="6">
        <f>IF('Log_working_3-way'!$D9="","",'True_Odds_Calculator_3-way'!O10/'True_Odds_Calculator_3-way'!B10-1)</f>
        <v>5.1009386496556912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3.9973633320795843E-2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1.0308627005306563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15.258025947760949</v>
      </c>
      <c r="I10" s="6">
        <f>IF('Log_working_3-way'!$D10="","",'True_Odds_Calculator_3-way'!O11/'True_Odds_Calculator_3-way'!B11-1)</f>
        <v>9.5429514843413603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3.3124200838909879E-2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1.0317818551034921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18.808822242508011</v>
      </c>
      <c r="I11" s="6">
        <f>IF('Log_working_3-way'!$D11="","",'True_Odds_Calculator_3-way'!O12/'True_Odds_Calculator_3-way'!B12-1)</f>
        <v>8.216227396227076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3.3610227124144965E-2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1.0346146876338689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26.338569502518038</v>
      </c>
      <c r="I12" s="6">
        <f>IF('Log_working_3-way'!$D12="","",'True_Odds_Calculator_3-way'!O13/'True_Odds_Calculator_3-way'!B13-1)</f>
        <v>5.9824141555165129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3.4924135388822553E-2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1.0403572441169096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33.542106033962391</v>
      </c>
      <c r="I13" s="6">
        <f>IF('Log_working_3-way'!$D13="","",'True_Odds_Calculator_3-way'!O14/'True_Odds_Calculator_3-way'!B14-1)</f>
        <v>5.4655748824208512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3.8049932902714412E-2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1.0362835773245445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27.195286602551114</v>
      </c>
      <c r="I14" s="6">
        <f>IF('Log_working_3-way'!$D14="","",'True_Odds_Calculator_3-way'!O15/'True_Odds_Calculator_3-way'!B15-1)</f>
        <v>6.3232982262316018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3.6286951385068988E-2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1.0309711863175473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6.5112588114261252</v>
      </c>
      <c r="I15" s="6">
        <f>IF('Log_working_3-way'!$D15="","",'True_Odds_Calculator_3-way'!O16/'True_Odds_Calculator_3-way'!B16-1)</f>
        <v>9.0087731400152045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3.2995373293987829E-2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1.044539715341551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43.604224049687716</v>
      </c>
      <c r="I16" s="6">
        <f>IF('Log_working_3-way'!$D16="","",'True_Odds_Calculator_3-way'!O17/'True_Odds_Calculator_3-way'!B17-1)</f>
        <v>3.7386820983657989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3.7502953879260614E-2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1.0312695907749581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14.858140407367546</v>
      </c>
      <c r="I17" s="6">
        <f>IF('Log_working_3-way'!$D17="","",'True_Odds_Calculator_3-way'!O18/'True_Odds_Calculator_3-way'!B18-1)</f>
        <v>7.56973930088831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3.3603175028758869E-2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1.0204342879853217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15.84697833937604</v>
      </c>
      <c r="I18" s="6">
        <f>IF('Log_working_3-way'!$D18="","",'True_Odds_Calculator_3-way'!O19/'True_Odds_Calculator_3-way'!B19-1)</f>
        <v>7.0335083367895166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2.1983531138318302E-2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1.021580825563015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22.272273956495887</v>
      </c>
      <c r="I19" s="6">
        <f>IF('Log_working_3-way'!$D19="","",'True_Odds_Calculator_3-way'!O20/'True_Odds_Calculator_3-way'!B20-1)</f>
        <v>7.0296328685457379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2.2476787154555922E-2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1.0355709194827019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8.7084245111898646</v>
      </c>
      <c r="I20" s="6">
        <f>IF('Log_working_3-way'!$D20="","",'True_Odds_Calculator_3-way'!O21/'True_Odds_Calculator_3-way'!B21-1)</f>
        <v>7.8997553803347529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3.807835190813913E-2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1.0436986520799849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28.275211031780564</v>
      </c>
      <c r="I21" s="6">
        <f>IF('Log_working_3-way'!$D21="","",'True_Odds_Calculator_3-way'!O22/'True_Odds_Calculator_3-way'!B22-1)</f>
        <v>8.0800964602334968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4.2660247362429127E-2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1.0334153889586304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21.552006703815696</v>
      </c>
      <c r="I22" s="6">
        <f>IF('Log_working_3-way'!$D22="","",'True_Odds_Calculator_3-way'!O23/'True_Odds_Calculator_3-way'!B23-1)</f>
        <v>6.2533753818862721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3.4842167957117365E-2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1.0312612784765245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18.999892991476774</v>
      </c>
      <c r="I23" s="6">
        <f>IF('Log_working_3-way'!$D23="","",'True_Odds_Calculator_3-way'!O24/'True_Odds_Calculator_3-way'!B24-1)</f>
        <v>7.5742171625874768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3.3063378568996438E-2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1.0310946451115444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11.985234107924359</v>
      </c>
      <c r="I24" s="6">
        <f>IF('Log_working_3-way'!$D24="","",'True_Odds_Calculator_3-way'!O25/'True_Odds_Calculator_3-way'!B25-1)</f>
        <v>6.1462703274862251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3.3296413731196406E-2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1.0234757406643924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31.292121184468947</v>
      </c>
      <c r="I25" s="6">
        <f>IF('Log_working_3-way'!$D25="","",'True_Odds_Calculator_3-way'!O26/'True_Odds_Calculator_3-way'!B26-1)</f>
        <v>4.9605319980550631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2.2833467385839024E-2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1.0282689027558882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21.450499386718064</v>
      </c>
      <c r="I26" s="6">
        <f>IF('Log_working_3-way'!$D26="","",'True_Odds_Calculator_3-way'!O27/'True_Odds_Calculator_3-way'!B27-1)</f>
        <v>6.4945864619364988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2.954971857410893E-2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1.0245020481366507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10.504400552165887</v>
      </c>
      <c r="I27" s="6">
        <f>IF('Log_working_3-way'!$D27="","",'True_Odds_Calculator_3-way'!O28/'True_Odds_Calculator_3-way'!B28-1)</f>
        <v>7.5780815465308269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2.6478902828745099E-2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1.0265072604157666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19.281297770606916</v>
      </c>
      <c r="I28" s="6">
        <f>IF('Log_working_3-way'!$D28="","",'True_Odds_Calculator_3-way'!O29/'True_Odds_Calculator_3-way'!B29-1)</f>
        <v>6.9860700846140684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2.8054240755893245E-2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1.0357729661936008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51.638056772483218</v>
      </c>
      <c r="I29" s="6">
        <f>IF('Log_working_3-way'!$D29="","",'True_Odds_Calculator_3-way'!O30/'True_Odds_Calculator_3-way'!B30-1)</f>
        <v>2.2778166755789901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2.7122718042657423E-2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1.0245206444713602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15.230990334689533</v>
      </c>
      <c r="I30" s="6">
        <f>IF('Log_working_3-way'!$D30="","",'True_Odds_Calculator_3-way'!O31/'True_Odds_Calculator_3-way'!B31-1)</f>
        <v>8.396485425328299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2.6414579209610212E-2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1.0315976195659879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30.31924594700164</v>
      </c>
      <c r="I31" s="6">
        <f>IF('Log_working_3-way'!$D31="","",'True_Odds_Calculator_3-way'!O32/'True_Odds_Calculator_3-way'!B32-1)</f>
        <v>6.0483719418946595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3.0773790207752505E-2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1.025710107401784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12.959423660916197</v>
      </c>
      <c r="I32" s="6">
        <f>IF('Log_working_3-way'!$D32="","",'True_Odds_Calculator_3-way'!O33/'True_Odds_Calculator_3-way'!B33-1)</f>
        <v>8.5607943266203694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2.7837972410987843E-2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1.04443166920916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49.754471850992978</v>
      </c>
      <c r="I33" s="6">
        <f>IF('Log_working_3-way'!$D33="","",'True_Odds_Calculator_3-way'!O34/'True_Odds_Calculator_3-way'!B34-1)</f>
        <v>2.5068232632392204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3.4588184658310928E-2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1.0474614845619585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27.199816497157538</v>
      </c>
      <c r="I34" s="6">
        <f>IF('Log_working_3-way'!$D34="","",'True_Odds_Calculator_3-way'!O35/'True_Odds_Calculator_3-way'!B35-1)</f>
        <v>5.2770084636933969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4.7413269755069098E-2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1.0409342361391023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14.45176983870933</v>
      </c>
      <c r="I35" s="6">
        <f>IF('Log_working_3-way'!$D35="","",'True_Odds_Calculator_3-way'!O36/'True_Odds_Calculator_3-way'!B36-1)</f>
        <v>7.3363804854623389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4.381389866249652E-2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1.0434196261941437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20.901881610061192</v>
      </c>
      <c r="I36" s="6">
        <f>IF('Log_working_3-way'!$D36="","",'True_Odds_Calculator_3-way'!O37/'True_Odds_Calculator_3-way'!B37-1)</f>
        <v>6.3819142793910704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4.526401833977145E-2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1.0536859838573021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1.8365271496170035</v>
      </c>
      <c r="I37" s="6">
        <f>IF('Log_working_3-way'!$D37="","",'True_Odds_Calculator_3-way'!O38/'True_Odds_Calculator_3-way'!B38-1)</f>
        <v>4.0659800225698142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4.7989829969807829E-2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1.0212661569455006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5.9547583341310286</v>
      </c>
      <c r="I38" s="6">
        <f>IF('Log_working_3-way'!$D38="","",'True_Odds_Calculator_3-way'!O39/'True_Odds_Calculator_3-way'!B39-1)</f>
        <v>7.5103061297515321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2.2481410491687281E-2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1.0280858622508746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41.23953351897697</v>
      </c>
      <c r="I39" s="6">
        <f>IF('Log_working_3-way'!$D39="","",'True_Odds_Calculator_3-way'!O40/'True_Odds_Calculator_3-way'!B40-1)</f>
        <v>3.0480261091601735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2.4692861653141218E-2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1.0676306260702466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49.633469232574811</v>
      </c>
      <c r="I40" s="6">
        <f>IF('Log_working_3-way'!$D40="","",'True_Odds_Calculator_3-way'!O41/'True_Odds_Calculator_3-way'!B41-1)</f>
        <v>2.7412587554571237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5.2255443010605251E-2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1.0220894391919586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23.939642646079193</v>
      </c>
      <c r="I41" s="6">
        <f>IF('Log_working_3-way'!$D41="","",'True_Odds_Calculator_3-way'!O42/'True_Odds_Calculator_3-way'!B42-1)</f>
        <v>6.2989171839774896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2.2773326272464534E-2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1.0316527067887717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0.11525897045475997</v>
      </c>
      <c r="I42" s="6">
        <f>IF('Log_working_3-way'!$D42="","",'True_Odds_Calculator_3-way'!O43/'True_Odds_Calculator_3-way'!B43-1)</f>
        <v>1.8356408236943351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2.3464014831707791E-2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1.0249599467065182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4.4785778797179043</v>
      </c>
      <c r="I43" s="6">
        <f>IF('Log_working_3-way'!$D43="","",'True_Odds_Calculator_3-way'!O44/'True_Odds_Calculator_3-way'!B44-1)</f>
        <v>4.6923560825905106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2.4960805796050423E-2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1.0283361776421984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24.038077552362708</v>
      </c>
      <c r="I44" s="6">
        <f>IF('Log_working_3-way'!$D44="","",'True_Odds_Calculator_3-way'!O45/'True_Odds_Calculator_3-way'!B45-1)</f>
        <v>6.4562254105604184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2.9121300953389495E-2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1.032891976365979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30.278450918314476</v>
      </c>
      <c r="I45" s="6">
        <f>IF('Log_working_3-way'!$D45="","",'True_Odds_Calculator_3-way'!O46/'True_Odds_Calculator_3-way'!B46-1)</f>
        <v>5.6050030721165802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3.2118180518235562E-2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1.0266065903066495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16.607562550945065</v>
      </c>
      <c r="I46" s="6">
        <f>IF('Log_working_3-way'!$D46="","",'True_Odds_Calculator_3-way'!O47/'True_Odds_Calculator_3-way'!B47-1)</f>
        <v>6.0645929764818698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2.8407027202691504E-2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1.0307250589347765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31.070717279109566</v>
      </c>
      <c r="I47" s="6">
        <f>IF('Log_working_3-way'!$D47="","",'True_Odds_Calculator_3-way'!O48/'True_Odds_Calculator_3-way'!B48-1)</f>
        <v>4.8329310622255939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2.9894716507292474E-2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1.020696678042198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14.402916846121755</v>
      </c>
      <c r="I48" s="6">
        <f>IF('Log_working_3-way'!$D48="","",'True_Odds_Calculator_3-way'!O49/'True_Odds_Calculator_3-way'!B49-1)</f>
        <v>7.0306962290631105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2.2341398962252734E-2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1.0189040728816261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12.147701836853001</v>
      </c>
      <c r="I49" s="6">
        <f>IF('Log_working_3-way'!$D49="","",'True_Odds_Calculator_3-way'!O50/'True_Odds_Calculator_3-way'!B50-1)</f>
        <v>7.9437397449714506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2.0527845982081905E-2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1.0485944440366755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61.056741177249037</v>
      </c>
      <c r="I50" s="6">
        <f>IF('Log_working_3-way'!$D50="","",'True_Odds_Calculator_3-way'!O51/'True_Odds_Calculator_3-way'!B51-1)</f>
        <v>1.0248683987405944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3.1314226075786822E-2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1.0553499597270881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72.655917819817347</v>
      </c>
      <c r="I51" s="6">
        <f>IF('Log_working_3-way'!$D51="","",'True_Odds_Calculator_3-way'!O52/'True_Odds_Calculator_3-way'!B52-1)</f>
        <v>0.21878833431812916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2.658915899537373E-2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1.0300775405364897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0.13435629618973399</v>
      </c>
      <c r="I52" s="6">
        <f>IF('Log_working_3-way'!$D52="","",'True_Odds_Calculator_3-way'!O53/'True_Odds_Calculator_3-way'!B53-1)</f>
        <v>2.9708372324477264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2.3657238201175934E-2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1.0214749194407027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8.4270502001212169</v>
      </c>
      <c r="I53" s="6">
        <f>IF('Log_working_3-way'!$D53="","",'True_Odds_Calculator_3-way'!O54/'True_Odds_Calculator_3-way'!B54-1)</f>
        <v>7.4553137798388267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2.3086695111007804E-2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1.020832331972257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9.584191785146885</v>
      </c>
      <c r="I54" s="6">
        <f>IF('Log_working_3-way'!$D54="","",'True_Odds_Calculator_3-way'!O55/'True_Odds_Calculator_3-way'!B55-1)</f>
        <v>6.3020146019299963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2.2339479363790327E-2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1.0277204031713854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21.462977862695759</v>
      </c>
      <c r="I55" s="6">
        <f>IF('Log_working_3-way'!$D55="","",'True_Odds_Calculator_3-way'!O56/'True_Odds_Calculator_3-way'!B56-1)</f>
        <v>6.6253110989624826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2.8977790332466169E-2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1.025774441220038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16.179062396926419</v>
      </c>
      <c r="I56" s="6">
        <f>IF('Log_working_3-way'!$D56="","",'True_Odds_Calculator_3-way'!O57/'True_Odds_Calculator_3-way'!B57-1)</f>
        <v>7.4674760088365044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2.7653317964353885E-2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1.0267569045344849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10.965302172939152</v>
      </c>
      <c r="I57" s="6">
        <f>IF('Log_working_3-way'!$D57="","",'True_Odds_Calculator_3-way'!O58/'True_Odds_Calculator_3-way'!B58-1)</f>
        <v>7.8706900174056713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2.8931846231893932E-2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1.0245749484795781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12.766380585875622</v>
      </c>
      <c r="I58" s="6">
        <f>IF('Log_working_3-way'!$D58="","",'True_Odds_Calculator_3-way'!O59/'True_Odds_Calculator_3-way'!B59-1)</f>
        <v>8.8792448449654717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2.6637100824940418E-2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1.0259360394056101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9.526696846373099</v>
      </c>
      <c r="I59" s="6">
        <f>IF('Log_working_3-way'!$D59="","",'True_Odds_Calculator_3-way'!O60/'True_Odds_Calculator_3-way'!B60-1)</f>
        <v>7.4155295480485837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2.7923315075017996E-2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1.0259583695880792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19.292946745569161</v>
      </c>
      <c r="I60" s="6">
        <f>IF('Log_working_3-way'!$D60="","",'True_Odds_Calculator_3-way'!O61/'True_Odds_Calculator_3-way'!B61-1)</f>
        <v>7.6209433360282262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2.7464095901104546E-2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1.0244194820441268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13.636511664889705</v>
      </c>
      <c r="I61" s="6">
        <f>IF('Log_working_3-way'!$D61="","",'True_Odds_Calculator_3-way'!O62/'True_Odds_Calculator_3-way'!B62-1)</f>
        <v>8.2238084020044351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2.6415034731683384E-2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1.0338706423620885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36.891791710794053</v>
      </c>
      <c r="I62" s="6">
        <f>IF('Log_working_3-way'!$D62="","",'True_Odds_Calculator_3-way'!O63/'True_Odds_Calculator_3-way'!B63-1)</f>
        <v>4.9139147556551004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3.0896092170602074E-2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1.0283571780587946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24.556989933873609</v>
      </c>
      <c r="I63" s="6">
        <f>IF('Log_working_3-way'!$D63="","",'True_Odds_Calculator_3-way'!O64/'True_Odds_Calculator_3-way'!B64-1)</f>
        <v>6.667943932549111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2.9013506872066053E-2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1.0330850443332054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35.518245730070852</v>
      </c>
      <c r="I64" s="6">
        <f>IF('Log_working_3-way'!$D64="","",'True_Odds_Calculator_3-way'!O65/'True_Odds_Calculator_3-way'!B65-1)</f>
        <v>5.0338758515323443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3.0658726018157667E-2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1.0306111780958285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2.7473735233117766</v>
      </c>
      <c r="I65" s="6">
        <f>IF('Log_working_3-way'!$D65="","",'True_Odds_Calculator_3-way'!O66/'True_Odds_Calculator_3-way'!B66-1)</f>
        <v>6.1691375221019786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3.0000537467739896E-2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1.0415093670699074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11.30224464419039</v>
      </c>
      <c r="I66" s="6">
        <f>IF('Log_working_3-way'!$D66="","",'True_Odds_Calculator_3-way'!O67/'True_Odds_Calculator_3-way'!B67-1)</f>
        <v>6.4718253592929678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4.425661304729811E-2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1.0503101548122378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30.130995734054732</v>
      </c>
      <c r="I67" s="6">
        <f>IF('Log_working_3-way'!$D67="","",'True_Odds_Calculator_3-way'!O68/'True_Odds_Calculator_3-way'!B68-1)</f>
        <v>5.8159422942851249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4.889228418640168E-2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1.0414161153932842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8.5913793240968932</v>
      </c>
      <c r="I68" s="6">
        <f>IF('Log_working_3-way'!$D68="","",'True_Odds_Calculator_3-way'!O69/'True_Odds_Calculator_3-way'!B69-1)</f>
        <v>7.6370764799666286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4.4106423853259358E-2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1.0472941859865179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5.0247344917506576</v>
      </c>
      <c r="I69" s="6">
        <f>IF('Log_working_3-way'!$D69="","",'True_Odds_Calculator_3-way'!O70/'True_Odds_Calculator_3-way'!B70-1)</f>
        <v>5.9710886956265243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4.7842341150989398E-2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1.0417447647313642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6.2307423256815069</v>
      </c>
      <c r="I70" s="6">
        <f>IF('Log_working_3-way'!$D70="","",'True_Odds_Calculator_3-way'!O71/'True_Odds_Calculator_3-way'!B71-1)</f>
        <v>7.8510308957187842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4.3792921576197186E-2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1.0419132756173684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14.561920570839943</v>
      </c>
      <c r="I71" s="6">
        <f>IF('Log_working_3-way'!$D71="","",'True_Odds_Calculator_3-way'!O72/'True_Odds_Calculator_3-way'!B72-1)</f>
        <v>7.0881588256231414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4.4800673852673611E-2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1.0432498184930699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20.286995952740384</v>
      </c>
      <c r="I72" s="6">
        <f>IF('Log_working_3-way'!$D72="","",'True_Odds_Calculator_3-way'!O73/'True_Odds_Calculator_3-way'!B73-1)</f>
        <v>7.3250471724050783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4.5234895978436551E-2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1.0590812045740612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40.14794975181227</v>
      </c>
      <c r="I73" s="6">
        <f>IF('Log_working_3-way'!$D73="","",'True_Odds_Calculator_3-way'!O74/'True_Odds_Calculator_3-way'!B74-1)</f>
        <v>3.8883039014909961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5.1876186724176154E-2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1.0407431675771046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13.734325492378018</v>
      </c>
      <c r="I74" s="6">
        <f>IF('Log_working_3-way'!$D74="","",'True_Odds_Calculator_3-way'!O75/'True_Odds_Calculator_3-way'!B75-1)</f>
        <v>8.0152011285885845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4.3732915209663492E-2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1.0427843439540507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18.590201280399761</v>
      </c>
      <c r="I75" s="6">
        <f>IF('Log_working_3-way'!$D75="","",'True_Odds_Calculator_3-way'!O76/'True_Odds_Calculator_3-way'!B76-1)</f>
        <v>7.5769032659471893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4.5145017352405281E-2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1.044677605532816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23.892574150211875</v>
      </c>
      <c r="I76" s="6">
        <f>IF('Log_working_3-way'!$D76="","",'True_Odds_Calculator_3-way'!O77/'True_Odds_Calculator_3-way'!B77-1)</f>
        <v>5.9851945109900617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4.5726341292843919E-2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1.0481697937619652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29.838164579104955</v>
      </c>
      <c r="I77" s="6">
        <f>IF('Log_working_3-way'!$D77="","",'True_Odds_Calculator_3-way'!O78/'True_Odds_Calculator_3-way'!B78-1)</f>
        <v>6.289482814950361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4.6854061902041E-2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1.0455333687307418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27.571709022275115</v>
      </c>
      <c r="I78" s="6">
        <f>IF('Log_working_3-way'!$D78="","",'True_Odds_Calculator_3-way'!O79/'True_Odds_Calculator_3-way'!B79-1)</f>
        <v>6.9925654335842458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4.510903434217739E-2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1.0411933509996096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13.727450582209464</v>
      </c>
      <c r="I79" s="6">
        <f>IF('Log_working_3-way'!$D79="","",'True_Odds_Calculator_3-way'!O80/'True_Odds_Calculator_3-way'!B80-1)</f>
        <v>8.1791589501305531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4.4220139389569812E-2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1.0418040941211288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12.127580586690206</v>
      </c>
      <c r="I80" s="6">
        <f>IF('Log_working_3-way'!$D80="","",'True_Odds_Calculator_3-way'!O81/'True_Odds_Calculator_3-way'!B81-1)</f>
        <v>8.1729109333906802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4.4931397239819759E-2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1.0463577471710961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24.110964764337076</v>
      </c>
      <c r="I81" s="6">
        <f>IF('Log_working_3-way'!$D81="","",'True_Odds_Calculator_3-way'!O82/'True_Odds_Calculator_3-way'!B82-1)</f>
        <v>6.794648450317692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4.7291017440271199E-2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1.0417123884611459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8.4102746687069061</v>
      </c>
      <c r="I82" s="6">
        <f>IF('Log_working_3-way'!$D82="","",'True_Odds_Calculator_3-way'!O83/'True_Odds_Calculator_3-way'!B83-1)</f>
        <v>7.283728032545703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4.4278493590698575E-2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1.0458949987944328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24.918967622026074</v>
      </c>
      <c r="I83" s="6">
        <f>IF('Log_working_3-way'!$D83="","",'True_Odds_Calculator_3-way'!O84/'True_Odds_Calculator_3-way'!B84-1)</f>
        <v>6.3317180072157901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4.6597862488113595E-2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1.0457478768155626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24.925572519083968</v>
      </c>
      <c r="I84" s="6">
        <f>IF('Log_working_3-way'!$D84="","",'True_Odds_Calculator_3-way'!O85/'True_Odds_Calculator_3-way'!B85-1)</f>
        <v>7.1710637917950084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4.6331227252280005E-2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1.0409588285873517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14.575682902030927</v>
      </c>
      <c r="I85" s="6">
        <f>IF('Log_working_3-way'!$D85="","",'True_Odds_Calculator_3-way'!O86/'True_Odds_Calculator_3-way'!B86-1)</f>
        <v>7.8503136630898656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4.3877510933104658E-2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1.0476472836184763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24.607605658717027</v>
      </c>
      <c r="I86" s="6">
        <f>IF('Log_working_3-way'!$D86="","",'True_Odds_Calculator_3-way'!O87/'True_Odds_Calculator_3-way'!B87-1)</f>
        <v>7.013927352922078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4.837440287429029E-2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1.0412678176960526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8.2395441457145058</v>
      </c>
      <c r="I87" s="6">
        <f>IF('Log_working_3-way'!$D87="","",'True_Odds_Calculator_3-way'!O88/'True_Odds_Calculator_3-way'!B88-1)</f>
        <v>7.536359057289042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4.384907759339951E-2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1.0410745868773599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16.497247483948058</v>
      </c>
      <c r="I88" s="6">
        <f>IF('Log_working_3-way'!$D88="","",'True_Odds_Calculator_3-way'!O89/'True_Odds_Calculator_3-way'!B89-1)</f>
        <v>7.9054067819662777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4.3754955881694091E-2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1.0448835002135379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22.421742907207296</v>
      </c>
      <c r="I89" s="6">
        <f>IF('Log_working_3-way'!$D89="","",'True_Odds_Calculator_3-way'!O90/'True_Odds_Calculator_3-way'!B90-1)</f>
        <v>6.6263270259638549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4.6352584957785048E-2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1.0617153551316316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29.102870856794798</v>
      </c>
      <c r="I90" s="6">
        <f>IF('Log_working_3-way'!$D90="","",'True_Odds_Calculator_3-way'!O91/'True_Odds_Calculator_3-way'!B91-1)</f>
        <v>5.7785496990025385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6.0340993430465062E-2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1.0537268231594668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18.737796324620184</v>
      </c>
      <c r="I91" s="6">
        <f>IF('Log_working_3-way'!$D91="","",'True_Odds_Calculator_3-way'!O92/'True_Odds_Calculator_3-way'!B92-1)</f>
        <v>6.5969187580761313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5.6362819748911663E-2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1.0530244497319021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15.859311791897451</v>
      </c>
      <c r="I92" s="6">
        <f>IF('Log_working_3-way'!$D92="","",'True_Odds_Calculator_3-way'!O93/'True_Odds_Calculator_3-way'!B93-1)</f>
        <v>5.9926356040220918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5.5998899284535053E-2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1.0648411413639214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2.2476177424152644</v>
      </c>
      <c r="I93" s="6">
        <f>IF('Log_working_3-way'!$D93="","",'True_Odds_Calculator_3-way'!O94/'True_Odds_Calculator_3-way'!B94-1)</f>
        <v>5.2350972709949373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5.9882116314972311E-2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1.0557156583348335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21.498885301012564</v>
      </c>
      <c r="I94" s="6">
        <f>IF('Log_working_3-way'!$D94="","",'True_Odds_Calculator_3-way'!O95/'True_Odds_Calculator_3-way'!B95-1)</f>
        <v>6.7627905745852068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5.7623948318348717E-2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1.0515346089959343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16.771701982228301</v>
      </c>
      <c r="I95" s="6">
        <f>IF('Log_working_3-way'!$D95="","",'True_Odds_Calculator_3-way'!O96/'True_Odds_Calculator_3-way'!B96-1)</f>
        <v>6.6973059429199786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5.4501054501054469E-2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1.0583785644052837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25.158834241917365</v>
      </c>
      <c r="I96" s="6">
        <f>IF('Log_working_3-way'!$D96="","",'True_Odds_Calculator_3-way'!O97/'True_Odds_Calculator_3-way'!B97-1)</f>
        <v>5.7512219117877024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5.8947458007989617E-2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1.0538831160128943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13.786133532651382</v>
      </c>
      <c r="I97" s="6">
        <f>IF('Log_working_3-way'!$D97="","",'True_Odds_Calculator_3-way'!O98/'True_Odds_Calculator_3-way'!B98-1)</f>
        <v>5.0659869975419474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5.6584739264195161E-2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1.0563599732827378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22.631950573698145</v>
      </c>
      <c r="I98" s="6">
        <f>IF('Log_working_3-way'!$D98="","",'True_Odds_Calculator_3-way'!O99/'True_Odds_Calculator_3-way'!B99-1)</f>
        <v>6.4169120428400852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5.7889822595704965E-2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1.0609860355850298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29.824968954006362</v>
      </c>
      <c r="I99" s="6">
        <f>IF('Log_working_3-way'!$D99="","",'True_Odds_Calculator_3-way'!O100/'True_Odds_Calculator_3-way'!B100-1)</f>
        <v>5.5374977438811985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5.930556728900882E-2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1.0524106566663398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11.258351341186174</v>
      </c>
      <c r="I100" s="6">
        <f>IF('Log_working_3-way'!$D100="","",'True_Odds_Calculator_3-way'!O101/'True_Odds_Calculator_3-way'!B101-1)</f>
        <v>6.4751800992001636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5.5548865956421167E-2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1.0206357416063208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12.618819942761823</v>
      </c>
      <c r="I101" s="6">
        <f>IF('Log_working_3-way'!$D101="","",'True_Odds_Calculator_3-way'!O102/'True_Odds_Calculator_3-way'!B102-1)</f>
        <v>7.1236296586544618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2.2329596723464462E-2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1.0238581010592911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32.429226221481592</v>
      </c>
      <c r="I102" s="6">
        <f>IF('Log_working_3-way'!$D102="","",'True_Odds_Calculator_3-way'!O103/'True_Odds_Calculator_3-way'!B103-1)</f>
        <v>4.1658290603373942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2.3013712442024659E-2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1.05146251713927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34.935714270419716</v>
      </c>
      <c r="I103" s="6">
        <f>IF('Log_working_3-way'!$D103="","",'True_Odds_Calculator_3-way'!O104/'True_Odds_Calculator_3-way'!B104-1)</f>
        <v>6.0121106076687276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4.7366092053838349E-2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1.0440948876796294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21.53588697968614</v>
      </c>
      <c r="I104" s="6">
        <f>IF('Log_working_3-way'!$D104="","",'True_Odds_Calculator_3-way'!O105/'True_Odds_Calculator_3-way'!B105-1)</f>
        <v>8.1665107484013166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4.5660982839737851E-2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1.0439464931735387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19.877631939941502</v>
      </c>
      <c r="I105" s="6">
        <f>IF('Log_working_3-way'!$D105="","",'True_Odds_Calculator_3-way'!O106/'True_Odds_Calculator_3-way'!B106-1)</f>
        <v>8.8852579307654089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4.5902536726656784E-2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1.039660758149439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12.452574490119682</v>
      </c>
      <c r="I106" s="6">
        <f>IF('Log_working_3-way'!$D106="","",'True_Odds_Calculator_3-way'!O107/'True_Odds_Calculator_3-way'!B107-1)</f>
        <v>9.1753926601464411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4.2730487653451332E-2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1.0408010383046715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8.2970388348783448</v>
      </c>
      <c r="I107" s="6">
        <f>IF('Log_working_3-way'!$D107="","",'True_Odds_Calculator_3-way'!O108/'True_Odds_Calculator_3-way'!B108-1)</f>
        <v>10.877308304214186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4.3867292689246273E-2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1.0411001618748672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6.9569170349732357</v>
      </c>
      <c r="I108" s="6">
        <f>IF('Log_working_3-way'!$D108="","",'True_Odds_Calculator_3-way'!O109/'True_Odds_Calculator_3-way'!B109-1)</f>
        <v>9.4356263902677551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4.3749356234292769E-2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1.0446007129233121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21.972373624696807</v>
      </c>
      <c r="I109" s="6">
        <f>IF('Log_working_3-way'!$D109="","",'True_Odds_Calculator_3-way'!O110/'True_Odds_Calculator_3-way'!B110-1)</f>
        <v>8.336116218411938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4.6005080864462533E-2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1.0406217104786899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11.576646054843851</v>
      </c>
      <c r="I110" s="6">
        <f>IF('Log_working_3-way'!$D110="","",'True_Odds_Calculator_3-way'!O111/'True_Odds_Calculator_3-way'!B111-1)</f>
        <v>10.313501138080383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4.3799290101396826E-2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1.0492463137219763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29.467783867314722</v>
      </c>
      <c r="I111" s="6">
        <f>IF('Log_working_3-way'!$D111="","",'True_Odds_Calculator_3-way'!O112/'True_Odds_Calculator_3-way'!B112-1)</f>
        <v>7.5054595747748074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4.7641276714097902E-2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1.075584249594262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0.69253286946716508</v>
      </c>
      <c r="I112" s="6">
        <f>IF('Log_working_3-way'!$D112="","",'True_Odds_Calculator_3-way'!O113/'True_Odds_Calculator_3-way'!B113-1)</f>
        <v>3.9098310209565534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6.1659458956458524E-2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1.1225281453942886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67.525035845297282</v>
      </c>
      <c r="I113" s="6">
        <f>IF('Log_working_3-way'!$D113="","",'True_Odds_Calculator_3-way'!O114/'True_Odds_Calculator_3-way'!B114-1)</f>
        <v>0.80948922778988108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6.6053511705685741E-2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1.0238365175124224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25.762163468202193</v>
      </c>
      <c r="I114" s="6">
        <f>IF('Log_working_3-way'!$D114="","",'True_Odds_Calculator_3-way'!O115/'True_Odds_Calculator_3-way'!B115-1)</f>
        <v>4.668808160740217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2.4264324586030117E-2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1.0238993299828818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4.4311832050392832</v>
      </c>
      <c r="I115" s="6">
        <f>IF('Log_working_3-way'!$D115="","",'True_Odds_Calculator_3-way'!O116/'True_Odds_Calculator_3-way'!B116-1)</f>
        <v>5.4194371589029746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2.4174206631051298E-2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1.0227205657758156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25.237034077779921</v>
      </c>
      <c r="I116" s="6">
        <f>IF('Log_working_3-way'!$D116="","",'True_Odds_Calculator_3-way'!O117/'True_Odds_Calculator_3-way'!B117-1)</f>
        <v>5.6973443872373588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2.3223822171038577E-2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1.0458598876128957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52.854019094967093</v>
      </c>
      <c r="I117" s="6">
        <f>IF('Log_working_3-way'!$D117="","",'True_Odds_Calculator_3-way'!O118/'True_Odds_Calculator_3-way'!B118-1)</f>
        <v>1.9867796518704517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3.4123204463625934E-2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1.0648781911626881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-0.55442696246075807</v>
      </c>
      <c r="I118" s="6">
        <f>IF('Log_working_3-way'!$D118="","",'True_Odds_Calculator_3-way'!O119/'True_Odds_Calculator_3-way'!B119-1)</f>
        <v>0.77987138011347801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3.7183863880432266E-2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1.0263677978599943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12.241063009999186</v>
      </c>
      <c r="I119" s="6">
        <f>IF('Log_working_3-way'!$D119="","",'True_Odds_Calculator_3-way'!O120/'True_Odds_Calculator_3-way'!B120-1)</f>
        <v>6.3393680452040071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2.8344349377559697E-2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1.0576294846719159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59.700569577217955</v>
      </c>
      <c r="I120" s="6">
        <f>IF('Log_working_3-way'!$D120="","",'True_Odds_Calculator_3-way'!O121/'True_Odds_Calculator_3-way'!B121-1)</f>
        <v>1.4908816146646338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3.768644454193204E-2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1.0634847841332122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66.023238358070074</v>
      </c>
      <c r="I121" s="6">
        <f>IF('Log_working_3-way'!$D121="","",'True_Odds_Calculator_3-way'!O122/'True_Odds_Calculator_3-way'!B122-1)</f>
        <v>0.898492300585223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3.6124874680616426E-2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1.0409520149708742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0.49639311988042456</v>
      </c>
      <c r="I122" s="6">
        <f>IF('Log_working_3-way'!$D122="","",'True_Odds_Calculator_3-way'!O123/'True_Odds_Calculator_3-way'!B123-1)</f>
        <v>3.6723461175250547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3.3813501646749344E-2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1.0359765561536423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42.10619306819563</v>
      </c>
      <c r="I123" s="6">
        <f>IF('Log_working_3-way'!$D123="","",'True_Odds_Calculator_3-way'!O124/'True_Odds_Calculator_3-way'!B124-1)</f>
        <v>3.6439740867057138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3.1045454979790277E-2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1.025145268257696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11.596446144452928</v>
      </c>
      <c r="I124" s="6">
        <f>IF('Log_working_3-way'!$D124="","",'True_Odds_Calculator_3-way'!O125/'True_Odds_Calculator_3-way'!B125-1)</f>
        <v>7.8320487718455141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2.7217415793302058E-2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1.0679009045760783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69.552390291184707</v>
      </c>
      <c r="I125" s="6">
        <f>IF('Log_working_3-way'!$D125="","",'True_Odds_Calculator_3-way'!O126/'True_Odds_Calculator_3-way'!B126-1)</f>
        <v>0.52043133944265207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3.54199879144943E-2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1.0245546954329308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12.562117616411351</v>
      </c>
      <c r="I126" s="6">
        <f>IF('Log_working_3-way'!$D126="","",'True_Odds_Calculator_3-way'!O127/'True_Odds_Calculator_3-way'!B127-1)</f>
        <v>8.2791260448209947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2.660388987374751E-2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1.0271011275564641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7.2633801849268202</v>
      </c>
      <c r="I127" s="6">
        <f>IF('Log_working_3-way'!$D127="","",'True_Odds_Calculator_3-way'!O128/'True_Odds_Calculator_3-way'!B128-1)</f>
        <v>6.4187174947075434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2.8617776514582749E-2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1.0277636617131618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21.901859692229717</v>
      </c>
      <c r="I128" s="6">
        <f>IF('Log_working_3-way'!$D128="","",'True_Odds_Calculator_3-way'!O129/'True_Odds_Calculator_3-way'!B129-1)</f>
        <v>6.0608562702934465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2.8951274919350789E-2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1.0566318640318619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25.202238874670218</v>
      </c>
      <c r="I129" s="6">
        <f>IF('Log_working_3-way'!$D129="","",'True_Odds_Calculator_3-way'!O130/'True_Odds_Calculator_3-way'!B130-1)</f>
        <v>6.022851334374705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5.7193286322919201E-2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1.0644744778666131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35.416979631016311</v>
      </c>
      <c r="I130" s="6">
        <f>IF('Log_working_3-way'!$D130="","",'True_Odds_Calculator_3-way'!O131/'True_Odds_Calculator_3-way'!B131-1)</f>
        <v>4.9293881886142294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5.9361839626392854E-2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1.0518015801300409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9.8166751010079061</v>
      </c>
      <c r="I131" s="6">
        <f>IF('Log_working_3-way'!$D131="","",'True_Odds_Calculator_3-way'!O132/'True_Odds_Calculator_3-way'!B132-1)</f>
        <v>7.863019439533792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5.5170869136210499E-2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1.0514092922954563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12.498591885907715</v>
      </c>
      <c r="I132" s="6">
        <f>IF('Log_working_3-way'!$D132="","",'True_Odds_Calculator_3-way'!O133/'True_Odds_Calculator_3-way'!B133-1)</f>
        <v>7.7046704792274507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5.4920628802333393E-2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1.0585954090542373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24.340014626458583</v>
      </c>
      <c r="I133" s="6">
        <f>IF('Log_working_3-way'!$D133="","",'True_Odds_Calculator_3-way'!O134/'True_Odds_Calculator_3-way'!B134-1)</f>
        <v>6.6613842811418422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5.9445256336448038E-2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1.0738685592898163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12.938199207479133</v>
      </c>
      <c r="I134" s="6">
        <f>IF('Log_working_3-way'!$D134="","",'True_Odds_Calculator_3-way'!O135/'True_Odds_Calculator_3-way'!B135-1)</f>
        <v>7.0732180545473931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7.7839066958316661E-2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1.1010586838472449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9.0676818950930613</v>
      </c>
      <c r="I135" s="6">
        <f>IF('Log_working_3-way'!$D135="","",'True_Odds_Calculator_3-way'!O136/'True_Odds_Calculator_3-way'!B136-1)</f>
        <v>6.8381606449686485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0.10364145658263313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1.1017692296223338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16.248736390241962</v>
      </c>
      <c r="I136" s="6">
        <f>IF('Log_working_3-way'!$D136="","",'True_Odds_Calculator_3-way'!O137/'True_Odds_Calculator_3-way'!B137-1)</f>
        <v>7.2063886725275701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0.10553310080806155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1.1011290539103256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13.365931129069592</v>
      </c>
      <c r="I137" s="6">
        <f>IF('Log_working_3-way'!$D137="","",'True_Odds_Calculator_3-way'!O138/'True_Odds_Calculator_3-way'!B138-1)</f>
        <v>6.6929512963349724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0.10488932334246481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1.1010794868941116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11.499146879009638</v>
      </c>
      <c r="I138" s="6">
        <f>IF('Log_working_3-way'!$D138="","",'True_Odds_Calculator_3-way'!O139/'True_Odds_Calculator_3-way'!B139-1)</f>
        <v>8.596396431919878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0.10564337622483455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1.1103500205171779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30.312042656985653</v>
      </c>
      <c r="I139" s="6">
        <f>IF('Log_working_3-way'!$D139="","",'True_Odds_Calculator_3-way'!O140/'True_Odds_Calculator_3-way'!B140-1)</f>
        <v>5.6821097647897352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0.10507246376811596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1.1176331868702662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36.66706692709721</v>
      </c>
      <c r="I140" s="6">
        <f>IF('Log_working_3-way'!$D140="","",'True_Odds_Calculator_3-way'!O141/'True_Odds_Calculator_3-way'!B141-1)</f>
        <v>5.0736615944287804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0.10503186068693959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1.0742648657686615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10.032766038964988</v>
      </c>
      <c r="I141" s="6">
        <f>IF('Log_working_3-way'!$D141="","",'True_Odds_Calculator_3-way'!O142/'True_Odds_Calculator_3-way'!B142-1)</f>
        <v>6.9328308186874228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7.7753881386843471E-2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1.0324318014062406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0.53673594478504016</v>
      </c>
      <c r="I142" s="6">
        <f>IF('Log_working_3-way'!$D142="","",'True_Odds_Calculator_3-way'!O143/'True_Odds_Calculator_3-way'!B143-1)</f>
        <v>3.5618545491600511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2.7009864003049167E-2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1.0303962678072991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41.165332533059306</v>
      </c>
      <c r="I143" s="6">
        <f>IF('Log_working_3-way'!$D143="","",'True_Odds_Calculator_3-way'!O144/'True_Odds_Calculator_3-way'!B144-1)</f>
        <v>4.0091671826235071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2.6496078087823394E-2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1.0214322632061474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9.8603253700718145</v>
      </c>
      <c r="I144" s="6">
        <f>IF('Log_working_3-way'!$D144="","",'True_Odds_Calculator_3-way'!O145/'True_Odds_Calculator_3-way'!B145-1)</f>
        <v>6.9336148513929574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2.3091917828759856E-2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1.0357902169667439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54.953691421024132</v>
      </c>
      <c r="I145" s="6">
        <f>IF('Log_working_3-way'!$D145="","",'True_Odds_Calculator_3-way'!O146/'True_Odds_Calculator_3-way'!B146-1)</f>
        <v>1.9081679129937106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2.5707176579304214E-2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1.071204523907221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36.651237982500312</v>
      </c>
      <c r="I146" s="6">
        <f>IF('Log_working_3-way'!$D146="","",'True_Odds_Calculator_3-way'!O147/'True_Odds_Calculator_3-way'!B147-1)</f>
        <v>5.9030449614437162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6.3914102432163444E-2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1.0351968870521298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8.1777932078039246</v>
      </c>
      <c r="I147" s="6">
        <f>IF('Log_working_3-way'!$D147="","",'True_Odds_Calculator_3-way'!O148/'True_Odds_Calculator_3-way'!B148-1)</f>
        <v>11.029717186909876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3.7938715392066058E-2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1.0383545435818706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20.19328966037239</v>
      </c>
      <c r="I148" s="6">
        <f>IF('Log_working_3-way'!$D148="","",'True_Odds_Calculator_3-way'!O149/'True_Odds_Calculator_3-way'!B149-1)</f>
        <v>9.0702585708301662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4.0021743791286646E-2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1.0274933651677458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20.831518377986576</v>
      </c>
      <c r="I149" s="6">
        <f>IF('Log_working_3-way'!$D149="","",'True_Odds_Calculator_3-way'!O150/'True_Odds_Calculator_3-way'!B150-1)</f>
        <v>6.7124461789830621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2.884783385001688E-2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1.0258070472484508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12.247270870211301</v>
      </c>
      <c r="I150" s="6">
        <f>IF('Log_working_3-way'!$D150="","",'True_Odds_Calculator_3-way'!O151/'True_Odds_Calculator_3-way'!B151-1)</f>
        <v>7.1738527198419497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2.7862452537569027E-2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1.0254140108311041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11.070020288676972</v>
      </c>
      <c r="I151" s="6">
        <f>IF('Log_working_3-way'!$D151="","",'True_Odds_Calculator_3-way'!O152/'True_Odds_Calculator_3-way'!B152-1)</f>
        <v>5.8495490463137685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2.7200731020029068E-2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1.0251090048113585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9.0028587215541211</v>
      </c>
      <c r="I152" s="6">
        <f>IF('Log_working_3-way'!$D152="","",'True_Odds_Calculator_3-way'!O153/'True_Odds_Calculator_3-way'!B153-1)</f>
        <v>7.3738381970482223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2.6991092973497555E-2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1.0514153121308121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3.4089695020282775</v>
      </c>
      <c r="I153" s="6">
        <f>IF('Log_working_3-way'!$D153="","",'True_Odds_Calculator_3-way'!O154/'True_Odds_Calculator_3-way'!B154-1)</f>
        <v>4.4301891113405834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4.8955343165828946E-2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1.0403146249745721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12.965596364201913</v>
      </c>
      <c r="I154" s="6">
        <f>IF('Log_working_3-way'!$D154="","",'True_Odds_Calculator_3-way'!O155/'True_Odds_Calculator_3-way'!B155-1)</f>
        <v>6.7370738380058448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4.3128788969923892E-2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1.1050130001903373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56.861679264280632</v>
      </c>
      <c r="I155" s="6">
        <f>IF('Log_working_3-way'!$D155="","",'True_Odds_Calculator_3-way'!O156/'True_Odds_Calculator_3-way'!B156-1)</f>
        <v>1.7934621976915452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7.1523066537098057E-2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1.0432989699098985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16.917847052686007</v>
      </c>
      <c r="I156" s="6">
        <f>IF('Log_working_3-way'!$D156="","",'True_Odds_Calculator_3-way'!O157/'True_Odds_Calculator_3-way'!B157-1)</f>
        <v>6.4185817659575752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4.590012546897615E-2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1.0211206757460844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9.6485204195285501</v>
      </c>
      <c r="I157" s="6">
        <f>IF('Log_working_3-way'!$D157="","",'True_Odds_Calculator_3-way'!O158/'True_Odds_Calculator_3-way'!B158-1)</f>
        <v>8.1989725920856706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2.2881855658384964E-2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1.0326363242303376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50.218514552080094</v>
      </c>
      <c r="I158" s="6">
        <f>IF('Log_working_3-way'!$D158="","",'True_Odds_Calculator_3-way'!O159/'True_Odds_Calculator_3-way'!B159-1)</f>
        <v>2.6351775880272106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2.521475593004352E-2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1.0267839273547017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8.038641213659119</v>
      </c>
      <c r="I159" s="6">
        <f>IF('Log_working_3-way'!$D159="","",'True_Odds_Calculator_3-way'!O160/'True_Odds_Calculator_3-way'!B160-1)</f>
        <v>6.1416424404220189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2.8369446590393421E-2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1.0262113440930782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8.6793857802381229</v>
      </c>
      <c r="I160" s="6">
        <f>IF('Log_working_3-way'!$D160="","",'True_Odds_Calculator_3-way'!O161/'True_Odds_Calculator_3-way'!B161-1)</f>
        <v>7.2195764405620331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2.8096015937858265E-2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1.0255106782508534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11.964723858939404</v>
      </c>
      <c r="I161" s="6">
        <f>IF('Log_working_3-way'!$D161="","",'True_Odds_Calculator_3-way'!O162/'True_Odds_Calculator_3-way'!B162-1)</f>
        <v>6.1098583523282297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2.7390636665003409E-2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1.0223997440191401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6.6231044960752001</v>
      </c>
      <c r="I162" s="6">
        <f>IF('Log_working_3-way'!$D162="","",'True_Odds_Calculator_3-way'!O163/'True_Odds_Calculator_3-way'!B163-1)</f>
        <v>6.1366513121620301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2.3533528497917233E-2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1.0210334154710068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10.95440194703253</v>
      </c>
      <c r="I163" s="6">
        <f>IF('Log_working_3-way'!$D163="","",'True_Odds_Calculator_3-way'!O164/'True_Odds_Calculator_3-way'!B164-1)</f>
        <v>6.6294611720878924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2.2680745990471873E-2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1.020667707137169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9.8687799151088242</v>
      </c>
      <c r="I164" s="6">
        <f>IF('Log_working_3-way'!$D164="","",'True_Odds_Calculator_3-way'!O165/'True_Odds_Calculator_3-way'!B165-1)</f>
        <v>7.0772740153900315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2.2296080875224833E-2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1.0205758101449398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13.582137212294715</v>
      </c>
      <c r="I165" s="6">
        <f>IF('Log_working_3-way'!$D165="","",'True_Odds_Calculator_3-way'!O166/'True_Odds_Calculator_3-way'!B166-1)</f>
        <v>8.4931565720241622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2.2302190526489518E-2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1.0215043568292999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16.550081373689199</v>
      </c>
      <c r="I166" s="6">
        <f>IF('Log_working_3-way'!$D166="","",'True_Odds_Calculator_3-way'!O167/'True_Odds_Calculator_3-way'!B167-1)</f>
        <v>6.5422016372607539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2.3049999697228429E-2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1.0218551954836494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22.728253899995785</v>
      </c>
      <c r="I167" s="6">
        <f>IF('Log_working_3-way'!$D167="","",'True_Odds_Calculator_3-way'!O168/'True_Odds_Calculator_3-way'!B168-1)</f>
        <v>7.0741975076374519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2.2685605879445792E-2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1.0228985748020361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5.6237940479110451</v>
      </c>
      <c r="I168" s="6">
        <f>IF('Log_working_3-way'!$D168="","",'True_Odds_Calculator_3-way'!O169/'True_Odds_Calculator_3-way'!B169-1)</f>
        <v>6.2913357753946899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2.3836788813886178E-2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1.0231872368560972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3.7010812253514045</v>
      </c>
      <c r="I169" s="6">
        <f>IF('Log_working_3-way'!$D169="","",'True_Odds_Calculator_3-way'!O170/'True_Odds_Calculator_3-way'!B170-1)</f>
        <v>5.0189030513990556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2.2992758985967754E-2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1.0205977754958342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10.01751994164065</v>
      </c>
      <c r="I170" s="6">
        <f>IF('Log_working_3-way'!$D170="","",'True_Odds_Calculator_3-way'!O171/'True_Odds_Calculator_3-way'!B171-1)</f>
        <v>6.0323213772646698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2.2077026384970111E-2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1.0518296343224669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14.787314711581297</v>
      </c>
      <c r="I171" s="6">
        <f>IF('Log_working_3-way'!$D171="","",'True_Odds_Calculator_3-way'!O172/'True_Odds_Calculator_3-way'!B172-1)</f>
        <v>9.6710684829812585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5.5260214855558987E-2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1.0651666646137485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35.395345196382834</v>
      </c>
      <c r="I172" s="6">
        <f>IF('Log_working_3-way'!$D172="","",'True_Odds_Calculator_3-way'!O173/'True_Odds_Calculator_3-way'!B173-1)</f>
        <v>4.9556813138269211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5.9991554617387921E-2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1.0570788524133976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25.759193651256545</v>
      </c>
      <c r="I173" s="6">
        <f>IF('Log_working_3-way'!$D173="","",'True_Odds_Calculator_3-way'!O174/'True_Odds_Calculator_3-way'!B174-1)</f>
        <v>6.5899569084898451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5.7331763202518093E-2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1.0510353046668255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11.720866784396865</v>
      </c>
      <c r="I174" s="6">
        <f>IF('Log_working_3-way'!$D174="","",'True_Odds_Calculator_3-way'!O175/'True_Odds_Calculator_3-way'!B175-1)</f>
        <v>10.195822918651336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5.4770564191111593E-2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1.0341601458390939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52.511615770170074</v>
      </c>
      <c r="I175" s="6">
        <f>IF('Log_working_3-way'!$D175="","",'True_Odds_Calculator_3-way'!O176/'True_Odds_Calculator_3-way'!B176-1)</f>
        <v>2.485011836762125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2.5378952020004286E-2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1.0300168003658512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39.011455911587305</v>
      </c>
      <c r="I176" s="6">
        <f>IF('Log_working_3-way'!$D176="","",'True_Odds_Calculator_3-way'!O177/'True_Odds_Calculator_3-way'!B177-1)</f>
        <v>3.6827811974087652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2.6990553306342813E-2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1.0219929640988561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21.37743770131193</v>
      </c>
      <c r="I177" s="6">
        <f>IF('Log_working_3-way'!$D177="","",'True_Odds_Calculator_3-way'!O178/'True_Odds_Calculator_3-way'!B178-1)</f>
        <v>6.6267037251568777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2.3050497849999019E-2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1.023250344802751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30.205408276930086</v>
      </c>
      <c r="I178" s="6">
        <f>IF('Log_working_3-way'!$D178="","",'True_Odds_Calculator_3-way'!O179/'True_Odds_Calculator_3-way'!B179-1)</f>
        <v>4.361923972094087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2.2877435415593839E-2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1.0366721921314874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1.1697802778785515E-2</v>
      </c>
      <c r="I179" s="6">
        <f>IF('Log_working_3-way'!$D179="","",'True_Odds_Calculator_3-way'!O180/'True_Odds_Calculator_3-way'!B180-1)</f>
        <v>2.1157686681110048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2.7096332466218565E-2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1.0213667965242528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17.64442421125932</v>
      </c>
      <c r="I180" s="6">
        <f>IF('Log_working_3-way'!$D180="","",'True_Odds_Calculator_3-way'!O181/'True_Odds_Calculator_3-way'!B181-1)</f>
        <v>5.8428392966507801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2.277489561781687E-2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1.0357128152028203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1.4050901045053958</v>
      </c>
      <c r="I181" s="6">
        <f>IF('Log_working_3-way'!$D181="","",'True_Odds_Calculator_3-way'!O182/'True_Odds_Calculator_3-way'!B182-1)</f>
        <v>3.3346747957984348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3.114846107602709E-2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1.0251265229993778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13.074959947227065</v>
      </c>
      <c r="I182" s="6">
        <f>IF('Log_working_3-way'!$D182="","",'True_Odds_Calculator_3-way'!O183/'True_Odds_Calculator_3-way'!B183-1)</f>
        <v>7.6749913529939739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2.7167655317825279E-2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1.0435685487583981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49.053578500734133</v>
      </c>
      <c r="I183" s="6">
        <f>IF('Log_working_3-way'!$D183="","",'True_Odds_Calculator_3-way'!O184/'True_Odds_Calculator_3-way'!B184-1)</f>
        <v>2.9951632221754751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3.4035067562224963E-2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1.0247919334450653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13.520886233017116</v>
      </c>
      <c r="I184" s="6">
        <f>IF('Log_working_3-way'!$D184="","",'True_Odds_Calculator_3-way'!O185/'True_Odds_Calculator_3-way'!B185-1)</f>
        <v>5.9638506205283299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2.6614393602979902E-2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1.0292760211535683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27.077833950976117</v>
      </c>
      <c r="I185" s="6">
        <f>IF('Log_working_3-way'!$D185="","",'True_Odds_Calculator_3-way'!O186/'True_Odds_Calculator_3-way'!B186-1)</f>
        <v>5.2258019123087331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2.9462450051049416E-2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1.0251740808065679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10.262582610175823</v>
      </c>
      <c r="I186" s="6">
        <f>IF('Log_working_3-way'!$D186="","",'True_Odds_Calculator_3-way'!O187/'True_Odds_Calculator_3-way'!B187-1)</f>
        <v>7.9937508937755304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2.7229184655030991E-2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1.0245357738939944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8.6343457770564402</v>
      </c>
      <c r="I187" s="6">
        <f>IF('Log_working_3-way'!$D187="","",'True_Odds_Calculator_3-way'!O188/'True_Odds_Calculator_3-way'!B188-1)</f>
        <v>7.8924305396907233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2.641627800417945E-2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1.0264562416424721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22.157348245098781</v>
      </c>
      <c r="I188" s="6">
        <f>IF('Log_working_3-way'!$D188="","",'True_Odds_Calculator_3-way'!O189/'True_Odds_Calculator_3-way'!B189-1)</f>
        <v>6.5932988982887251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2.7551153653994742E-2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1.0434202443175311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0.16035766009744923</v>
      </c>
      <c r="I189" s="6">
        <f>IF('Log_working_3-way'!$D189="","",'True_Odds_Calculator_3-way'!O190/'True_Odds_Calculator_3-way'!B190-1)</f>
        <v>3.0615685231195018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3.3871518410215851E-2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1.0203016454453095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12.62257359101023</v>
      </c>
      <c r="I190" s="6">
        <f>IF('Log_working_3-way'!$D190="","",'True_Odds_Calculator_3-way'!O191/'True_Odds_Calculator_3-way'!B191-1)</f>
        <v>9.9442592991210272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2.2047897698357355E-2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1.0269578842123352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36.649824677183034</v>
      </c>
      <c r="I191" s="6">
        <f>IF('Log_working_3-way'!$D191="","",'True_Odds_Calculator_3-way'!O192/'True_Odds_Calculator_3-way'!B192-1)</f>
        <v>5.0389662722287918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2.4672992937740057E-2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1.0209548304274594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15.425668222585514</v>
      </c>
      <c r="I192" s="6">
        <f>IF('Log_working_3-way'!$D192="","",'True_Odds_Calculator_3-way'!O193/'True_Odds_Calculator_3-way'!B193-1)</f>
        <v>8.9819185997596289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2.2580015429953582E-2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1.0214982814893843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19.387379061004545</v>
      </c>
      <c r="I193" s="6">
        <f>IF('Log_working_3-way'!$D193="","",'True_Odds_Calculator_3-way'!O194/'True_Odds_Calculator_3-way'!B194-1)</f>
        <v>8.7304091706041351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2.27049842314615E-2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1.0353363408893899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11.463617853887195</v>
      </c>
      <c r="I194" s="6">
        <f>IF('Log_working_3-way'!$D194="","",'True_Odds_Calculator_3-way'!O195/'True_Odds_Calculator_3-way'!B195-1)</f>
        <v>9.0232907619127758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3.8164761498114208E-2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1.0372654177824743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17.669376657789456</v>
      </c>
      <c r="I195" s="6">
        <f>IF('Log_working_3-way'!$D195="","",'True_Odds_Calculator_3-way'!O196/'True_Odds_Calculator_3-way'!B196-1)</f>
        <v>9.2071566785773111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3.9485577099881652E-2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1.0361215235978491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15.997888095949722</v>
      </c>
      <c r="I196" s="6">
        <f>IF('Log_working_3-way'!$D196="","",'True_Odds_Calculator_3-way'!O197/'True_Odds_Calculator_3-way'!B197-1)</f>
        <v>7.4278244223501986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3.8606700553861506E-2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1.0438297114655333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30.331341368038984</v>
      </c>
      <c r="I197" s="6">
        <f>IF('Log_working_3-way'!$D197="","",'True_Odds_Calculator_3-way'!O198/'True_Odds_Calculator_3-way'!B198-1)</f>
        <v>7.1558052290813681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4.2185230466994739E-2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1.0265351518296515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11.226387725803317</v>
      </c>
      <c r="I198" s="6">
        <f>IF('Log_working_3-way'!$D198="","",'True_Odds_Calculator_3-way'!O199/'True_Odds_Calculator_3-way'!B199-1)</f>
        <v>6.3787556823439742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2.8498397243918117E-2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1.0322748447676831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32.563170448768922</v>
      </c>
      <c r="I199" s="6">
        <f>IF('Log_working_3-way'!$D199="","",'True_Odds_Calculator_3-way'!O200/'True_Odds_Calculator_3-way'!B200-1)</f>
        <v>4.7143441062389337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3.0953740719588785E-2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1.038793838024842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43.813365869546239</v>
      </c>
      <c r="I200" s="6">
        <f>IF('Log_working_3-way'!$D200="","",'True_Odds_Calculator_3-way'!O201/'True_Odds_Calculator_3-way'!B201-1)</f>
        <v>3.6164833959832219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3.2660977569903382E-2</v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2.27</v>
      </c>
      <c r="B2" s="4">
        <f>IF('True_Odds_Calculator_3-way'!B3="","",'True_Odds_Calculator_3-way'!B3)</f>
        <v>3.4</v>
      </c>
      <c r="C2" s="4">
        <f>IF('True_Odds_Calculator_3-way'!C3="","",'True_Odds_Calculator_3-way'!C3)</f>
        <v>3.47</v>
      </c>
      <c r="D2" s="9">
        <f>(K2/(AR2+K2-(AR2*K2)))</f>
        <v>0.43196507881548141</v>
      </c>
      <c r="E2" s="9">
        <f>(L2/(AR2+L2-(AR2*L2)))</f>
        <v>0.2869405008547799</v>
      </c>
      <c r="F2" s="9">
        <f>(M2/(AR2+M2-(AR2*M2)))</f>
        <v>0.28109442032973875</v>
      </c>
      <c r="G2" s="9">
        <f>AR2</f>
        <v>1.035434606682476</v>
      </c>
      <c r="H2" s="9">
        <f>IF(A2="","",1/D2)</f>
        <v>2.315001950486745</v>
      </c>
      <c r="I2" s="9">
        <f>IF(B2="","",1/E2)</f>
        <v>3.4850430560379424</v>
      </c>
      <c r="J2" s="9">
        <f>IF(C2="","",1/F2)</f>
        <v>3.5575234785057157</v>
      </c>
      <c r="K2" s="11">
        <f>1/A2</f>
        <v>0.44052863436123346</v>
      </c>
      <c r="L2" s="11">
        <f>1/B2</f>
        <v>0.29411764705882354</v>
      </c>
      <c r="M2" s="11">
        <f>1/C2</f>
        <v>0.28818443804034583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-0.28111088790528982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0.22926307975741428</v>
      </c>
      <c r="Q2" s="11">
        <f>2*'OddsRatio_working_3-way'!K2*'OddsRatio_working_3-way'!L2*'OddsRatio_working_3-way'!M2</f>
        <v>7.467852760827827E-2</v>
      </c>
      <c r="R2" s="11">
        <f>O2/N2</f>
        <v>0</v>
      </c>
      <c r="S2" s="11">
        <f>P2/N2</f>
        <v>-0.81556101033929429</v>
      </c>
      <c r="T2" s="11">
        <f>Q2/N2</f>
        <v>-0.26565505222778318</v>
      </c>
      <c r="U2" s="11">
        <f>'OddsRatio_working_3-way'!S2-'OddsRatio_working_3-way'!R2^2/3</f>
        <v>-0.81556101033929429</v>
      </c>
      <c r="V2" s="11">
        <f>'OddsRatio_working_3-way'!S2*'OddsRatio_working_3-way'!R2/3-2*'OddsRatio_working_3-way'!R2^3/27-'OddsRatio_working_3-way'!T2</f>
        <v>0.26565505222778318</v>
      </c>
      <c r="W2" s="11">
        <f>'OddsRatio_working_3-way'!V2^2+4*'OddsRatio_working_3-way'!U2^3/27</f>
        <v>-9.7921422592805174E-3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0.14174338523668992</v>
      </c>
      <c r="Y2" s="11">
        <f>IF('OddsRatio_working_3-way'!W2&gt;=0,IF('OddsRatio_working_3-way'!V2+SQRT('OddsRatio_working_3-way'!W2)&gt;0,0,PI()),ACOS('OddsRatio_working_3-way'!V2/(2*'OddsRatio_working_3-way'!X2)))</f>
        <v>0.35657294765611458</v>
      </c>
      <c r="Z2" s="11">
        <f>'OddsRatio_working_3-way'!X2^(1/3)*COS('OddsRatio_working_3-way'!Y2/3)</f>
        <v>0.517717303341238</v>
      </c>
      <c r="AA2" s="11">
        <f>'OddsRatio_working_3-way'!X2^(1/3)*COS(('OddsRatio_working_3-way'!Y2+2*PI())/3)</f>
        <v>-0.31240160592821437</v>
      </c>
      <c r="AB2" s="11">
        <f>'OddsRatio_working_3-way'!X2^(1/3)*COS(('OddsRatio_working_3-way'!Y2+4*PI())/3)</f>
        <v>-0.20531569741302341</v>
      </c>
      <c r="AC2" s="11">
        <f>'OddsRatio_working_3-way'!X2^(1/3)*SIN('OddsRatio_working_3-way'!Y2/3)</f>
        <v>6.1826078107661088E-2</v>
      </c>
      <c r="AD2" s="11">
        <f>'OddsRatio_working_3-way'!X2^(1/3)*SIN(('OddsRatio_working_3-way'!Y2+2*PI())/3)</f>
        <v>0.41744329761845594</v>
      </c>
      <c r="AE2" s="11">
        <f>'OddsRatio_working_3-way'!X2^(1/3)*SIN(('OddsRatio_working_3-way'!Y2+4*PI())/3)</f>
        <v>-0.47926937572611705</v>
      </c>
      <c r="AF2" s="11">
        <f>-'OddsRatio_working_3-way'!U2/(3*'OddsRatio_working_3-way'!X2^(1/3))*COS(('OddsRatio_working_3-way'!Y2)/3)</f>
        <v>0.517717303341238</v>
      </c>
      <c r="AG2" s="11">
        <f>-'OddsRatio_working_3-way'!U2/(3*'OddsRatio_working_3-way'!X2^(1/3))*COS(('OddsRatio_working_3-way'!Y2+2*PI())/3)</f>
        <v>-0.31240160592821437</v>
      </c>
      <c r="AH2" s="11">
        <f>-'OddsRatio_working_3-way'!U2/(3*'OddsRatio_working_3-way'!X2^(1/3))*COS(('OddsRatio_working_3-way'!Y2+4*PI())/3)</f>
        <v>-0.20531569741302341</v>
      </c>
      <c r="AI2" s="11">
        <f>'OddsRatio_working_3-way'!U2/(3*'OddsRatio_working_3-way'!X2^(1/3))*SIN(('OddsRatio_working_3-way'!Y2)/3)</f>
        <v>-6.1826078107661088E-2</v>
      </c>
      <c r="AJ2" s="11">
        <f>'OddsRatio_working_3-way'!U2/(3*'OddsRatio_working_3-way'!X2^(1/3))*SIN(('OddsRatio_working_3-way'!Y2+2*PI())/3)</f>
        <v>-0.41744329761845594</v>
      </c>
      <c r="AK2" s="11">
        <f>'OddsRatio_working_3-way'!U2/(3*'OddsRatio_working_3-way'!X2^(1/3))*SIN(('OddsRatio_working_3-way'!Y2+4*PI())/3)</f>
        <v>0.47926937572611705</v>
      </c>
      <c r="AL2" s="11">
        <f>'OddsRatio_working_3-way'!Z2+'OddsRatio_working_3-way'!AF2</f>
        <v>1.035434606682476</v>
      </c>
      <c r="AM2" s="11">
        <f>'OddsRatio_working_3-way'!AA2+'OddsRatio_working_3-way'!AG2</f>
        <v>-0.62480321185642873</v>
      </c>
      <c r="AN2" s="11">
        <f>'OddsRatio_working_3-way'!AB2+'OddsRatio_working_3-way'!AH2</f>
        <v>-0.41063139482604682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1.035434606682476</v>
      </c>
      <c r="AS2" s="11">
        <f>IF(('OddsRatio_working_3-way'!X2=0),IF(Q2&gt;0,-Q2^(1/3),(-Q2)^(1/3)),'OddsRatio_working_3-way'!AM2-'OddsRatio_working_3-way'!R2/3)</f>
        <v>-0.62480321185642873</v>
      </c>
      <c r="AT2" s="11">
        <f>IF(('OddsRatio_working_3-way'!X2=0),IF(Q2&gt;0,-Q2^(1/3),(-Q2)^(1/3)),'OddsRatio_working_3-way'!AN2-'OddsRatio_working_3-way'!R2/3)</f>
        <v>-0.41063139482604682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3.08</v>
      </c>
      <c r="B3" s="4">
        <f>IF('True_Odds_Calculator_3-way'!B4="","",'True_Odds_Calculator_3-way'!B4)</f>
        <v>3.35</v>
      </c>
      <c r="C3" s="4">
        <f>IF('True_Odds_Calculator_3-way'!C4="","",'True_Odds_Calculator_3-way'!C4)</f>
        <v>2.38</v>
      </c>
      <c r="D3" s="9">
        <f t="shared" ref="D3" si="0">(K3/(AR3+K3-(AR3*K3)))</f>
        <v>0.31056105726004929</v>
      </c>
      <c r="E3" s="9">
        <f t="shared" ref="E3" si="1">(L3/(AR3+L3-(AR3*L3)))</f>
        <v>0.28505060235740398</v>
      </c>
      <c r="F3" s="9">
        <f t="shared" ref="F3" si="2">(M3/(AR3+M3-(AR3*M3)))</f>
        <v>0.40438834038254656</v>
      </c>
      <c r="G3" s="9">
        <f t="shared" ref="G3" si="3">AR3</f>
        <v>1.0672974682910352</v>
      </c>
      <c r="H3" s="9">
        <f t="shared" ref="H3" si="4">IF(A3="","",1/D3)</f>
        <v>3.2199787340453532</v>
      </c>
      <c r="I3" s="9">
        <f t="shared" ref="I3" si="5">IF(B3="","",1/E3)</f>
        <v>3.5081490504839334</v>
      </c>
      <c r="J3" s="9">
        <f t="shared" ref="J3" si="6">IF(C3="","",1/F3)</f>
        <v>2.472870506241629</v>
      </c>
      <c r="K3" s="11">
        <f t="shared" ref="K3" si="7">1/A3</f>
        <v>0.32467532467532467</v>
      </c>
      <c r="L3" s="11">
        <f t="shared" ref="L3" si="8">1/B3</f>
        <v>0.29850746268656714</v>
      </c>
      <c r="M3" s="11">
        <f t="shared" ref="M3" si="9">1/C3</f>
        <v>0.42016806722689076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-0.27468680823754188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0.2365939591576115</v>
      </c>
      <c r="Q3" s="11">
        <f>2*'OddsRatio_working_3-way'!K3*'OddsRatio_working_3-way'!L3*'OddsRatio_working_3-way'!M3</f>
        <v>8.1443703668713077E-2</v>
      </c>
      <c r="R3" s="11">
        <f t="shared" ref="R3" si="10">O3/N3</f>
        <v>0</v>
      </c>
      <c r="S3" s="11">
        <f t="shared" ref="S3" si="11">P3/N3</f>
        <v>-0.86132261201641436</v>
      </c>
      <c r="T3" s="11">
        <f t="shared" ref="T3" si="12">Q3/N3</f>
        <v>-0.29649659621907548</v>
      </c>
      <c r="U3" s="11">
        <f>'OddsRatio_working_3-way'!S3-'OddsRatio_working_3-way'!R3^2/3</f>
        <v>-0.86132261201641436</v>
      </c>
      <c r="V3" s="11">
        <f>'OddsRatio_working_3-way'!S3*'OddsRatio_working_3-way'!R3/3-2*'OddsRatio_working_3-way'!R3^3/27-'OddsRatio_working_3-way'!T3</f>
        <v>0.29649659621907548</v>
      </c>
      <c r="W3" s="11">
        <f>'OddsRatio_working_3-way'!V3^2+4*'OddsRatio_working_3-way'!U3^3/27</f>
        <v>-6.7557131795747127E-3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0.15383915687258576</v>
      </c>
      <c r="Y3" s="11">
        <f>IF('OddsRatio_working_3-way'!W3&gt;=0,IF('OddsRatio_working_3-way'!V3+SQRT('OddsRatio_working_3-way'!W3)&gt;0,0,PI()),ACOS('OddsRatio_working_3-way'!V3/(2*'OddsRatio_working_3-way'!X3)))</f>
        <v>0.27042381442411401</v>
      </c>
      <c r="Z3" s="11">
        <f>'OddsRatio_working_3-way'!X3^(1/3)*COS('OddsRatio_working_3-way'!Y3/3)</f>
        <v>0.53364873414551761</v>
      </c>
      <c r="AA3" s="11">
        <f>'OddsRatio_working_3-way'!X3^(1/3)*COS(('OddsRatio_working_3-way'!Y3+2*PI())/3)</f>
        <v>-0.30859665947775605</v>
      </c>
      <c r="AB3" s="11">
        <f>'OddsRatio_working_3-way'!X3^(1/3)*COS(('OddsRatio_working_3-way'!Y3+4*PI())/3)</f>
        <v>-0.22505207466776164</v>
      </c>
      <c r="AC3" s="11">
        <f>'OddsRatio_working_3-way'!X3^(1/3)*SIN('OddsRatio_working_3-way'!Y3/3)</f>
        <v>4.823448852938584E-2</v>
      </c>
      <c r="AD3" s="11">
        <f>'OddsRatio_working_3-way'!X3^(1/3)*SIN(('OddsRatio_working_3-way'!Y3+2*PI())/3)</f>
        <v>0.43803611620273347</v>
      </c>
      <c r="AE3" s="11">
        <f>'OddsRatio_working_3-way'!X3^(1/3)*SIN(('OddsRatio_working_3-way'!Y3+4*PI())/3)</f>
        <v>-0.4862706047321193</v>
      </c>
      <c r="AF3" s="11">
        <f>-'OddsRatio_working_3-way'!U3/(3*'OddsRatio_working_3-way'!X3^(1/3))*COS(('OddsRatio_working_3-way'!Y3)/3)</f>
        <v>0.53364873414551761</v>
      </c>
      <c r="AG3" s="11">
        <f>-'OddsRatio_working_3-way'!U3/(3*'OddsRatio_working_3-way'!X3^(1/3))*COS(('OddsRatio_working_3-way'!Y3+2*PI())/3)</f>
        <v>-0.30859665947775605</v>
      </c>
      <c r="AH3" s="11">
        <f>-'OddsRatio_working_3-way'!U3/(3*'OddsRatio_working_3-way'!X3^(1/3))*COS(('OddsRatio_working_3-way'!Y3+4*PI())/3)</f>
        <v>-0.22505207466776164</v>
      </c>
      <c r="AI3" s="11">
        <f>'OddsRatio_working_3-way'!U3/(3*'OddsRatio_working_3-way'!X3^(1/3))*SIN(('OddsRatio_working_3-way'!Y3)/3)</f>
        <v>-4.823448852938584E-2</v>
      </c>
      <c r="AJ3" s="11">
        <f>'OddsRatio_working_3-way'!U3/(3*'OddsRatio_working_3-way'!X3^(1/3))*SIN(('OddsRatio_working_3-way'!Y3+2*PI())/3)</f>
        <v>-0.43803611620273347</v>
      </c>
      <c r="AK3" s="11">
        <f>'OddsRatio_working_3-way'!U3/(3*'OddsRatio_working_3-way'!X3^(1/3))*SIN(('OddsRatio_working_3-way'!Y3+4*PI())/3)</f>
        <v>0.4862706047321193</v>
      </c>
      <c r="AL3" s="11">
        <f>'OddsRatio_working_3-way'!Z3+'OddsRatio_working_3-way'!AF3</f>
        <v>1.0672974682910352</v>
      </c>
      <c r="AM3" s="11">
        <f>'OddsRatio_working_3-way'!AA3+'OddsRatio_working_3-way'!AG3</f>
        <v>-0.6171933189555121</v>
      </c>
      <c r="AN3" s="11">
        <f>'OddsRatio_working_3-way'!AB3+'OddsRatio_working_3-way'!AH3</f>
        <v>-0.45010414933552328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1.0672974682910352</v>
      </c>
      <c r="AS3" s="11">
        <f>IF(('OddsRatio_working_3-way'!X3=0),IF(Q3&gt;0,-Q3^(1/3),(-Q3)^(1/3)),'OddsRatio_working_3-way'!AM3-'OddsRatio_working_3-way'!R3/3)</f>
        <v>-0.6171933189555121</v>
      </c>
      <c r="AT3" s="11">
        <f>IF(('OddsRatio_working_3-way'!X3=0),IF(Q3&gt;0,-Q3^(1/3),(-Q3)^(1/3)),'OddsRatio_working_3-way'!AN3-'OddsRatio_working_3-way'!R3/3)</f>
        <v>-0.45010414933552328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2.64</v>
      </c>
      <c r="B4" s="4">
        <f>IF('True_Odds_Calculator_3-way'!B5="","",'True_Odds_Calculator_3-way'!B5)</f>
        <v>3.21</v>
      </c>
      <c r="C4" s="4">
        <f>IF('True_Odds_Calculator_3-way'!C5="","",'True_Odds_Calculator_3-way'!C5)</f>
        <v>2.75</v>
      </c>
      <c r="D4" s="9">
        <f t="shared" ref="D4:D67" si="13">(K4/(AR4+K4-(AR4*K4)))</f>
        <v>0.36011251753196938</v>
      </c>
      <c r="E4" s="9">
        <f t="shared" ref="E4:E67" si="14">(L4/(AR4+L4-(AR4*L4)))</f>
        <v>0.29459468404853073</v>
      </c>
      <c r="F4" s="9">
        <f t="shared" ref="F4:F67" si="15">(M4/(AR4+M4-(AR4*M4)))</f>
        <v>0.34529279841950022</v>
      </c>
      <c r="G4" s="9">
        <f t="shared" ref="G4:G67" si="16">AR4</f>
        <v>1.0834816208608615</v>
      </c>
      <c r="H4" s="9">
        <f t="shared" ref="H4:H67" si="17">IF(A4="","",1/D4)</f>
        <v>2.7769098582118126</v>
      </c>
      <c r="I4" s="9">
        <f t="shared" ref="I4:I67" si="18">IF(B4="","",1/E4)</f>
        <v>3.3944943821025051</v>
      </c>
      <c r="J4" s="9">
        <f t="shared" ref="J4:J67" si="19">IF(C4="","",1/F4)</f>
        <v>2.8960928365065071</v>
      </c>
      <c r="K4" s="11">
        <f t="shared" ref="K4:K67" si="20">1/A4</f>
        <v>0.37878787878787878</v>
      </c>
      <c r="L4" s="11">
        <f t="shared" ref="L4:L67" si="21">1/B4</f>
        <v>0.3115264797507788</v>
      </c>
      <c r="M4" s="11">
        <f t="shared" ref="M4:M67" si="22">1/C4</f>
        <v>0.36363636363636365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-0.27216515194425162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0.24029590724577982</v>
      </c>
      <c r="Q4" s="11">
        <f>2*'OddsRatio_working_3-way'!K4*'OddsRatio_working_3-way'!L4*'OddsRatio_working_3-way'!M4</f>
        <v>8.581996687349279E-2</v>
      </c>
      <c r="R4" s="11">
        <f t="shared" ref="R4:R67" si="23">O4/N4</f>
        <v>0</v>
      </c>
      <c r="S4" s="11">
        <f t="shared" ref="S4:S67" si="24">P4/N4</f>
        <v>-0.88290475664937562</v>
      </c>
      <c r="T4" s="11">
        <f t="shared" ref="T4:T67" si="25">Q4/N4</f>
        <v>-0.31532312737477702</v>
      </c>
      <c r="U4" s="11">
        <f>'OddsRatio_working_3-way'!S4-'OddsRatio_working_3-way'!R4^2/3</f>
        <v>-0.88290475664937562</v>
      </c>
      <c r="V4" s="11">
        <f>'OddsRatio_working_3-way'!S4*'OddsRatio_working_3-way'!R4/3-2*'OddsRatio_working_3-way'!R4^3/27-'OddsRatio_working_3-way'!T4</f>
        <v>0.31532312737477702</v>
      </c>
      <c r="W4" s="11">
        <f>'OddsRatio_working_3-way'!V4^2+4*'OddsRatio_working_3-way'!U4^3/27</f>
        <v>-2.5331965204544032E-3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0.15965734494368264</v>
      </c>
      <c r="Y4" s="11">
        <f>IF('OddsRatio_working_3-way'!W4&gt;=0,IF('OddsRatio_working_3-way'!V4+SQRT('OddsRatio_working_3-way'!W4)&gt;0,0,PI()),ACOS('OddsRatio_working_3-way'!V4/(2*'OddsRatio_working_3-way'!X4)))</f>
        <v>0.15828161077920244</v>
      </c>
      <c r="Z4" s="11">
        <f>'OddsRatio_working_3-way'!X4^(1/3)*COS('OddsRatio_working_3-way'!Y4/3)</f>
        <v>0.54174081043043076</v>
      </c>
      <c r="AA4" s="11">
        <f>'OddsRatio_working_3-way'!X4^(1/3)*COS(('OddsRatio_working_3-way'!Y4+2*PI())/3)</f>
        <v>-0.2956466014119466</v>
      </c>
      <c r="AB4" s="11">
        <f>'OddsRatio_working_3-way'!X4^(1/3)*COS(('OddsRatio_working_3-way'!Y4+4*PI())/3)</f>
        <v>-0.24609420901848417</v>
      </c>
      <c r="AC4" s="11">
        <f>'OddsRatio_working_3-way'!X4^(1/3)*SIN('OddsRatio_working_3-way'!Y4/3)</f>
        <v>2.8609087087355548E-2</v>
      </c>
      <c r="AD4" s="11">
        <f>'OddsRatio_working_3-way'!X4^(1/3)*SIN(('OddsRatio_working_3-way'!Y4+2*PI())/3)</f>
        <v>0.45485676055584512</v>
      </c>
      <c r="AE4" s="11">
        <f>'OddsRatio_working_3-way'!X4^(1/3)*SIN(('OddsRatio_working_3-way'!Y4+4*PI())/3)</f>
        <v>-0.48346584764320061</v>
      </c>
      <c r="AF4" s="11">
        <f>-'OddsRatio_working_3-way'!U4/(3*'OddsRatio_working_3-way'!X4^(1/3))*COS(('OddsRatio_working_3-way'!Y4)/3)</f>
        <v>0.54174081043043076</v>
      </c>
      <c r="AG4" s="11">
        <f>-'OddsRatio_working_3-way'!U4/(3*'OddsRatio_working_3-way'!X4^(1/3))*COS(('OddsRatio_working_3-way'!Y4+2*PI())/3)</f>
        <v>-0.2956466014119466</v>
      </c>
      <c r="AH4" s="11">
        <f>-'OddsRatio_working_3-way'!U4/(3*'OddsRatio_working_3-way'!X4^(1/3))*COS(('OddsRatio_working_3-way'!Y4+4*PI())/3)</f>
        <v>-0.24609420901848417</v>
      </c>
      <c r="AI4" s="11">
        <f>'OddsRatio_working_3-way'!U4/(3*'OddsRatio_working_3-way'!X4^(1/3))*SIN(('OddsRatio_working_3-way'!Y4)/3)</f>
        <v>-2.8609087087355548E-2</v>
      </c>
      <c r="AJ4" s="11">
        <f>'OddsRatio_working_3-way'!U4/(3*'OddsRatio_working_3-way'!X4^(1/3))*SIN(('OddsRatio_working_3-way'!Y4+2*PI())/3)</f>
        <v>-0.45485676055584512</v>
      </c>
      <c r="AK4" s="11">
        <f>'OddsRatio_working_3-way'!U4/(3*'OddsRatio_working_3-way'!X4^(1/3))*SIN(('OddsRatio_working_3-way'!Y4+4*PI())/3)</f>
        <v>0.48346584764320061</v>
      </c>
      <c r="AL4" s="11">
        <f>'OddsRatio_working_3-way'!Z4+'OddsRatio_working_3-way'!AF4</f>
        <v>1.0834816208608615</v>
      </c>
      <c r="AM4" s="11">
        <f>'OddsRatio_working_3-way'!AA4+'OddsRatio_working_3-way'!AG4</f>
        <v>-0.59129320282389319</v>
      </c>
      <c r="AN4" s="11">
        <f>'OddsRatio_working_3-way'!AB4+'OddsRatio_working_3-way'!AH4</f>
        <v>-0.49218841803696833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1.0834816208608615</v>
      </c>
      <c r="AS4" s="11">
        <f>IF(('OddsRatio_working_3-way'!X4=0),IF(Q4&gt;0,-Q4^(1/3),(-Q4)^(1/3)),'OddsRatio_working_3-way'!AM4-'OddsRatio_working_3-way'!R4/3)</f>
        <v>-0.59129320282389319</v>
      </c>
      <c r="AT4" s="11">
        <f>IF(('OddsRatio_working_3-way'!X4=0),IF(Q4&gt;0,-Q4^(1/3),(-Q4)^(1/3)),'OddsRatio_working_3-way'!AN4-'OddsRatio_working_3-way'!R4/3)</f>
        <v>-0.49218841803696833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1.81</v>
      </c>
      <c r="B5" s="4">
        <f>IF('True_Odds_Calculator_3-way'!B6="","",'True_Odds_Calculator_3-way'!B6)</f>
        <v>3.84</v>
      </c>
      <c r="C5" s="4">
        <f>IF('True_Odds_Calculator_3-way'!C6="","",'True_Odds_Calculator_3-way'!C6)</f>
        <v>4.75</v>
      </c>
      <c r="D5" s="9">
        <f t="shared" si="13"/>
        <v>0.54285888641420654</v>
      </c>
      <c r="E5" s="9">
        <f t="shared" si="14"/>
        <v>0.25300149221764162</v>
      </c>
      <c r="F5" s="9">
        <f t="shared" si="15"/>
        <v>0.20413962136815178</v>
      </c>
      <c r="G5" s="9">
        <f t="shared" si="16"/>
        <v>1.0396288230548101</v>
      </c>
      <c r="H5" s="9">
        <f t="shared" si="17"/>
        <v>1.842099346674396</v>
      </c>
      <c r="I5" s="9">
        <f t="shared" si="18"/>
        <v>3.9525458574756609</v>
      </c>
      <c r="J5" s="9">
        <f t="shared" si="19"/>
        <v>4.8986080864555381</v>
      </c>
      <c r="K5" s="11">
        <f t="shared" si="20"/>
        <v>0.5524861878453039</v>
      </c>
      <c r="L5" s="11">
        <f t="shared" si="21"/>
        <v>0.26041666666666669</v>
      </c>
      <c r="M5" s="11">
        <f t="shared" si="22"/>
        <v>0.21052631578947367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-0.26129507124163998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0.22414461568285354</v>
      </c>
      <c r="Q5" s="11">
        <f>2*'OddsRatio_working_3-way'!K5*'OddsRatio_working_3-way'!L5*'OddsRatio_working_3-way'!M5</f>
        <v>6.057962586023069E-2</v>
      </c>
      <c r="R5" s="11">
        <f t="shared" si="23"/>
        <v>0</v>
      </c>
      <c r="S5" s="11">
        <f t="shared" si="24"/>
        <v>-0.85782182808786889</v>
      </c>
      <c r="T5" s="11">
        <f t="shared" si="25"/>
        <v>-0.23184373732104566</v>
      </c>
      <c r="U5" s="11">
        <f>'OddsRatio_working_3-way'!S5-'OddsRatio_working_3-way'!R5^2/3</f>
        <v>-0.85782182808786889</v>
      </c>
      <c r="V5" s="11">
        <f>'OddsRatio_working_3-way'!S5*'OddsRatio_working_3-way'!R5/3-2*'OddsRatio_working_3-way'!R5^3/27-'OddsRatio_working_3-way'!T5</f>
        <v>0.23184373732104566</v>
      </c>
      <c r="W5" s="11">
        <f>'OddsRatio_working_3-way'!V5^2+4*'OddsRatio_working_3-way'!U5^3/27</f>
        <v>-3.9764822570787804E-2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0.15290220821310743</v>
      </c>
      <c r="Y5" s="11">
        <f>IF('OddsRatio_working_3-way'!W5&gt;=0,IF('OddsRatio_working_3-way'!V5+SQRT('OddsRatio_working_3-way'!W5)&gt;0,0,PI()),ACOS('OddsRatio_working_3-way'!V5/(2*'OddsRatio_working_3-way'!X5)))</f>
        <v>0.71033441739950465</v>
      </c>
      <c r="Z5" s="11">
        <f>'OddsRatio_working_3-way'!X5^(1/3)*COS('OddsRatio_working_3-way'!Y5/3)</f>
        <v>0.51981441152740504</v>
      </c>
      <c r="AA5" s="11">
        <f>'OddsRatio_working_3-way'!X5^(1/3)*COS(('OddsRatio_working_3-way'!Y5+2*PI())/3)</f>
        <v>-0.36853588613072369</v>
      </c>
      <c r="AB5" s="11">
        <f>'OddsRatio_working_3-way'!X5^(1/3)*COS(('OddsRatio_working_3-way'!Y5+4*PI())/3)</f>
        <v>-0.15127852539668146</v>
      </c>
      <c r="AC5" s="11">
        <f>'OddsRatio_working_3-way'!X5^(1/3)*SIN('OddsRatio_working_3-way'!Y5/3)</f>
        <v>0.12543359570322707</v>
      </c>
      <c r="AD5" s="11">
        <f>'OddsRatio_working_3-way'!X5^(1/3)*SIN(('OddsRatio_working_3-way'!Y5+2*PI())/3)</f>
        <v>0.38745568778437783</v>
      </c>
      <c r="AE5" s="11">
        <f>'OddsRatio_working_3-way'!X5^(1/3)*SIN(('OddsRatio_working_3-way'!Y5+4*PI())/3)</f>
        <v>-0.51288928348760476</v>
      </c>
      <c r="AF5" s="11">
        <f>-'OddsRatio_working_3-way'!U5/(3*'OddsRatio_working_3-way'!X5^(1/3))*COS(('OddsRatio_working_3-way'!Y5)/3)</f>
        <v>0.51981441152740504</v>
      </c>
      <c r="AG5" s="11">
        <f>-'OddsRatio_working_3-way'!U5/(3*'OddsRatio_working_3-way'!X5^(1/3))*COS(('OddsRatio_working_3-way'!Y5+2*PI())/3)</f>
        <v>-0.36853588613072369</v>
      </c>
      <c r="AH5" s="11">
        <f>-'OddsRatio_working_3-way'!U5/(3*'OddsRatio_working_3-way'!X5^(1/3))*COS(('OddsRatio_working_3-way'!Y5+4*PI())/3)</f>
        <v>-0.15127852539668146</v>
      </c>
      <c r="AI5" s="11">
        <f>'OddsRatio_working_3-way'!U5/(3*'OddsRatio_working_3-way'!X5^(1/3))*SIN(('OddsRatio_working_3-way'!Y5)/3)</f>
        <v>-0.12543359570322707</v>
      </c>
      <c r="AJ5" s="11">
        <f>'OddsRatio_working_3-way'!U5/(3*'OddsRatio_working_3-way'!X5^(1/3))*SIN(('OddsRatio_working_3-way'!Y5+2*PI())/3)</f>
        <v>-0.38745568778437783</v>
      </c>
      <c r="AK5" s="11">
        <f>'OddsRatio_working_3-way'!U5/(3*'OddsRatio_working_3-way'!X5^(1/3))*SIN(('OddsRatio_working_3-way'!Y5+4*PI())/3)</f>
        <v>0.51288928348760476</v>
      </c>
      <c r="AL5" s="11">
        <f>'OddsRatio_working_3-way'!Z5+'OddsRatio_working_3-way'!AF5</f>
        <v>1.0396288230548101</v>
      </c>
      <c r="AM5" s="11">
        <f>'OddsRatio_working_3-way'!AA5+'OddsRatio_working_3-way'!AG5</f>
        <v>-0.73707177226144738</v>
      </c>
      <c r="AN5" s="11">
        <f>'OddsRatio_working_3-way'!AB5+'OddsRatio_working_3-way'!AH5</f>
        <v>-0.30255705079336292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1.0396288230548101</v>
      </c>
      <c r="AS5" s="11">
        <f>IF(('OddsRatio_working_3-way'!X5=0),IF(Q5&gt;0,-Q5^(1/3),(-Q5)^(1/3)),'OddsRatio_working_3-way'!AM5-'OddsRatio_working_3-way'!R5/3)</f>
        <v>-0.73707177226144738</v>
      </c>
      <c r="AT5" s="11">
        <f>IF(('OddsRatio_working_3-way'!X5=0),IF(Q5&gt;0,-Q5^(1/3),(-Q5)^(1/3)),'OddsRatio_working_3-way'!AN5-'OddsRatio_working_3-way'!R5/3)</f>
        <v>-0.30255705079336292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2.0499999999999998</v>
      </c>
      <c r="B6" s="4">
        <f>IF('True_Odds_Calculator_3-way'!B7="","",'True_Odds_Calculator_3-way'!B7)</f>
        <v>3.6</v>
      </c>
      <c r="C6" s="4">
        <f>IF('True_Odds_Calculator_3-way'!C7="","",'True_Odds_Calculator_3-way'!C7)</f>
        <v>3.71</v>
      </c>
      <c r="D6" s="9">
        <f t="shared" si="13"/>
        <v>0.47415144908297369</v>
      </c>
      <c r="E6" s="9">
        <f t="shared" si="14"/>
        <v>0.26693919716232417</v>
      </c>
      <c r="F6" s="9">
        <f t="shared" si="15"/>
        <v>0.25890935375470231</v>
      </c>
      <c r="G6" s="9">
        <f t="shared" si="16"/>
        <v>1.0562197894767227</v>
      </c>
      <c r="H6" s="9">
        <f t="shared" si="17"/>
        <v>2.1090307789505585</v>
      </c>
      <c r="I6" s="9">
        <f t="shared" si="18"/>
        <v>3.7461714526394783</v>
      </c>
      <c r="J6" s="9">
        <f t="shared" si="19"/>
        <v>3.8623556294819186</v>
      </c>
      <c r="K6" s="11">
        <f t="shared" si="20"/>
        <v>0.48780487804878053</v>
      </c>
      <c r="L6" s="11">
        <f t="shared" si="21"/>
        <v>0.27777777777777779</v>
      </c>
      <c r="M6" s="11">
        <f t="shared" si="22"/>
        <v>0.26954177897574122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-0.27021015493173794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0.23228803716608593</v>
      </c>
      <c r="Q6" s="11">
        <f>2*'OddsRatio_working_3-way'!K6*'OddsRatio_working_3-way'!L6*'OddsRatio_working_3-way'!M6</f>
        <v>7.3046552567951561E-2</v>
      </c>
      <c r="R6" s="11">
        <f t="shared" si="23"/>
        <v>0</v>
      </c>
      <c r="S6" s="11">
        <f t="shared" si="24"/>
        <v>-0.85965694821783389</v>
      </c>
      <c r="T6" s="11">
        <f t="shared" si="25"/>
        <v>-0.27033237365340695</v>
      </c>
      <c r="U6" s="11">
        <f>'OddsRatio_working_3-way'!S6-'OddsRatio_working_3-way'!R6^2/3</f>
        <v>-0.85965694821783389</v>
      </c>
      <c r="V6" s="11">
        <f>'OddsRatio_working_3-way'!S6*'OddsRatio_working_3-way'!R6/3-2*'OddsRatio_working_3-way'!R6^3/27-'OddsRatio_working_3-way'!T6</f>
        <v>0.27033237365340695</v>
      </c>
      <c r="W6" s="11">
        <f>'OddsRatio_working_3-way'!V6^2+4*'OddsRatio_working_3-way'!U6^3/27</f>
        <v>-2.1038206316608563E-2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0.15339312122915894</v>
      </c>
      <c r="Y6" s="11">
        <f>IF('OddsRatio_working_3-way'!W6&gt;=0,IF('OddsRatio_working_3-way'!V6+SQRT('OddsRatio_working_3-way'!W6)&gt;0,0,PI()),ACOS('OddsRatio_working_3-way'!V6/(2*'OddsRatio_working_3-way'!X6)))</f>
        <v>0.49245456271136834</v>
      </c>
      <c r="Z6" s="11">
        <f>'OddsRatio_working_3-way'!X6^(1/3)*COS('OddsRatio_working_3-way'!Y6/3)</f>
        <v>0.52810989473836134</v>
      </c>
      <c r="AA6" s="11">
        <f>'OddsRatio_working_3-way'!X6^(1/3)*COS(('OddsRatio_working_3-way'!Y6+2*PI())/3)</f>
        <v>-0.33981239825050408</v>
      </c>
      <c r="AB6" s="11">
        <f>'OddsRatio_working_3-way'!X6^(1/3)*COS(('OddsRatio_working_3-way'!Y6+4*PI())/3)</f>
        <v>-0.18829749648785737</v>
      </c>
      <c r="AC6" s="11">
        <f>'OddsRatio_working_3-way'!X6^(1/3)*SIN('OddsRatio_working_3-way'!Y6/3)</f>
        <v>8.7477169318903758E-2</v>
      </c>
      <c r="AD6" s="11">
        <f>'OddsRatio_working_3-way'!X6^(1/3)*SIN(('OddsRatio_working_3-way'!Y6+2*PI())/3)</f>
        <v>0.41361800017389488</v>
      </c>
      <c r="AE6" s="11">
        <f>'OddsRatio_working_3-way'!X6^(1/3)*SIN(('OddsRatio_working_3-way'!Y6+4*PI())/3)</f>
        <v>-0.50109516949279864</v>
      </c>
      <c r="AF6" s="11">
        <f>-'OddsRatio_working_3-way'!U6/(3*'OddsRatio_working_3-way'!X6^(1/3))*COS(('OddsRatio_working_3-way'!Y6)/3)</f>
        <v>0.52810989473836145</v>
      </c>
      <c r="AG6" s="11">
        <f>-'OddsRatio_working_3-way'!U6/(3*'OddsRatio_working_3-way'!X6^(1/3))*COS(('OddsRatio_working_3-way'!Y6+2*PI())/3)</f>
        <v>-0.33981239825050419</v>
      </c>
      <c r="AH6" s="11">
        <f>-'OddsRatio_working_3-way'!U6/(3*'OddsRatio_working_3-way'!X6^(1/3))*COS(('OddsRatio_working_3-way'!Y6+4*PI())/3)</f>
        <v>-0.18829749648785743</v>
      </c>
      <c r="AI6" s="11">
        <f>'OddsRatio_working_3-way'!U6/(3*'OddsRatio_working_3-way'!X6^(1/3))*SIN(('OddsRatio_working_3-way'!Y6)/3)</f>
        <v>-8.7477169318903786E-2</v>
      </c>
      <c r="AJ6" s="11">
        <f>'OddsRatio_working_3-way'!U6/(3*'OddsRatio_working_3-way'!X6^(1/3))*SIN(('OddsRatio_working_3-way'!Y6+2*PI())/3)</f>
        <v>-0.413618000173895</v>
      </c>
      <c r="AK6" s="11">
        <f>'OddsRatio_working_3-way'!U6/(3*'OddsRatio_working_3-way'!X6^(1/3))*SIN(('OddsRatio_working_3-way'!Y6+4*PI())/3)</f>
        <v>0.50109516949279875</v>
      </c>
      <c r="AL6" s="11">
        <f>'OddsRatio_working_3-way'!Z6+'OddsRatio_working_3-way'!AF6</f>
        <v>1.0562197894767227</v>
      </c>
      <c r="AM6" s="11">
        <f>'OddsRatio_working_3-way'!AA6+'OddsRatio_working_3-way'!AG6</f>
        <v>-0.67962479650100827</v>
      </c>
      <c r="AN6" s="11">
        <f>'OddsRatio_working_3-way'!AB6+'OddsRatio_working_3-way'!AH6</f>
        <v>-0.3765949929757148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1.0562197894767227</v>
      </c>
      <c r="AS6" s="11">
        <f>IF(('OddsRatio_working_3-way'!X6=0),IF(Q6&gt;0,-Q6^(1/3),(-Q6)^(1/3)),'OddsRatio_working_3-way'!AM6-'OddsRatio_working_3-way'!R6/3)</f>
        <v>-0.67962479650100827</v>
      </c>
      <c r="AT6" s="11">
        <f>IF(('OddsRatio_working_3-way'!X6=0),IF(Q6&gt;0,-Q6^(1/3),(-Q6)^(1/3)),'OddsRatio_working_3-way'!AN6-'OddsRatio_working_3-way'!R6/3)</f>
        <v>-0.3765949929757148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2.1</v>
      </c>
      <c r="B7" s="4">
        <f>IF('True_Odds_Calculator_3-way'!B8="","",'True_Odds_Calculator_3-way'!B8)</f>
        <v>3.26</v>
      </c>
      <c r="C7" s="4">
        <f>IF('True_Odds_Calculator_3-way'!C8="","",'True_Odds_Calculator_3-way'!C8)</f>
        <v>3.99</v>
      </c>
      <c r="D7" s="9">
        <f t="shared" si="13"/>
        <v>0.46322752394646316</v>
      </c>
      <c r="E7" s="9">
        <f t="shared" si="14"/>
        <v>0.29579338822045093</v>
      </c>
      <c r="F7" s="9">
        <f t="shared" si="15"/>
        <v>0.24097908783308605</v>
      </c>
      <c r="G7" s="9">
        <f t="shared" si="16"/>
        <v>1.0534239720325531</v>
      </c>
      <c r="H7" s="9">
        <f t="shared" si="17"/>
        <v>2.158766369235809</v>
      </c>
      <c r="I7" s="9">
        <f t="shared" si="18"/>
        <v>3.3807381767935705</v>
      </c>
      <c r="J7" s="9">
        <f t="shared" si="19"/>
        <v>4.1497376763773337</v>
      </c>
      <c r="K7" s="11">
        <f t="shared" si="20"/>
        <v>0.47619047619047616</v>
      </c>
      <c r="L7" s="11">
        <f t="shared" si="21"/>
        <v>0.30674846625766872</v>
      </c>
      <c r="M7" s="11">
        <f t="shared" si="22"/>
        <v>0.25062656641604009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-0.27212129066458168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0.23246840443205585</v>
      </c>
      <c r="Q7" s="11">
        <f>2*'OddsRatio_working_3-way'!K7*'OddsRatio_working_3-way'!L7*'OddsRatio_working_3-way'!M7</f>
        <v>7.3218395096710506E-2</v>
      </c>
      <c r="R7" s="11">
        <f t="shared" si="23"/>
        <v>0</v>
      </c>
      <c r="S7" s="11">
        <f t="shared" si="24"/>
        <v>-0.85428230868784827</v>
      </c>
      <c r="T7" s="11">
        <f t="shared" si="25"/>
        <v>-0.26906529407491286</v>
      </c>
      <c r="U7" s="11">
        <f>'OddsRatio_working_3-way'!S7-'OddsRatio_working_3-way'!R7^2/3</f>
        <v>-0.85428230868784827</v>
      </c>
      <c r="V7" s="11">
        <f>'OddsRatio_working_3-way'!S7*'OddsRatio_working_3-way'!R7/3-2*'OddsRatio_working_3-way'!R7^3/27-'OddsRatio_working_3-way'!T7</f>
        <v>0.26906529407491286</v>
      </c>
      <c r="W7" s="11">
        <f>'OddsRatio_working_3-way'!V7^2+4*'OddsRatio_working_3-way'!U7^3/27</f>
        <v>-1.9967385293008205E-2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0.15195683414100494</v>
      </c>
      <c r="Y7" s="11">
        <f>IF('OddsRatio_working_3-way'!W7&gt;=0,IF('OddsRatio_working_3-way'!V7+SQRT('OddsRatio_working_3-way'!W7)&gt;0,0,PI()),ACOS('OddsRatio_working_3-way'!V7/(2*'OddsRatio_working_3-way'!X7)))</f>
        <v>0.48358311014206623</v>
      </c>
      <c r="Z7" s="11">
        <f>'OddsRatio_working_3-way'!X7^(1/3)*COS('OddsRatio_working_3-way'!Y7/3)</f>
        <v>0.52671198601627656</v>
      </c>
      <c r="AA7" s="11">
        <f>'OddsRatio_working_3-way'!X7^(1/3)*COS(('OddsRatio_working_3-way'!Y7+2*PI())/3)</f>
        <v>-0.33752768580299336</v>
      </c>
      <c r="AB7" s="11">
        <f>'OddsRatio_working_3-way'!X7^(1/3)*COS(('OddsRatio_working_3-way'!Y7+4*PI())/3)</f>
        <v>-0.18918430021328328</v>
      </c>
      <c r="AC7" s="11">
        <f>'OddsRatio_working_3-way'!X7^(1/3)*SIN('OddsRatio_working_3-way'!Y7/3)</f>
        <v>8.5646093602719728E-2</v>
      </c>
      <c r="AD7" s="11">
        <f>'OddsRatio_working_3-way'!X7^(1/3)*SIN(('OddsRatio_working_3-way'!Y7+2*PI())/3)</f>
        <v>0.4133229135664897</v>
      </c>
      <c r="AE7" s="11">
        <f>'OddsRatio_working_3-way'!X7^(1/3)*SIN(('OddsRatio_working_3-way'!Y7+4*PI())/3)</f>
        <v>-0.49896900716920928</v>
      </c>
      <c r="AF7" s="11">
        <f>-'OddsRatio_working_3-way'!U7/(3*'OddsRatio_working_3-way'!X7^(1/3))*COS(('OddsRatio_working_3-way'!Y7)/3)</f>
        <v>0.52671198601627645</v>
      </c>
      <c r="AG7" s="11">
        <f>-'OddsRatio_working_3-way'!U7/(3*'OddsRatio_working_3-way'!X7^(1/3))*COS(('OddsRatio_working_3-way'!Y7+2*PI())/3)</f>
        <v>-0.3375276858029933</v>
      </c>
      <c r="AH7" s="11">
        <f>-'OddsRatio_working_3-way'!U7/(3*'OddsRatio_working_3-way'!X7^(1/3))*COS(('OddsRatio_working_3-way'!Y7+4*PI())/3)</f>
        <v>-0.18918430021328325</v>
      </c>
      <c r="AI7" s="11">
        <f>'OddsRatio_working_3-way'!U7/(3*'OddsRatio_working_3-way'!X7^(1/3))*SIN(('OddsRatio_working_3-way'!Y7)/3)</f>
        <v>-8.5646093602719714E-2</v>
      </c>
      <c r="AJ7" s="11">
        <f>'OddsRatio_working_3-way'!U7/(3*'OddsRatio_working_3-way'!X7^(1/3))*SIN(('OddsRatio_working_3-way'!Y7+2*PI())/3)</f>
        <v>-0.41332291356648959</v>
      </c>
      <c r="AK7" s="11">
        <f>'OddsRatio_working_3-way'!U7/(3*'OddsRatio_working_3-way'!X7^(1/3))*SIN(('OddsRatio_working_3-way'!Y7+4*PI())/3)</f>
        <v>0.49896900716920917</v>
      </c>
      <c r="AL7" s="11">
        <f>'OddsRatio_working_3-way'!Z7+'OddsRatio_working_3-way'!AF7</f>
        <v>1.0534239720325531</v>
      </c>
      <c r="AM7" s="11">
        <f>'OddsRatio_working_3-way'!AA7+'OddsRatio_working_3-way'!AG7</f>
        <v>-0.67505537160598661</v>
      </c>
      <c r="AN7" s="11">
        <f>'OddsRatio_working_3-way'!AB7+'OddsRatio_working_3-way'!AH7</f>
        <v>-0.3783686004265665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1.0534239720325531</v>
      </c>
      <c r="AS7" s="11">
        <f>IF(('OddsRatio_working_3-way'!X7=0),IF(Q7&gt;0,-Q7^(1/3),(-Q7)^(1/3)),'OddsRatio_working_3-way'!AM7-'OddsRatio_working_3-way'!R7/3)</f>
        <v>-0.67505537160598661</v>
      </c>
      <c r="AT7" s="11">
        <f>IF(('OddsRatio_working_3-way'!X7=0),IF(Q7&gt;0,-Q7^(1/3),(-Q7)^(1/3)),'OddsRatio_working_3-way'!AN7-'OddsRatio_working_3-way'!R7/3)</f>
        <v>-0.3783686004265665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1.4</v>
      </c>
      <c r="B8" s="4">
        <f>IF('True_Odds_Calculator_3-way'!B9="","",'True_Odds_Calculator_3-way'!B9)</f>
        <v>4.74</v>
      </c>
      <c r="C8" s="4">
        <f>IF('True_Odds_Calculator_3-way'!C9="","",'True_Odds_Calculator_3-way'!C9)</f>
        <v>8.92</v>
      </c>
      <c r="D8" s="9">
        <f t="shared" si="13"/>
        <v>0.69766848824857142</v>
      </c>
      <c r="E8" s="9">
        <f t="shared" si="14"/>
        <v>0.19795000660414278</v>
      </c>
      <c r="F8" s="9">
        <f t="shared" si="15"/>
        <v>0.10438150514728564</v>
      </c>
      <c r="G8" s="9">
        <f t="shared" si="16"/>
        <v>1.0833637925599962</v>
      </c>
      <c r="H8" s="9">
        <f t="shared" si="17"/>
        <v>1.4333455170239984</v>
      </c>
      <c r="I8" s="9">
        <f t="shared" si="18"/>
        <v>5.0517805841743861</v>
      </c>
      <c r="J8" s="9">
        <f t="shared" si="19"/>
        <v>9.5802412370751693</v>
      </c>
      <c r="K8" s="11">
        <f t="shared" si="20"/>
        <v>0.7142857142857143</v>
      </c>
      <c r="L8" s="11">
        <f t="shared" si="21"/>
        <v>0.21097046413502107</v>
      </c>
      <c r="M8" s="11">
        <f t="shared" si="22"/>
        <v>0.11210762331838565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-0.20016380282032764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0.20373989409580034</v>
      </c>
      <c r="Q8" s="11">
        <f>2*'OddsRatio_working_3-way'!K8*'OddsRatio_working_3-way'!L8*'OddsRatio_working_3-way'!M8</f>
        <v>3.3787710463648479E-2</v>
      </c>
      <c r="R8" s="11">
        <f t="shared" si="23"/>
        <v>0</v>
      </c>
      <c r="S8" s="11">
        <f t="shared" si="24"/>
        <v>-1.0178658240155574</v>
      </c>
      <c r="T8" s="11">
        <f t="shared" si="25"/>
        <v>-0.16880030249014216</v>
      </c>
      <c r="U8" s="11">
        <f>'OddsRatio_working_3-way'!S8-'OddsRatio_working_3-way'!R8^2/3</f>
        <v>-1.0178658240155574</v>
      </c>
      <c r="V8" s="11">
        <f>'OddsRatio_working_3-way'!S8*'OddsRatio_working_3-way'!R8/3-2*'OddsRatio_working_3-way'!R8^3/27-'OddsRatio_working_3-way'!T8</f>
        <v>0.16880030249014216</v>
      </c>
      <c r="W8" s="11">
        <f>'OddsRatio_working_3-way'!V8^2+4*'OddsRatio_working_3-way'!U8^3/27</f>
        <v>-0.12773767826451601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0.19763047613240189</v>
      </c>
      <c r="Y8" s="11">
        <f>IF('OddsRatio_working_3-way'!W8&gt;=0,IF('OddsRatio_working_3-way'!V8+SQRT('OddsRatio_working_3-way'!W8)&gt;0,0,PI()),ACOS('OddsRatio_working_3-way'!V8/(2*'OddsRatio_working_3-way'!X8)))</f>
        <v>1.1295570169305456</v>
      </c>
      <c r="Z8" s="11">
        <f>'OddsRatio_working_3-way'!X8^(1/3)*COS('OddsRatio_working_3-way'!Y8/3)</f>
        <v>0.54168189627999808</v>
      </c>
      <c r="AA8" s="11">
        <f>'OddsRatio_working_3-way'!X8^(1/3)*COS(('OddsRatio_working_3-way'!Y8+2*PI())/3)</f>
        <v>-0.45631870539344543</v>
      </c>
      <c r="AB8" s="11">
        <f>'OddsRatio_working_3-way'!X8^(1/3)*COS(('OddsRatio_working_3-way'!Y8+4*PI())/3)</f>
        <v>-8.5363190886552545E-2</v>
      </c>
      <c r="AC8" s="11">
        <f>'OddsRatio_working_3-way'!X8^(1/3)*SIN('OddsRatio_working_3-way'!Y8/3)</f>
        <v>0.21417126615793067</v>
      </c>
      <c r="AD8" s="11">
        <f>'OddsRatio_working_3-way'!X8^(1/3)*SIN(('OddsRatio_working_3-way'!Y8+2*PI())/3)</f>
        <v>0.36202464986964045</v>
      </c>
      <c r="AE8" s="11">
        <f>'OddsRatio_working_3-way'!X8^(1/3)*SIN(('OddsRatio_working_3-way'!Y8+4*PI())/3)</f>
        <v>-0.57619591602757114</v>
      </c>
      <c r="AF8" s="11">
        <f>-'OddsRatio_working_3-way'!U8/(3*'OddsRatio_working_3-way'!X8^(1/3))*COS(('OddsRatio_working_3-way'!Y8)/3)</f>
        <v>0.54168189627999797</v>
      </c>
      <c r="AG8" s="11">
        <f>-'OddsRatio_working_3-way'!U8/(3*'OddsRatio_working_3-way'!X8^(1/3))*COS(('OddsRatio_working_3-way'!Y8+2*PI())/3)</f>
        <v>-0.45631870539344538</v>
      </c>
      <c r="AH8" s="11">
        <f>-'OddsRatio_working_3-way'!U8/(3*'OddsRatio_working_3-way'!X8^(1/3))*COS(('OddsRatio_working_3-way'!Y8+4*PI())/3)</f>
        <v>-8.5363190886552531E-2</v>
      </c>
      <c r="AI8" s="11">
        <f>'OddsRatio_working_3-way'!U8/(3*'OddsRatio_working_3-way'!X8^(1/3))*SIN(('OddsRatio_working_3-way'!Y8)/3)</f>
        <v>-0.21417126615793061</v>
      </c>
      <c r="AJ8" s="11">
        <f>'OddsRatio_working_3-way'!U8/(3*'OddsRatio_working_3-way'!X8^(1/3))*SIN(('OddsRatio_working_3-way'!Y8+2*PI())/3)</f>
        <v>-0.36202464986964034</v>
      </c>
      <c r="AK8" s="11">
        <f>'OddsRatio_working_3-way'!U8/(3*'OddsRatio_working_3-way'!X8^(1/3))*SIN(('OddsRatio_working_3-way'!Y8+4*PI())/3)</f>
        <v>0.57619591602757103</v>
      </c>
      <c r="AL8" s="11">
        <f>'OddsRatio_working_3-way'!Z8+'OddsRatio_working_3-way'!AF8</f>
        <v>1.0833637925599962</v>
      </c>
      <c r="AM8" s="11">
        <f>'OddsRatio_working_3-way'!AA8+'OddsRatio_working_3-way'!AG8</f>
        <v>-0.91263741078689087</v>
      </c>
      <c r="AN8" s="11">
        <f>'OddsRatio_working_3-way'!AB8+'OddsRatio_working_3-way'!AH8</f>
        <v>-0.17072638177310506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1.0833637925599962</v>
      </c>
      <c r="AS8" s="11">
        <f>IF(('OddsRatio_working_3-way'!X8=0),IF(Q8&gt;0,-Q8^(1/3),(-Q8)^(1/3)),'OddsRatio_working_3-way'!AM8-'OddsRatio_working_3-way'!R8/3)</f>
        <v>-0.91263741078689087</v>
      </c>
      <c r="AT8" s="11">
        <f>IF(('OddsRatio_working_3-way'!X8=0),IF(Q8&gt;0,-Q8^(1/3),(-Q8)^(1/3)),'OddsRatio_working_3-way'!AN8-'OddsRatio_working_3-way'!R8/3)</f>
        <v>-0.17072638177310506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1.56</v>
      </c>
      <c r="B9" s="4">
        <f>IF('True_Odds_Calculator_3-way'!B10="","",'True_Odds_Calculator_3-way'!B10)</f>
        <v>3.97</v>
      </c>
      <c r="C9" s="4">
        <f>IF('True_Odds_Calculator_3-way'!C10="","",'True_Odds_Calculator_3-way'!C10)</f>
        <v>6.8</v>
      </c>
      <c r="D9" s="9">
        <f t="shared" si="13"/>
        <v>0.62380603503871157</v>
      </c>
      <c r="E9" s="9">
        <f t="shared" si="14"/>
        <v>0.23818685399495587</v>
      </c>
      <c r="F9" s="9">
        <f t="shared" si="15"/>
        <v>0.13800711096633259</v>
      </c>
      <c r="G9" s="9">
        <f t="shared" si="16"/>
        <v>1.0768971438200075</v>
      </c>
      <c r="H9" s="9">
        <f t="shared" si="17"/>
        <v>1.6030624005392045</v>
      </c>
      <c r="I9" s="9">
        <f t="shared" si="18"/>
        <v>4.1983845171454224</v>
      </c>
      <c r="J9" s="9">
        <f t="shared" si="19"/>
        <v>7.2460034341560426</v>
      </c>
      <c r="K9" s="11">
        <f t="shared" si="20"/>
        <v>0.64102564102564097</v>
      </c>
      <c r="L9" s="11">
        <f t="shared" si="21"/>
        <v>0.25188916876574308</v>
      </c>
      <c r="M9" s="11">
        <f t="shared" si="22"/>
        <v>0.14705882352941177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-0.22905957577760816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0.2215427926644403</v>
      </c>
      <c r="Q9" s="11">
        <f>2*'OddsRatio_working_3-way'!K9*'OddsRatio_working_3-way'!L9*'OddsRatio_working_3-way'!M9</f>
        <v>4.7490416433963623E-2</v>
      </c>
      <c r="R9" s="11">
        <f t="shared" si="23"/>
        <v>0</v>
      </c>
      <c r="S9" s="11">
        <f t="shared" si="24"/>
        <v>-0.96718415683932879</v>
      </c>
      <c r="T9" s="11">
        <f t="shared" si="25"/>
        <v>-0.20732779353469</v>
      </c>
      <c r="U9" s="11">
        <f>'OddsRatio_working_3-way'!S9-'OddsRatio_working_3-way'!R9^2/3</f>
        <v>-0.96718415683932879</v>
      </c>
      <c r="V9" s="11">
        <f>'OddsRatio_working_3-way'!S9*'OddsRatio_working_3-way'!R9/3-2*'OddsRatio_working_3-way'!R9^3/27-'OddsRatio_working_3-way'!T9</f>
        <v>0.20732779353469</v>
      </c>
      <c r="W9" s="11">
        <f>'OddsRatio_working_3-way'!V9^2+4*'OddsRatio_working_3-way'!U9^3/27</f>
        <v>-9.1051892767918863E-2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0.1830551192536567</v>
      </c>
      <c r="Y9" s="11">
        <f>IF('OddsRatio_working_3-way'!W9&gt;=0,IF('OddsRatio_working_3-way'!V9+SQRT('OddsRatio_working_3-way'!W9)&gt;0,0,PI()),ACOS('OddsRatio_working_3-way'!V9/(2*'OddsRatio_working_3-way'!X9)))</f>
        <v>0.96878807776261455</v>
      </c>
      <c r="Z9" s="11">
        <f>'OddsRatio_working_3-way'!X9^(1/3)*COS('OddsRatio_working_3-way'!Y9/3)</f>
        <v>0.53844857191000373</v>
      </c>
      <c r="AA9" s="11">
        <f>'OddsRatio_working_3-way'!X9^(1/3)*COS(('OddsRatio_working_3-way'!Y9+2*PI())/3)</f>
        <v>-0.4252720054701884</v>
      </c>
      <c r="AB9" s="11">
        <f>'OddsRatio_working_3-way'!X9^(1/3)*COS(('OddsRatio_working_3-way'!Y9+4*PI())/3)</f>
        <v>-0.11317656643981522</v>
      </c>
      <c r="AC9" s="11">
        <f>'OddsRatio_working_3-way'!X9^(1/3)*SIN('OddsRatio_working_3-way'!Y9/3)</f>
        <v>0.18018838573704046</v>
      </c>
      <c r="AD9" s="11">
        <f>'OddsRatio_working_3-way'!X9^(1/3)*SIN(('OddsRatio_working_3-way'!Y9+2*PI())/3)</f>
        <v>0.37621594903699518</v>
      </c>
      <c r="AE9" s="11">
        <f>'OddsRatio_working_3-way'!X9^(1/3)*SIN(('OddsRatio_working_3-way'!Y9+4*PI())/3)</f>
        <v>-0.5564043347740355</v>
      </c>
      <c r="AF9" s="11">
        <f>-'OddsRatio_working_3-way'!U9/(3*'OddsRatio_working_3-way'!X9^(1/3))*COS(('OddsRatio_working_3-way'!Y9)/3)</f>
        <v>0.53844857191000373</v>
      </c>
      <c r="AG9" s="11">
        <f>-'OddsRatio_working_3-way'!U9/(3*'OddsRatio_working_3-way'!X9^(1/3))*COS(('OddsRatio_working_3-way'!Y9+2*PI())/3)</f>
        <v>-0.4252720054701884</v>
      </c>
      <c r="AH9" s="11">
        <f>-'OddsRatio_working_3-way'!U9/(3*'OddsRatio_working_3-way'!X9^(1/3))*COS(('OddsRatio_working_3-way'!Y9+4*PI())/3)</f>
        <v>-0.11317656643981522</v>
      </c>
      <c r="AI9" s="11">
        <f>'OddsRatio_working_3-way'!U9/(3*'OddsRatio_working_3-way'!X9^(1/3))*SIN(('OddsRatio_working_3-way'!Y9)/3)</f>
        <v>-0.18018838573704046</v>
      </c>
      <c r="AJ9" s="11">
        <f>'OddsRatio_working_3-way'!U9/(3*'OddsRatio_working_3-way'!X9^(1/3))*SIN(('OddsRatio_working_3-way'!Y9+2*PI())/3)</f>
        <v>-0.37621594903699518</v>
      </c>
      <c r="AK9" s="11">
        <f>'OddsRatio_working_3-way'!U9/(3*'OddsRatio_working_3-way'!X9^(1/3))*SIN(('OddsRatio_working_3-way'!Y9+4*PI())/3)</f>
        <v>0.5564043347740355</v>
      </c>
      <c r="AL9" s="11">
        <f>'OddsRatio_working_3-way'!Z9+'OddsRatio_working_3-way'!AF9</f>
        <v>1.0768971438200075</v>
      </c>
      <c r="AM9" s="11">
        <f>'OddsRatio_working_3-way'!AA9+'OddsRatio_working_3-way'!AG9</f>
        <v>-0.85054401094037679</v>
      </c>
      <c r="AN9" s="11">
        <f>'OddsRatio_working_3-way'!AB9+'OddsRatio_working_3-way'!AH9</f>
        <v>-0.22635313287963044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1.0768971438200075</v>
      </c>
      <c r="AS9" s="11">
        <f>IF(('OddsRatio_working_3-way'!X9=0),IF(Q9&gt;0,-Q9^(1/3),(-Q9)^(1/3)),'OddsRatio_working_3-way'!AM9-'OddsRatio_working_3-way'!R9/3)</f>
        <v>-0.85054401094037679</v>
      </c>
      <c r="AT9" s="11">
        <f>IF(('OddsRatio_working_3-way'!X9=0),IF(Q9&gt;0,-Q9^(1/3),(-Q9)^(1/3)),'OddsRatio_working_3-way'!AN9-'OddsRatio_working_3-way'!R9/3)</f>
        <v>-0.22635313287963044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2.44</v>
      </c>
      <c r="B10" s="4">
        <f>IF('True_Odds_Calculator_3-way'!B11="","",'True_Odds_Calculator_3-way'!B11)</f>
        <v>3.03</v>
      </c>
      <c r="C10" s="4">
        <f>IF('True_Odds_Calculator_3-way'!C11="","",'True_Odds_Calculator_3-way'!C11)</f>
        <v>3.41</v>
      </c>
      <c r="D10" s="9">
        <f t="shared" si="13"/>
        <v>0.39784556339074617</v>
      </c>
      <c r="E10" s="9">
        <f t="shared" si="14"/>
        <v>0.31911481539831288</v>
      </c>
      <c r="F10" s="9">
        <f t="shared" si="15"/>
        <v>0.28303962121094084</v>
      </c>
      <c r="G10" s="9">
        <f t="shared" si="16"/>
        <v>1.0510681572944169</v>
      </c>
      <c r="H10" s="9">
        <f t="shared" si="17"/>
        <v>2.5135381465039606</v>
      </c>
      <c r="I10" s="9">
        <f t="shared" si="18"/>
        <v>3.1336683593076664</v>
      </c>
      <c r="J10" s="9">
        <f t="shared" si="19"/>
        <v>3.5330742590795454</v>
      </c>
      <c r="K10" s="11">
        <f t="shared" si="20"/>
        <v>0.4098360655737705</v>
      </c>
      <c r="L10" s="11">
        <f t="shared" si="21"/>
        <v>0.33003300330033003</v>
      </c>
      <c r="M10" s="11">
        <f t="shared" si="22"/>
        <v>0.29325513196480935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-0.27944010688747345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0.23323326515623533</v>
      </c>
      <c r="Q10" s="11">
        <f>2*'OddsRatio_working_3-way'!K10*'OddsRatio_working_3-way'!L10*'OddsRatio_working_3-way'!M10</f>
        <v>7.9331042570148058E-2</v>
      </c>
      <c r="R10" s="11">
        <f t="shared" si="23"/>
        <v>0</v>
      </c>
      <c r="S10" s="11">
        <f t="shared" si="24"/>
        <v>-0.83464491820479814</v>
      </c>
      <c r="T10" s="11">
        <f t="shared" si="25"/>
        <v>-0.28389282932135984</v>
      </c>
      <c r="U10" s="11">
        <f>'OddsRatio_working_3-way'!S10-'OddsRatio_working_3-way'!R10^2/3</f>
        <v>-0.83464491820479814</v>
      </c>
      <c r="V10" s="11">
        <f>'OddsRatio_working_3-way'!S10*'OddsRatio_working_3-way'!R10/3-2*'OddsRatio_working_3-way'!R10^3/27-'OddsRatio_working_3-way'!T10</f>
        <v>0.28389282932135984</v>
      </c>
      <c r="W10" s="11">
        <f>'OddsRatio_working_3-way'!V10^2+4*'OddsRatio_working_3-way'!U10^3/27</f>
        <v>-5.5441911013013878E-3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0.14674751245028664</v>
      </c>
      <c r="Y10" s="11">
        <f>IF('OddsRatio_working_3-way'!W10&gt;=0,IF('OddsRatio_working_3-way'!V10+SQRT('OddsRatio_working_3-way'!W10)&gt;0,0,PI()),ACOS('OddsRatio_working_3-way'!V10/(2*'OddsRatio_working_3-way'!X10)))</f>
        <v>0.25650221759853098</v>
      </c>
      <c r="Z10" s="11">
        <f>'OddsRatio_working_3-way'!X10^(1/3)*COS('OddsRatio_working_3-way'!Y10/3)</f>
        <v>0.52553407864720847</v>
      </c>
      <c r="AA10" s="11">
        <f>'OddsRatio_working_3-way'!X10^(1/3)*COS(('OddsRatio_working_3-way'!Y10+2*PI())/3)</f>
        <v>-0.30177573946244257</v>
      </c>
      <c r="AB10" s="11">
        <f>'OddsRatio_working_3-way'!X10^(1/3)*COS(('OddsRatio_working_3-way'!Y10+4*PI())/3)</f>
        <v>-0.22375833918476601</v>
      </c>
      <c r="AC10" s="11">
        <f>'OddsRatio_working_3-way'!X10^(1/3)*SIN('OddsRatio_working_3-way'!Y10/3)</f>
        <v>4.5043367051791613E-2</v>
      </c>
      <c r="AD10" s="11">
        <f>'OddsRatio_working_3-way'!X10^(1/3)*SIN(('OddsRatio_working_3-way'!Y10+2*PI())/3)</f>
        <v>0.43260417913703592</v>
      </c>
      <c r="AE10" s="11">
        <f>'OddsRatio_working_3-way'!X10^(1/3)*SIN(('OddsRatio_working_3-way'!Y10+4*PI())/3)</f>
        <v>-0.47764754618882727</v>
      </c>
      <c r="AF10" s="11">
        <f>-'OddsRatio_working_3-way'!U10/(3*'OddsRatio_working_3-way'!X10^(1/3))*COS(('OddsRatio_working_3-way'!Y10)/3)</f>
        <v>0.52553407864720858</v>
      </c>
      <c r="AG10" s="11">
        <f>-'OddsRatio_working_3-way'!U10/(3*'OddsRatio_working_3-way'!X10^(1/3))*COS(('OddsRatio_working_3-way'!Y10+2*PI())/3)</f>
        <v>-0.30177573946244263</v>
      </c>
      <c r="AH10" s="11">
        <f>-'OddsRatio_working_3-way'!U10/(3*'OddsRatio_working_3-way'!X10^(1/3))*COS(('OddsRatio_working_3-way'!Y10+4*PI())/3)</f>
        <v>-0.22375833918476606</v>
      </c>
      <c r="AI10" s="11">
        <f>'OddsRatio_working_3-way'!U10/(3*'OddsRatio_working_3-way'!X10^(1/3))*SIN(('OddsRatio_working_3-way'!Y10)/3)</f>
        <v>-4.504336705179162E-2</v>
      </c>
      <c r="AJ10" s="11">
        <f>'OddsRatio_working_3-way'!U10/(3*'OddsRatio_working_3-way'!X10^(1/3))*SIN(('OddsRatio_working_3-way'!Y10+2*PI())/3)</f>
        <v>-0.43260417913703603</v>
      </c>
      <c r="AK10" s="11">
        <f>'OddsRatio_working_3-way'!U10/(3*'OddsRatio_working_3-way'!X10^(1/3))*SIN(('OddsRatio_working_3-way'!Y10+4*PI())/3)</f>
        <v>0.47764754618882738</v>
      </c>
      <c r="AL10" s="11">
        <f>'OddsRatio_working_3-way'!Z10+'OddsRatio_working_3-way'!AF10</f>
        <v>1.0510681572944169</v>
      </c>
      <c r="AM10" s="11">
        <f>'OddsRatio_working_3-way'!AA10+'OddsRatio_working_3-way'!AG10</f>
        <v>-0.60355147892488525</v>
      </c>
      <c r="AN10" s="11">
        <f>'OddsRatio_working_3-way'!AB10+'OddsRatio_working_3-way'!AH10</f>
        <v>-0.44751667836953207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1.0510681572944169</v>
      </c>
      <c r="AS10" s="11">
        <f>IF(('OddsRatio_working_3-way'!X10=0),IF(Q10&gt;0,-Q10^(1/3),(-Q10)^(1/3)),'OddsRatio_working_3-way'!AM10-'OddsRatio_working_3-way'!R10/3)</f>
        <v>-0.60355147892488525</v>
      </c>
      <c r="AT10" s="11">
        <f>IF(('OddsRatio_working_3-way'!X10=0),IF(Q10&gt;0,-Q10^(1/3),(-Q10)^(1/3)),'OddsRatio_working_3-way'!AN10-'OddsRatio_working_3-way'!R10/3)</f>
        <v>-0.44751667836953207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2.21</v>
      </c>
      <c r="B11" s="4">
        <f>IF('True_Odds_Calculator_3-way'!B12="","",'True_Odds_Calculator_3-way'!B12)</f>
        <v>3.24</v>
      </c>
      <c r="C11" s="4">
        <f>IF('True_Odds_Calculator_3-way'!C12="","",'True_Odds_Calculator_3-way'!C12)</f>
        <v>3.67</v>
      </c>
      <c r="D11" s="9">
        <f t="shared" si="13"/>
        <v>0.43979530479849399</v>
      </c>
      <c r="E11" s="9">
        <f t="shared" si="14"/>
        <v>0.297789083350046</v>
      </c>
      <c r="F11" s="9">
        <f t="shared" si="15"/>
        <v>0.2624156118514599</v>
      </c>
      <c r="G11" s="9">
        <f t="shared" si="16"/>
        <v>1.052714937817542</v>
      </c>
      <c r="H11" s="9">
        <f t="shared" si="17"/>
        <v>2.2737850747592256</v>
      </c>
      <c r="I11" s="9">
        <f t="shared" si="18"/>
        <v>3.3580814607112948</v>
      </c>
      <c r="J11" s="9">
        <f t="shared" si="19"/>
        <v>3.810748883972837</v>
      </c>
      <c r="K11" s="11">
        <f t="shared" si="20"/>
        <v>0.45248868778280543</v>
      </c>
      <c r="L11" s="11">
        <f t="shared" si="21"/>
        <v>0.30864197530864196</v>
      </c>
      <c r="M11" s="11">
        <f t="shared" si="22"/>
        <v>0.27247956403269757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-0.27538564740039329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0.23288851626726287</v>
      </c>
      <c r="Q11" s="11">
        <f>2*'OddsRatio_working_3-way'!K11*'OddsRatio_working_3-way'!L11*'OddsRatio_working_3-way'!M11</f>
        <v>7.6107358257275451E-2</v>
      </c>
      <c r="R11" s="11">
        <f t="shared" si="23"/>
        <v>0</v>
      </c>
      <c r="S11" s="11">
        <f t="shared" si="24"/>
        <v>-0.84568138705013085</v>
      </c>
      <c r="T11" s="11">
        <f t="shared" si="25"/>
        <v>-0.27636646635625195</v>
      </c>
      <c r="U11" s="11">
        <f>'OddsRatio_working_3-way'!S11-'OddsRatio_working_3-way'!R11^2/3</f>
        <v>-0.84568138705013085</v>
      </c>
      <c r="V11" s="11">
        <f>'OddsRatio_working_3-way'!S11*'OddsRatio_working_3-way'!R11/3-2*'OddsRatio_working_3-way'!R11^3/27-'OddsRatio_working_3-way'!T11</f>
        <v>0.27636646635625195</v>
      </c>
      <c r="W11" s="11">
        <f>'OddsRatio_working_3-way'!V11^2+4*'OddsRatio_working_3-way'!U11^3/27</f>
        <v>-1.3223336933409061E-2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0.14966776595149872</v>
      </c>
      <c r="Y11" s="11">
        <f>IF('OddsRatio_working_3-way'!W11&gt;=0,IF('OddsRatio_working_3-way'!V11+SQRT('OddsRatio_working_3-way'!W11)&gt;0,0,PI()),ACOS('OddsRatio_working_3-way'!V11/(2*'OddsRatio_working_3-way'!X11)))</f>
        <v>0.39429794961668985</v>
      </c>
      <c r="Z11" s="11">
        <f>'OddsRatio_working_3-way'!X11^(1/3)*COS('OddsRatio_working_3-way'!Y11/3)</f>
        <v>0.526357468908771</v>
      </c>
      <c r="AA11" s="11">
        <f>'OddsRatio_working_3-way'!X11^(1/3)*COS(('OddsRatio_working_3-way'!Y11+2*PI())/3)</f>
        <v>-0.32343823955936346</v>
      </c>
      <c r="AB11" s="11">
        <f>'OddsRatio_working_3-way'!X11^(1/3)*COS(('OddsRatio_working_3-way'!Y11+4*PI())/3)</f>
        <v>-0.20291922934940768</v>
      </c>
      <c r="AC11" s="11">
        <f>'OddsRatio_working_3-way'!X11^(1/3)*SIN('OddsRatio_working_3-way'!Y11/3)</f>
        <v>6.9581682987185367E-2</v>
      </c>
      <c r="AD11" s="11">
        <f>'OddsRatio_working_3-way'!X11^(1/3)*SIN(('OddsRatio_working_3-way'!Y11+2*PI())/3)</f>
        <v>0.42104809805308085</v>
      </c>
      <c r="AE11" s="11">
        <f>'OddsRatio_working_3-way'!X11^(1/3)*SIN(('OddsRatio_working_3-way'!Y11+4*PI())/3)</f>
        <v>-0.49062978104026611</v>
      </c>
      <c r="AF11" s="11">
        <f>-'OddsRatio_working_3-way'!U11/(3*'OddsRatio_working_3-way'!X11^(1/3))*COS(('OddsRatio_working_3-way'!Y11)/3)</f>
        <v>0.526357468908771</v>
      </c>
      <c r="AG11" s="11">
        <f>-'OddsRatio_working_3-way'!U11/(3*'OddsRatio_working_3-way'!X11^(1/3))*COS(('OddsRatio_working_3-way'!Y11+2*PI())/3)</f>
        <v>-0.32343823955936346</v>
      </c>
      <c r="AH11" s="11">
        <f>-'OddsRatio_working_3-way'!U11/(3*'OddsRatio_working_3-way'!X11^(1/3))*COS(('OddsRatio_working_3-way'!Y11+4*PI())/3)</f>
        <v>-0.20291922934940768</v>
      </c>
      <c r="AI11" s="11">
        <f>'OddsRatio_working_3-way'!U11/(3*'OddsRatio_working_3-way'!X11^(1/3))*SIN(('OddsRatio_working_3-way'!Y11)/3)</f>
        <v>-6.9581682987185367E-2</v>
      </c>
      <c r="AJ11" s="11">
        <f>'OddsRatio_working_3-way'!U11/(3*'OddsRatio_working_3-way'!X11^(1/3))*SIN(('OddsRatio_working_3-way'!Y11+2*PI())/3)</f>
        <v>-0.42104809805308085</v>
      </c>
      <c r="AK11" s="11">
        <f>'OddsRatio_working_3-way'!U11/(3*'OddsRatio_working_3-way'!X11^(1/3))*SIN(('OddsRatio_working_3-way'!Y11+4*PI())/3)</f>
        <v>0.49062978104026611</v>
      </c>
      <c r="AL11" s="11">
        <f>'OddsRatio_working_3-way'!Z11+'OddsRatio_working_3-way'!AF11</f>
        <v>1.052714937817542</v>
      </c>
      <c r="AM11" s="11">
        <f>'OddsRatio_working_3-way'!AA11+'OddsRatio_working_3-way'!AG11</f>
        <v>-0.64687647911872692</v>
      </c>
      <c r="AN11" s="11">
        <f>'OddsRatio_working_3-way'!AB11+'OddsRatio_working_3-way'!AH11</f>
        <v>-0.40583845869881535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1.052714937817542</v>
      </c>
      <c r="AS11" s="11">
        <f>IF(('OddsRatio_working_3-way'!X11=0),IF(Q11&gt;0,-Q11^(1/3),(-Q11)^(1/3)),'OddsRatio_working_3-way'!AM11-'OddsRatio_working_3-way'!R11/3)</f>
        <v>-0.64687647911872692</v>
      </c>
      <c r="AT11" s="11">
        <f>IF(('OddsRatio_working_3-way'!X11=0),IF(Q11&gt;0,-Q11^(1/3),(-Q11)^(1/3)),'OddsRatio_working_3-way'!AN11-'OddsRatio_working_3-way'!R11/3)</f>
        <v>-0.40583845869881535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1.88</v>
      </c>
      <c r="B12" s="4">
        <f>IF('True_Odds_Calculator_3-way'!B13="","",'True_Odds_Calculator_3-way'!B13)</f>
        <v>3.72</v>
      </c>
      <c r="C12" s="4">
        <f>IF('True_Odds_Calculator_3-way'!C13="","",'True_Odds_Calculator_3-way'!C13)</f>
        <v>4.2699999999999996</v>
      </c>
      <c r="D12" s="9">
        <f t="shared" si="13"/>
        <v>0.51786831251391174</v>
      </c>
      <c r="E12" s="9">
        <f t="shared" si="14"/>
        <v>0.25789053407870588</v>
      </c>
      <c r="F12" s="9">
        <f t="shared" si="15"/>
        <v>0.22424115340738232</v>
      </c>
      <c r="G12" s="9">
        <f t="shared" si="16"/>
        <v>1.0579464013510376</v>
      </c>
      <c r="H12" s="9">
        <f t="shared" si="17"/>
        <v>1.9309928331889132</v>
      </c>
      <c r="I12" s="9">
        <f t="shared" si="18"/>
        <v>3.8776142116748225</v>
      </c>
      <c r="J12" s="9">
        <f t="shared" si="19"/>
        <v>4.4594847324178932</v>
      </c>
      <c r="K12" s="11">
        <f t="shared" si="20"/>
        <v>0.53191489361702127</v>
      </c>
      <c r="L12" s="11">
        <f t="shared" si="21"/>
        <v>0.26881720430107525</v>
      </c>
      <c r="M12" s="11">
        <f t="shared" si="22"/>
        <v>0.23419203747072601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-0.26210219902626264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0.23005309102949659</v>
      </c>
      <c r="Q12" s="11">
        <f>2*'OddsRatio_working_3-way'!K12*'OddsRatio_working_3-way'!L12*'OddsRatio_working_3-way'!M12</f>
        <v>6.6973243385588535E-2</v>
      </c>
      <c r="R12" s="11">
        <f t="shared" si="23"/>
        <v>0</v>
      </c>
      <c r="S12" s="11">
        <f t="shared" si="24"/>
        <v>-0.87772285728302979</v>
      </c>
      <c r="T12" s="11">
        <f t="shared" si="25"/>
        <v>-0.25552339367773796</v>
      </c>
      <c r="U12" s="11">
        <f>'OddsRatio_working_3-way'!S12-'OddsRatio_working_3-way'!R12^2/3</f>
        <v>-0.87772285728302979</v>
      </c>
      <c r="V12" s="11">
        <f>'OddsRatio_working_3-way'!S12*'OddsRatio_working_3-way'!R12/3-2*'OddsRatio_working_3-way'!R12^3/27-'OddsRatio_working_3-way'!T12</f>
        <v>0.25552339367773796</v>
      </c>
      <c r="W12" s="11">
        <f>'OddsRatio_working_3-way'!V12^2+4*'OddsRatio_working_3-way'!U12^3/27</f>
        <v>-3.4884894488230109E-2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0.15825383028920528</v>
      </c>
      <c r="Y12" s="11">
        <f>IF('OddsRatio_working_3-way'!W12&gt;=0,IF('OddsRatio_working_3-way'!V12+SQRT('OddsRatio_working_3-way'!W12)&gt;0,0,PI()),ACOS('OddsRatio_working_3-way'!V12/(2*'OddsRatio_working_3-way'!X12)))</f>
        <v>0.63119762271659552</v>
      </c>
      <c r="Z12" s="11">
        <f>'OddsRatio_working_3-way'!X12^(1/3)*COS('OddsRatio_working_3-way'!Y12/3)</f>
        <v>0.52897320067551878</v>
      </c>
      <c r="AA12" s="11">
        <f>'OddsRatio_working_3-way'!X12^(1/3)*COS(('OddsRatio_working_3-way'!Y12+2*PI())/3)</f>
        <v>-0.36231925871971521</v>
      </c>
      <c r="AB12" s="11">
        <f>'OddsRatio_working_3-way'!X12^(1/3)*COS(('OddsRatio_working_3-way'!Y12+4*PI())/3)</f>
        <v>-0.16665394195580394</v>
      </c>
      <c r="AC12" s="11">
        <f>'OddsRatio_working_3-way'!X12^(1/3)*SIN('OddsRatio_working_3-way'!Y12/3)</f>
        <v>0.11296742330471776</v>
      </c>
      <c r="AD12" s="11">
        <f>'OddsRatio_working_3-way'!X12^(1/3)*SIN(('OddsRatio_working_3-way'!Y12+2*PI())/3)</f>
        <v>0.40162051805380417</v>
      </c>
      <c r="AE12" s="11">
        <f>'OddsRatio_working_3-way'!X12^(1/3)*SIN(('OddsRatio_working_3-way'!Y12+4*PI())/3)</f>
        <v>-0.51458794135852182</v>
      </c>
      <c r="AF12" s="11">
        <f>-'OddsRatio_working_3-way'!U12/(3*'OddsRatio_working_3-way'!X12^(1/3))*COS(('OddsRatio_working_3-way'!Y12)/3)</f>
        <v>0.52897320067551867</v>
      </c>
      <c r="AG12" s="11">
        <f>-'OddsRatio_working_3-way'!U12/(3*'OddsRatio_working_3-way'!X12^(1/3))*COS(('OddsRatio_working_3-way'!Y12+2*PI())/3)</f>
        <v>-0.36231925871971515</v>
      </c>
      <c r="AH12" s="11">
        <f>-'OddsRatio_working_3-way'!U12/(3*'OddsRatio_working_3-way'!X12^(1/3))*COS(('OddsRatio_working_3-way'!Y12+4*PI())/3)</f>
        <v>-0.16665394195580391</v>
      </c>
      <c r="AI12" s="11">
        <f>'OddsRatio_working_3-way'!U12/(3*'OddsRatio_working_3-way'!X12^(1/3))*SIN(('OddsRatio_working_3-way'!Y12)/3)</f>
        <v>-0.11296742330471773</v>
      </c>
      <c r="AJ12" s="11">
        <f>'OddsRatio_working_3-way'!U12/(3*'OddsRatio_working_3-way'!X12^(1/3))*SIN(('OddsRatio_working_3-way'!Y12+2*PI())/3)</f>
        <v>-0.40162051805380411</v>
      </c>
      <c r="AK12" s="11">
        <f>'OddsRatio_working_3-way'!U12/(3*'OddsRatio_working_3-way'!X12^(1/3))*SIN(('OddsRatio_working_3-way'!Y12+4*PI())/3)</f>
        <v>0.51458794135852171</v>
      </c>
      <c r="AL12" s="11">
        <f>'OddsRatio_working_3-way'!Z12+'OddsRatio_working_3-way'!AF12</f>
        <v>1.0579464013510376</v>
      </c>
      <c r="AM12" s="11">
        <f>'OddsRatio_working_3-way'!AA12+'OddsRatio_working_3-way'!AG12</f>
        <v>-0.72463851743943031</v>
      </c>
      <c r="AN12" s="11">
        <f>'OddsRatio_working_3-way'!AB12+'OddsRatio_working_3-way'!AH12</f>
        <v>-0.33330788391160782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1.0579464013510376</v>
      </c>
      <c r="AS12" s="11">
        <f>IF(('OddsRatio_working_3-way'!X12=0),IF(Q12&gt;0,-Q12^(1/3),(-Q12)^(1/3)),'OddsRatio_working_3-way'!AM12-'OddsRatio_working_3-way'!R12/3)</f>
        <v>-0.72463851743943031</v>
      </c>
      <c r="AT12" s="11">
        <f>IF(('OddsRatio_working_3-way'!X12=0),IF(Q12&gt;0,-Q12^(1/3),(-Q12)^(1/3)),'OddsRatio_working_3-way'!AN12-'OddsRatio_working_3-way'!R12/3)</f>
        <v>-0.33330788391160782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1.67</v>
      </c>
      <c r="B13" s="4">
        <f>IF('True_Odds_Calculator_3-way'!B14="","",'True_Odds_Calculator_3-way'!B14)</f>
        <v>3.86</v>
      </c>
      <c r="C13" s="4">
        <f>IF('True_Odds_Calculator_3-way'!C14="","",'True_Odds_Calculator_3-way'!C14)</f>
        <v>5.55</v>
      </c>
      <c r="D13" s="9">
        <f t="shared" si="13"/>
        <v>0.58281193009392762</v>
      </c>
      <c r="E13" s="9">
        <f t="shared" si="14"/>
        <v>0.2465734202897526</v>
      </c>
      <c r="F13" s="9">
        <f t="shared" si="15"/>
        <v>0.17061464961631986</v>
      </c>
      <c r="G13" s="9">
        <f t="shared" si="16"/>
        <v>1.0683871226752144</v>
      </c>
      <c r="H13" s="9">
        <f t="shared" si="17"/>
        <v>1.7158193721923936</v>
      </c>
      <c r="I13" s="9">
        <f t="shared" si="18"/>
        <v>4.055587170851112</v>
      </c>
      <c r="J13" s="9">
        <f t="shared" si="19"/>
        <v>5.8611614081722241</v>
      </c>
      <c r="K13" s="11">
        <f t="shared" si="20"/>
        <v>0.5988023952095809</v>
      </c>
      <c r="L13" s="11">
        <f t="shared" si="21"/>
        <v>0.2590673575129534</v>
      </c>
      <c r="M13" s="11">
        <f t="shared" si="22"/>
        <v>0.1801801801801802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-0.24369996877830946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0.22584714341097953</v>
      </c>
      <c r="Q13" s="11">
        <f>2*'OddsRatio_working_3-way'!K13*'OddsRatio_working_3-way'!L13*'OddsRatio_working_3-way'!M13</f>
        <v>5.5902758270044442E-2</v>
      </c>
      <c r="R13" s="11">
        <f t="shared" si="23"/>
        <v>0</v>
      </c>
      <c r="S13" s="11">
        <f t="shared" si="24"/>
        <v>-0.92674260297681699</v>
      </c>
      <c r="T13" s="11">
        <f t="shared" si="25"/>
        <v>-0.22939173341010322</v>
      </c>
      <c r="U13" s="11">
        <f>'OddsRatio_working_3-way'!S13-'OddsRatio_working_3-way'!R13^2/3</f>
        <v>-0.92674260297681699</v>
      </c>
      <c r="V13" s="11">
        <f>'OddsRatio_working_3-way'!S13*'OddsRatio_working_3-way'!R13/3-2*'OddsRatio_working_3-way'!R13^3/27-'OddsRatio_working_3-way'!T13</f>
        <v>0.22939173341010322</v>
      </c>
      <c r="W13" s="11">
        <f>'OddsRatio_working_3-way'!V13^2+4*'OddsRatio_working_3-way'!U13^3/27</f>
        <v>-6.5295669836229309E-2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0.17169466881146977</v>
      </c>
      <c r="Y13" s="11">
        <f>IF('OddsRatio_working_3-way'!W13&gt;=0,IF('OddsRatio_working_3-way'!V13+SQRT('OddsRatio_working_3-way'!W13)&gt;0,0,PI()),ACOS('OddsRatio_working_3-way'!V13/(2*'OddsRatio_working_3-way'!X13)))</f>
        <v>0.83924842149442402</v>
      </c>
      <c r="Z13" s="11">
        <f>'OddsRatio_working_3-way'!X13^(1/3)*COS('OddsRatio_working_3-way'!Y13/3)</f>
        <v>0.5341935613376072</v>
      </c>
      <c r="AA13" s="11">
        <f>'OddsRatio_working_3-way'!X13^(1/3)*COS(('OddsRatio_working_3-way'!Y13+2*PI())/3)</f>
        <v>-0.40000118245176652</v>
      </c>
      <c r="AB13" s="11">
        <f>'OddsRatio_working_3-way'!X13^(1/3)*COS(('OddsRatio_working_3-way'!Y13+4*PI())/3)</f>
        <v>-0.1341923788858406</v>
      </c>
      <c r="AC13" s="11">
        <f>'OddsRatio_working_3-way'!X13^(1/3)*SIN('OddsRatio_working_3-way'!Y13/3)</f>
        <v>0.15346478429175975</v>
      </c>
      <c r="AD13" s="11">
        <f>'OddsRatio_working_3-way'!X13^(1/3)*SIN(('OddsRatio_working_3-way'!Y13+2*PI())/3)</f>
        <v>0.38589280251056879</v>
      </c>
      <c r="AE13" s="11">
        <f>'OddsRatio_working_3-way'!X13^(1/3)*SIN(('OddsRatio_working_3-way'!Y13+4*PI())/3)</f>
        <v>-0.53935758680232848</v>
      </c>
      <c r="AF13" s="11">
        <f>-'OddsRatio_working_3-way'!U13/(3*'OddsRatio_working_3-way'!X13^(1/3))*COS(('OddsRatio_working_3-way'!Y13)/3)</f>
        <v>0.53419356133760731</v>
      </c>
      <c r="AG13" s="11">
        <f>-'OddsRatio_working_3-way'!U13/(3*'OddsRatio_working_3-way'!X13^(1/3))*COS(('OddsRatio_working_3-way'!Y13+2*PI())/3)</f>
        <v>-0.40000118245176663</v>
      </c>
      <c r="AH13" s="11">
        <f>-'OddsRatio_working_3-way'!U13/(3*'OddsRatio_working_3-way'!X13^(1/3))*COS(('OddsRatio_working_3-way'!Y13+4*PI())/3)</f>
        <v>-0.13419237888584062</v>
      </c>
      <c r="AI13" s="11">
        <f>'OddsRatio_working_3-way'!U13/(3*'OddsRatio_working_3-way'!X13^(1/3))*SIN(('OddsRatio_working_3-way'!Y13)/3)</f>
        <v>-0.15346478429175978</v>
      </c>
      <c r="AJ13" s="11">
        <f>'OddsRatio_working_3-way'!U13/(3*'OddsRatio_working_3-way'!X13^(1/3))*SIN(('OddsRatio_working_3-way'!Y13+2*PI())/3)</f>
        <v>-0.38589280251056884</v>
      </c>
      <c r="AK13" s="11">
        <f>'OddsRatio_working_3-way'!U13/(3*'OddsRatio_working_3-way'!X13^(1/3))*SIN(('OddsRatio_working_3-way'!Y13+4*PI())/3)</f>
        <v>0.53935758680232859</v>
      </c>
      <c r="AL13" s="11">
        <f>'OddsRatio_working_3-way'!Z13+'OddsRatio_working_3-way'!AF13</f>
        <v>1.0683871226752144</v>
      </c>
      <c r="AM13" s="11">
        <f>'OddsRatio_working_3-way'!AA13+'OddsRatio_working_3-way'!AG13</f>
        <v>-0.80000236490353316</v>
      </c>
      <c r="AN13" s="11">
        <f>'OddsRatio_working_3-way'!AB13+'OddsRatio_working_3-way'!AH13</f>
        <v>-0.26838475777168125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1.0683871226752144</v>
      </c>
      <c r="AS13" s="11">
        <f>IF(('OddsRatio_working_3-way'!X13=0),IF(Q13&gt;0,-Q13^(1/3),(-Q13)^(1/3)),'OddsRatio_working_3-way'!AM13-'OddsRatio_working_3-way'!R13/3)</f>
        <v>-0.80000236490353316</v>
      </c>
      <c r="AT13" s="11">
        <f>IF(('OddsRatio_working_3-way'!X13=0),IF(Q13&gt;0,-Q13^(1/3),(-Q13)^(1/3)),'OddsRatio_working_3-way'!AN13-'OddsRatio_working_3-way'!R13/3)</f>
        <v>-0.26838475777168125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1.85</v>
      </c>
      <c r="B14" s="4">
        <f>IF('True_Odds_Calculator_3-way'!B15="","",'True_Odds_Calculator_3-way'!B15)</f>
        <v>3.63</v>
      </c>
      <c r="C14" s="4">
        <f>IF('True_Odds_Calculator_3-way'!C15="","",'True_Odds_Calculator_3-way'!C15)</f>
        <v>4.54</v>
      </c>
      <c r="D14" s="9">
        <f t="shared" si="13"/>
        <v>0.52584901295941588</v>
      </c>
      <c r="E14" s="9">
        <f t="shared" si="14"/>
        <v>0.26385751333140789</v>
      </c>
      <c r="F14" s="9">
        <f t="shared" si="15"/>
        <v>0.21029347370917637</v>
      </c>
      <c r="G14" s="9">
        <f t="shared" si="16"/>
        <v>1.0608077164519338</v>
      </c>
      <c r="H14" s="9">
        <f t="shared" si="17"/>
        <v>1.9016865589841436</v>
      </c>
      <c r="I14" s="9">
        <f t="shared" si="18"/>
        <v>3.7899242942685856</v>
      </c>
      <c r="J14" s="9">
        <f t="shared" si="19"/>
        <v>4.7552593162398455</v>
      </c>
      <c r="K14" s="11">
        <f t="shared" si="20"/>
        <v>0.54054054054054046</v>
      </c>
      <c r="L14" s="11">
        <f t="shared" si="21"/>
        <v>0.27548209366391185</v>
      </c>
      <c r="M14" s="11">
        <f t="shared" si="22"/>
        <v>0.22026431718061673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-0.25956356472976427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0.23025173205389457</v>
      </c>
      <c r="Q14" s="11">
        <f>2*'OddsRatio_working_3-way'!K14*'OddsRatio_working_3-way'!L14*'OddsRatio_working_3-way'!M14</f>
        <v>6.5598784060938636E-2</v>
      </c>
      <c r="R14" s="11">
        <f t="shared" si="23"/>
        <v>0</v>
      </c>
      <c r="S14" s="11">
        <f t="shared" si="24"/>
        <v>-0.88707262243687124</v>
      </c>
      <c r="T14" s="11">
        <f t="shared" si="25"/>
        <v>-0.25272724285950754</v>
      </c>
      <c r="U14" s="11">
        <f>'OddsRatio_working_3-way'!S14-'OddsRatio_working_3-way'!R14^2/3</f>
        <v>-0.88707262243687124</v>
      </c>
      <c r="V14" s="11">
        <f>'OddsRatio_working_3-way'!S14*'OddsRatio_working_3-way'!R14/3-2*'OddsRatio_working_3-way'!R14^3/27-'OddsRatio_working_3-way'!T14</f>
        <v>0.25272724285950754</v>
      </c>
      <c r="W14" s="11">
        <f>'OddsRatio_working_3-way'!V14^2+4*'OddsRatio_working_3-way'!U14^3/27</f>
        <v>-3.9541611573024105E-2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0.1607892027285979</v>
      </c>
      <c r="Y14" s="11">
        <f>IF('OddsRatio_working_3-way'!W14&gt;=0,IF('OddsRatio_working_3-way'!V14+SQRT('OddsRatio_working_3-way'!W14)&gt;0,0,PI()),ACOS('OddsRatio_working_3-way'!V14/(2*'OddsRatio_working_3-way'!X14)))</f>
        <v>0.66665223049414635</v>
      </c>
      <c r="Z14" s="11">
        <f>'OddsRatio_working_3-way'!X14^(1/3)*COS('OddsRatio_working_3-way'!Y14/3)</f>
        <v>0.53040385822596692</v>
      </c>
      <c r="AA14" s="11">
        <f>'OddsRatio_working_3-way'!X14^(1/3)*COS(('OddsRatio_working_3-way'!Y14+2*PI())/3)</f>
        <v>-0.36899001124900782</v>
      </c>
      <c r="AB14" s="11">
        <f>'OddsRatio_working_3-way'!X14^(1/3)*COS(('OddsRatio_working_3-way'!Y14+4*PI())/3)</f>
        <v>-0.16141384697695943</v>
      </c>
      <c r="AC14" s="11">
        <f>'OddsRatio_working_3-way'!X14^(1/3)*SIN('OddsRatio_working_3-way'!Y14/3)</f>
        <v>0.11984415431981733</v>
      </c>
      <c r="AD14" s="11">
        <f>'OddsRatio_working_3-way'!X14^(1/3)*SIN(('OddsRatio_working_3-way'!Y14+2*PI())/3)</f>
        <v>0.39942113832905846</v>
      </c>
      <c r="AE14" s="11">
        <f>'OddsRatio_working_3-way'!X14^(1/3)*SIN(('OddsRatio_working_3-way'!Y14+4*PI())/3)</f>
        <v>-0.51926529264887566</v>
      </c>
      <c r="AF14" s="11">
        <f>-'OddsRatio_working_3-way'!U14/(3*'OddsRatio_working_3-way'!X14^(1/3))*COS(('OddsRatio_working_3-way'!Y14)/3)</f>
        <v>0.53040385822596692</v>
      </c>
      <c r="AG14" s="11">
        <f>-'OddsRatio_working_3-way'!U14/(3*'OddsRatio_working_3-way'!X14^(1/3))*COS(('OddsRatio_working_3-way'!Y14+2*PI())/3)</f>
        <v>-0.36899001124900782</v>
      </c>
      <c r="AH14" s="11">
        <f>-'OddsRatio_working_3-way'!U14/(3*'OddsRatio_working_3-way'!X14^(1/3))*COS(('OddsRatio_working_3-way'!Y14+4*PI())/3)</f>
        <v>-0.16141384697695943</v>
      </c>
      <c r="AI14" s="11">
        <f>'OddsRatio_working_3-way'!U14/(3*'OddsRatio_working_3-way'!X14^(1/3))*SIN(('OddsRatio_working_3-way'!Y14)/3)</f>
        <v>-0.11984415431981733</v>
      </c>
      <c r="AJ14" s="11">
        <f>'OddsRatio_working_3-way'!U14/(3*'OddsRatio_working_3-way'!X14^(1/3))*SIN(('OddsRatio_working_3-way'!Y14+2*PI())/3)</f>
        <v>-0.39942113832905846</v>
      </c>
      <c r="AK14" s="11">
        <f>'OddsRatio_working_3-way'!U14/(3*'OddsRatio_working_3-way'!X14^(1/3))*SIN(('OddsRatio_working_3-way'!Y14+4*PI())/3)</f>
        <v>0.51926529264887566</v>
      </c>
      <c r="AL14" s="11">
        <f>'OddsRatio_working_3-way'!Z14+'OddsRatio_working_3-way'!AF14</f>
        <v>1.0608077164519338</v>
      </c>
      <c r="AM14" s="11">
        <f>'OddsRatio_working_3-way'!AA14+'OddsRatio_working_3-way'!AG14</f>
        <v>-0.73798002249801564</v>
      </c>
      <c r="AN14" s="11">
        <f>'OddsRatio_working_3-way'!AB14+'OddsRatio_working_3-way'!AH14</f>
        <v>-0.32282769395391886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1.0608077164519338</v>
      </c>
      <c r="AS14" s="11">
        <f>IF(('OddsRatio_working_3-way'!X14=0),IF(Q14&gt;0,-Q14^(1/3),(-Q14)^(1/3)),'OddsRatio_working_3-way'!AM14-'OddsRatio_working_3-way'!R14/3)</f>
        <v>-0.73798002249801564</v>
      </c>
      <c r="AT14" s="11">
        <f>IF(('OddsRatio_working_3-way'!X14=0),IF(Q14&gt;0,-Q14^(1/3),(-Q14)^(1/3)),'OddsRatio_working_3-way'!AN14-'OddsRatio_working_3-way'!R14/3)</f>
        <v>-0.32282769395391886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3.59</v>
      </c>
      <c r="B15" s="4">
        <f>IF('True_Odds_Calculator_3-way'!B16="","",'True_Odds_Calculator_3-way'!B16)</f>
        <v>3.11</v>
      </c>
      <c r="C15" s="4">
        <f>IF('True_Odds_Calculator_3-way'!C16="","",'True_Odds_Calculator_3-way'!C16)</f>
        <v>2.31</v>
      </c>
      <c r="D15" s="9">
        <f t="shared" si="13"/>
        <v>0.26860983345647171</v>
      </c>
      <c r="E15" s="9">
        <f t="shared" si="14"/>
        <v>0.3107281708017986</v>
      </c>
      <c r="F15" s="9">
        <f t="shared" si="15"/>
        <v>0.42066199574172958</v>
      </c>
      <c r="G15" s="9">
        <f t="shared" si="16"/>
        <v>1.0513018903987497</v>
      </c>
      <c r="H15" s="9">
        <f t="shared" si="17"/>
        <v>3.7228718961327609</v>
      </c>
      <c r="I15" s="9">
        <f t="shared" si="18"/>
        <v>3.2182469887413623</v>
      </c>
      <c r="J15" s="9">
        <f t="shared" si="19"/>
        <v>2.3772054764223625</v>
      </c>
      <c r="K15" s="11">
        <f t="shared" si="20"/>
        <v>0.2785515320334262</v>
      </c>
      <c r="L15" s="11">
        <f t="shared" si="21"/>
        <v>0.32154340836012862</v>
      </c>
      <c r="M15" s="11">
        <f t="shared" si="22"/>
        <v>0.4329004329004329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-0.27757905796222293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0.23302775678524679</v>
      </c>
      <c r="Q15" s="11">
        <f>2*'OddsRatio_working_3-way'!K15*'OddsRatio_working_3-way'!L15*'OddsRatio_working_3-way'!M15</f>
        <v>7.7546674470964E-2</v>
      </c>
      <c r="R15" s="11">
        <f t="shared" si="23"/>
        <v>0</v>
      </c>
      <c r="S15" s="11">
        <f t="shared" si="24"/>
        <v>-0.83950049580815511</v>
      </c>
      <c r="T15" s="11">
        <f t="shared" si="25"/>
        <v>-0.27936788546028463</v>
      </c>
      <c r="U15" s="11">
        <f>'OddsRatio_working_3-way'!S15-'OddsRatio_working_3-way'!R15^2/3</f>
        <v>-0.83950049580815511</v>
      </c>
      <c r="V15" s="11">
        <f>'OddsRatio_working_3-way'!S15*'OddsRatio_working_3-way'!R15/3-2*'OddsRatio_working_3-way'!R15^3/27-'OddsRatio_working_3-way'!T15</f>
        <v>0.27936788546028463</v>
      </c>
      <c r="W15" s="11">
        <f>'OddsRatio_working_3-way'!V15^2+4*'OddsRatio_working_3-way'!U15^3/27</f>
        <v>-9.60503318874667E-3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0.14802993668114683</v>
      </c>
      <c r="Y15" s="11">
        <f>IF('OddsRatio_working_3-way'!W15&gt;=0,IF('OddsRatio_working_3-way'!V15+SQRT('OddsRatio_working_3-way'!W15)&gt;0,0,PI()),ACOS('OddsRatio_working_3-way'!V15/(2*'OddsRatio_working_3-way'!X15)))</f>
        <v>0.33739695243615064</v>
      </c>
      <c r="Z15" s="11">
        <f>'OddsRatio_working_3-way'!X15^(1/3)*COS('OddsRatio_working_3-way'!Y15/3)</f>
        <v>0.52565094519937494</v>
      </c>
      <c r="AA15" s="11">
        <f>'OddsRatio_working_3-way'!X15^(1/3)*COS(('OddsRatio_working_3-way'!Y15+2*PI())/3)</f>
        <v>-0.31423983645154902</v>
      </c>
      <c r="AB15" s="11">
        <f>'OddsRatio_working_3-way'!X15^(1/3)*COS(('OddsRatio_working_3-way'!Y15+4*PI())/3)</f>
        <v>-0.2114111087478259</v>
      </c>
      <c r="AC15" s="11">
        <f>'OddsRatio_working_3-way'!X15^(1/3)*SIN('OddsRatio_working_3-way'!Y15/3)</f>
        <v>5.9368193620171282E-2</v>
      </c>
      <c r="AD15" s="11">
        <f>'OddsRatio_working_3-way'!X15^(1/3)*SIN(('OddsRatio_working_3-way'!Y15+2*PI())/3)</f>
        <v>0.42554297525587492</v>
      </c>
      <c r="AE15" s="11">
        <f>'OddsRatio_working_3-way'!X15^(1/3)*SIN(('OddsRatio_working_3-way'!Y15+4*PI())/3)</f>
        <v>-0.48491116887604624</v>
      </c>
      <c r="AF15" s="11">
        <f>-'OddsRatio_working_3-way'!U15/(3*'OddsRatio_working_3-way'!X15^(1/3))*COS(('OddsRatio_working_3-way'!Y15)/3)</f>
        <v>0.52565094519937472</v>
      </c>
      <c r="AG15" s="11">
        <f>-'OddsRatio_working_3-way'!U15/(3*'OddsRatio_working_3-way'!X15^(1/3))*COS(('OddsRatio_working_3-way'!Y15+2*PI())/3)</f>
        <v>-0.3142398364515489</v>
      </c>
      <c r="AH15" s="11">
        <f>-'OddsRatio_working_3-way'!U15/(3*'OddsRatio_working_3-way'!X15^(1/3))*COS(('OddsRatio_working_3-way'!Y15+4*PI())/3)</f>
        <v>-0.21141110874782582</v>
      </c>
      <c r="AI15" s="11">
        <f>'OddsRatio_working_3-way'!U15/(3*'OddsRatio_working_3-way'!X15^(1/3))*SIN(('OddsRatio_working_3-way'!Y15)/3)</f>
        <v>-5.9368193620171261E-2</v>
      </c>
      <c r="AJ15" s="11">
        <f>'OddsRatio_working_3-way'!U15/(3*'OddsRatio_working_3-way'!X15^(1/3))*SIN(('OddsRatio_working_3-way'!Y15+2*PI())/3)</f>
        <v>-0.42554297525587476</v>
      </c>
      <c r="AK15" s="11">
        <f>'OddsRatio_working_3-way'!U15/(3*'OddsRatio_working_3-way'!X15^(1/3))*SIN(('OddsRatio_working_3-way'!Y15+4*PI())/3)</f>
        <v>0.48491116887604602</v>
      </c>
      <c r="AL15" s="11">
        <f>'OddsRatio_working_3-way'!Z15+'OddsRatio_working_3-way'!AF15</f>
        <v>1.0513018903987497</v>
      </c>
      <c r="AM15" s="11">
        <f>'OddsRatio_working_3-way'!AA15+'OddsRatio_working_3-way'!AG15</f>
        <v>-0.62847967290309792</v>
      </c>
      <c r="AN15" s="11">
        <f>'OddsRatio_working_3-way'!AB15+'OddsRatio_working_3-way'!AH15</f>
        <v>-0.42282221749565174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1.0513018903987497</v>
      </c>
      <c r="AS15" s="11">
        <f>IF(('OddsRatio_working_3-way'!X15=0),IF(Q15&gt;0,-Q15^(1/3),(-Q15)^(1/3)),'OddsRatio_working_3-way'!AM15-'OddsRatio_working_3-way'!R15/3)</f>
        <v>-0.62847967290309792</v>
      </c>
      <c r="AT15" s="11">
        <f>IF(('OddsRatio_working_3-way'!X15=0),IF(Q15&gt;0,-Q15^(1/3),(-Q15)^(1/3)),'OddsRatio_working_3-way'!AN15-'OddsRatio_working_3-way'!R15/3)</f>
        <v>-0.42282221749565174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1.47</v>
      </c>
      <c r="B16" s="4">
        <f>IF('True_Odds_Calculator_3-way'!B17="","",'True_Odds_Calculator_3-way'!B17)</f>
        <v>4.51</v>
      </c>
      <c r="C16" s="4">
        <f>IF('True_Odds_Calculator_3-way'!C17="","",'True_Odds_Calculator_3-way'!C17)</f>
        <v>7.38</v>
      </c>
      <c r="D16" s="9">
        <f t="shared" si="13"/>
        <v>0.6638533541963475</v>
      </c>
      <c r="E16" s="9">
        <f t="shared" si="14"/>
        <v>0.20913871275805748</v>
      </c>
      <c r="F16" s="9">
        <f t="shared" si="15"/>
        <v>0.12700793304559488</v>
      </c>
      <c r="G16" s="9">
        <f t="shared" si="16"/>
        <v>1.0773548477966077</v>
      </c>
      <c r="H16" s="9">
        <f t="shared" si="17"/>
        <v>1.5063567784644056</v>
      </c>
      <c r="I16" s="9">
        <f t="shared" si="18"/>
        <v>4.7815155157660927</v>
      </c>
      <c r="J16" s="9">
        <f t="shared" si="19"/>
        <v>7.8735239289423573</v>
      </c>
      <c r="K16" s="11">
        <f t="shared" si="20"/>
        <v>0.68027210884353739</v>
      </c>
      <c r="L16" s="11">
        <f t="shared" si="21"/>
        <v>0.22172949002217296</v>
      </c>
      <c r="M16" s="11">
        <f t="shared" si="22"/>
        <v>0.13550135501355015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-0.21511733783340814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0.21174322185624983</v>
      </c>
      <c r="Q16" s="11">
        <f>2*'OddsRatio_working_3-way'!K16*'OddsRatio_working_3-way'!L16*'OddsRatio_working_3-way'!M16</f>
        <v>4.0877069856418889E-2</v>
      </c>
      <c r="R16" s="11">
        <f t="shared" si="23"/>
        <v>0</v>
      </c>
      <c r="S16" s="11">
        <f t="shared" si="24"/>
        <v>-0.9843149975211607</v>
      </c>
      <c r="T16" s="11">
        <f t="shared" si="25"/>
        <v>-0.19002220029366038</v>
      </c>
      <c r="U16" s="11">
        <f>'OddsRatio_working_3-way'!S16-'OddsRatio_working_3-way'!R16^2/3</f>
        <v>-0.9843149975211607</v>
      </c>
      <c r="V16" s="11">
        <f>'OddsRatio_working_3-way'!S16*'OddsRatio_working_3-way'!R16/3-2*'OddsRatio_working_3-way'!R16^3/27-'OddsRatio_working_3-way'!T16</f>
        <v>0.19002220029366038</v>
      </c>
      <c r="W16" s="11">
        <f>'OddsRatio_working_3-way'!V16^2+4*'OddsRatio_working_3-way'!U16^3/27</f>
        <v>-0.10517736956716967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0.18794002113148603</v>
      </c>
      <c r="Y16" s="11">
        <f>IF('OddsRatio_working_3-way'!W16&gt;=0,IF('OddsRatio_working_3-way'!V16+SQRT('OddsRatio_working_3-way'!W16)&gt;0,0,PI()),ACOS('OddsRatio_working_3-way'!V16/(2*'OddsRatio_working_3-way'!X16)))</f>
        <v>1.0407892143804776</v>
      </c>
      <c r="Z16" s="11">
        <f>'OddsRatio_working_3-way'!X16^(1/3)*COS('OddsRatio_working_3-way'!Y16/3)</f>
        <v>0.53867742389830386</v>
      </c>
      <c r="AA16" s="11">
        <f>'OddsRatio_working_3-way'!X16^(1/3)*COS(('OddsRatio_working_3-way'!Y16+2*PI())/3)</f>
        <v>-0.43800620768263804</v>
      </c>
      <c r="AB16" s="11">
        <f>'OddsRatio_working_3-way'!X16^(1/3)*COS(('OddsRatio_working_3-way'!Y16+4*PI())/3)</f>
        <v>-0.10067121621566563</v>
      </c>
      <c r="AC16" s="11">
        <f>'OddsRatio_working_3-way'!X16^(1/3)*SIN('OddsRatio_working_3-way'!Y16/3)</f>
        <v>0.19476044813053653</v>
      </c>
      <c r="AD16" s="11">
        <f>'OddsRatio_working_3-way'!X16^(1/3)*SIN(('OddsRatio_working_3-way'!Y16+2*PI())/3)</f>
        <v>0.36912810947582148</v>
      </c>
      <c r="AE16" s="11">
        <f>'OddsRatio_working_3-way'!X16^(1/3)*SIN(('OddsRatio_working_3-way'!Y16+4*PI())/3)</f>
        <v>-0.56388855760635803</v>
      </c>
      <c r="AF16" s="11">
        <f>-'OddsRatio_working_3-way'!U16/(3*'OddsRatio_working_3-way'!X16^(1/3))*COS(('OddsRatio_working_3-way'!Y16)/3)</f>
        <v>0.53867742389830375</v>
      </c>
      <c r="AG16" s="11">
        <f>-'OddsRatio_working_3-way'!U16/(3*'OddsRatio_working_3-way'!X16^(1/3))*COS(('OddsRatio_working_3-way'!Y16+2*PI())/3)</f>
        <v>-0.43800620768263793</v>
      </c>
      <c r="AH16" s="11">
        <f>-'OddsRatio_working_3-way'!U16/(3*'OddsRatio_working_3-way'!X16^(1/3))*COS(('OddsRatio_working_3-way'!Y16+4*PI())/3)</f>
        <v>-0.10067121621566562</v>
      </c>
      <c r="AI16" s="11">
        <f>'OddsRatio_working_3-way'!U16/(3*'OddsRatio_working_3-way'!X16^(1/3))*SIN(('OddsRatio_working_3-way'!Y16)/3)</f>
        <v>-0.1947604481305365</v>
      </c>
      <c r="AJ16" s="11">
        <f>'OddsRatio_working_3-way'!U16/(3*'OddsRatio_working_3-way'!X16^(1/3))*SIN(('OddsRatio_working_3-way'!Y16+2*PI())/3)</f>
        <v>-0.36912810947582142</v>
      </c>
      <c r="AK16" s="11">
        <f>'OddsRatio_working_3-way'!U16/(3*'OddsRatio_working_3-way'!X16^(1/3))*SIN(('OddsRatio_working_3-way'!Y16+4*PI())/3)</f>
        <v>0.56388855760635792</v>
      </c>
      <c r="AL16" s="11">
        <f>'OddsRatio_working_3-way'!Z16+'OddsRatio_working_3-way'!AF16</f>
        <v>1.0773548477966077</v>
      </c>
      <c r="AM16" s="11">
        <f>'OddsRatio_working_3-way'!AA16+'OddsRatio_working_3-way'!AG16</f>
        <v>-0.87601241536527596</v>
      </c>
      <c r="AN16" s="11">
        <f>'OddsRatio_working_3-way'!AB16+'OddsRatio_working_3-way'!AH16</f>
        <v>-0.20134243243133126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1.0773548477966077</v>
      </c>
      <c r="AS16" s="11">
        <f>IF(('OddsRatio_working_3-way'!X16=0),IF(Q16&gt;0,-Q16^(1/3),(-Q16)^(1/3)),'OddsRatio_working_3-way'!AM16-'OddsRatio_working_3-way'!R16/3)</f>
        <v>-0.87601241536527596</v>
      </c>
      <c r="AT16" s="11">
        <f>IF(('OddsRatio_working_3-way'!X16=0),IF(Q16&gt;0,-Q16^(1/3),(-Q16)^(1/3)),'OddsRatio_working_3-way'!AN16-'OddsRatio_working_3-way'!R16/3)</f>
        <v>-0.20134243243133126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2.4700000000000002</v>
      </c>
      <c r="B17" s="4">
        <f>IF('True_Odds_Calculator_3-way'!B18="","",'True_Odds_Calculator_3-way'!B18)</f>
        <v>3.36</v>
      </c>
      <c r="C17" s="4">
        <f>IF('True_Odds_Calculator_3-way'!C18="","",'True_Odds_Calculator_3-way'!C18)</f>
        <v>3.02</v>
      </c>
      <c r="D17" s="9">
        <f t="shared" si="13"/>
        <v>0.39276541519747066</v>
      </c>
      <c r="E17" s="9">
        <f t="shared" si="14"/>
        <v>0.28718365659663841</v>
      </c>
      <c r="F17" s="9">
        <f t="shared" si="15"/>
        <v>0.32005092820589076</v>
      </c>
      <c r="G17" s="9">
        <f t="shared" si="16"/>
        <v>1.0517340264255697</v>
      </c>
      <c r="H17" s="9">
        <f t="shared" si="17"/>
        <v>2.5460490188455878</v>
      </c>
      <c r="I17" s="9">
        <f t="shared" si="18"/>
        <v>3.4820923023643449</v>
      </c>
      <c r="J17" s="9">
        <f t="shared" si="19"/>
        <v>3.1245027333796505</v>
      </c>
      <c r="K17" s="11">
        <f t="shared" si="20"/>
        <v>0.40485829959514169</v>
      </c>
      <c r="L17" s="11">
        <f t="shared" si="21"/>
        <v>0.29761904761904762</v>
      </c>
      <c r="M17" s="11">
        <f t="shared" si="22"/>
        <v>0.33112582781456956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-0.27960023594390959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0.23340636359109695</v>
      </c>
      <c r="Q17" s="11">
        <f>2*'OddsRatio_working_3-way'!K17*'OddsRatio_working_3-way'!L17*'OddsRatio_working_3-way'!M17</f>
        <v>7.9797047381571604E-2</v>
      </c>
      <c r="R17" s="11">
        <f t="shared" si="23"/>
        <v>0</v>
      </c>
      <c r="S17" s="11">
        <f t="shared" si="24"/>
        <v>-0.83478600367819589</v>
      </c>
      <c r="T17" s="11">
        <f t="shared" si="25"/>
        <v>-0.28539692433442593</v>
      </c>
      <c r="U17" s="11">
        <f>'OddsRatio_working_3-way'!S17-'OddsRatio_working_3-way'!R17^2/3</f>
        <v>-0.83478600367819589</v>
      </c>
      <c r="V17" s="11">
        <f>'OddsRatio_working_3-way'!S17*'OddsRatio_working_3-way'!R17/3-2*'OddsRatio_working_3-way'!R17^3/27-'OddsRatio_working_3-way'!T17</f>
        <v>0.28539692433442593</v>
      </c>
      <c r="W17" s="11">
        <f>'OddsRatio_working_3-way'!V17^2+4*'OddsRatio_working_3-way'!U17^3/27</f>
        <v>-4.7316146839798817E-3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0.14678472255613825</v>
      </c>
      <c r="Y17" s="11">
        <f>IF('OddsRatio_working_3-way'!W17&gt;=0,IF('OddsRatio_working_3-way'!V17+SQRT('OddsRatio_working_3-way'!W17)&gt;0,0,PI()),ACOS('OddsRatio_working_3-way'!V17/(2*'OddsRatio_working_3-way'!X17)))</f>
        <v>0.23651041917758819</v>
      </c>
      <c r="Z17" s="11">
        <f>'OddsRatio_working_3-way'!X17^(1/3)*COS('OddsRatio_working_3-way'!Y17/3)</f>
        <v>0.52586701321278484</v>
      </c>
      <c r="AA17" s="11">
        <f>'OddsRatio_working_3-way'!X17^(1/3)*COS(('OddsRatio_working_3-way'!Y17+2*PI())/3)</f>
        <v>-0.29891147528929007</v>
      </c>
      <c r="AB17" s="11">
        <f>'OddsRatio_working_3-way'!X17^(1/3)*COS(('OddsRatio_working_3-way'!Y17+4*PI())/3)</f>
        <v>-0.22695553792349488</v>
      </c>
      <c r="AC17" s="11">
        <f>'OddsRatio_working_3-way'!X17^(1/3)*SIN('OddsRatio_working_3-way'!Y17/3)</f>
        <v>4.1543779807933827E-2</v>
      </c>
      <c r="AD17" s="11">
        <f>'OddsRatio_working_3-way'!X17^(1/3)*SIN(('OddsRatio_working_3-way'!Y17+2*PI())/3)</f>
        <v>0.43464230255055181</v>
      </c>
      <c r="AE17" s="11">
        <f>'OddsRatio_working_3-way'!X17^(1/3)*SIN(('OddsRatio_working_3-way'!Y17+4*PI())/3)</f>
        <v>-0.47618608235848559</v>
      </c>
      <c r="AF17" s="11">
        <f>-'OddsRatio_working_3-way'!U17/(3*'OddsRatio_working_3-way'!X17^(1/3))*COS(('OddsRatio_working_3-way'!Y17)/3)</f>
        <v>0.52586701321278484</v>
      </c>
      <c r="AG17" s="11">
        <f>-'OddsRatio_working_3-way'!U17/(3*'OddsRatio_working_3-way'!X17^(1/3))*COS(('OddsRatio_working_3-way'!Y17+2*PI())/3)</f>
        <v>-0.29891147528929007</v>
      </c>
      <c r="AH17" s="11">
        <f>-'OddsRatio_working_3-way'!U17/(3*'OddsRatio_working_3-way'!X17^(1/3))*COS(('OddsRatio_working_3-way'!Y17+4*PI())/3)</f>
        <v>-0.22695553792349488</v>
      </c>
      <c r="AI17" s="11">
        <f>'OddsRatio_working_3-way'!U17/(3*'OddsRatio_working_3-way'!X17^(1/3))*SIN(('OddsRatio_working_3-way'!Y17)/3)</f>
        <v>-4.1543779807933827E-2</v>
      </c>
      <c r="AJ17" s="11">
        <f>'OddsRatio_working_3-way'!U17/(3*'OddsRatio_working_3-way'!X17^(1/3))*SIN(('OddsRatio_working_3-way'!Y17+2*PI())/3)</f>
        <v>-0.43464230255055181</v>
      </c>
      <c r="AK17" s="11">
        <f>'OddsRatio_working_3-way'!U17/(3*'OddsRatio_working_3-way'!X17^(1/3))*SIN(('OddsRatio_working_3-way'!Y17+4*PI())/3)</f>
        <v>0.47618608235848559</v>
      </c>
      <c r="AL17" s="11">
        <f>'OddsRatio_working_3-way'!Z17+'OddsRatio_working_3-way'!AF17</f>
        <v>1.0517340264255697</v>
      </c>
      <c r="AM17" s="11">
        <f>'OddsRatio_working_3-way'!AA17+'OddsRatio_working_3-way'!AG17</f>
        <v>-0.59782295057858015</v>
      </c>
      <c r="AN17" s="11">
        <f>'OddsRatio_working_3-way'!AB17+'OddsRatio_working_3-way'!AH17</f>
        <v>-0.45391107584698975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1.0517340264255697</v>
      </c>
      <c r="AS17" s="11">
        <f>IF(('OddsRatio_working_3-way'!X17=0),IF(Q17&gt;0,-Q17^(1/3),(-Q17)^(1/3)),'OddsRatio_working_3-way'!AM17-'OddsRatio_working_3-way'!R17/3)</f>
        <v>-0.59782295057858015</v>
      </c>
      <c r="AT17" s="11">
        <f>IF(('OddsRatio_working_3-way'!X17=0),IF(Q17&gt;0,-Q17^(1/3),(-Q17)^(1/3)),'OddsRatio_working_3-way'!AN17-'OddsRatio_working_3-way'!R17/3)</f>
        <v>-0.45391107584698975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2.41</v>
      </c>
      <c r="B18" s="4">
        <f>IF('True_Odds_Calculator_3-way'!B19="","",'True_Odds_Calculator_3-way'!B19)</f>
        <v>3.49</v>
      </c>
      <c r="C18" s="4">
        <f>IF('True_Odds_Calculator_3-way'!C19="","",'True_Odds_Calculator_3-way'!C19)</f>
        <v>3.12</v>
      </c>
      <c r="D18" s="9">
        <f t="shared" si="13"/>
        <v>0.40689353831516933</v>
      </c>
      <c r="E18" s="9">
        <f t="shared" si="14"/>
        <v>0.27978761603875785</v>
      </c>
      <c r="F18" s="9">
        <f t="shared" si="15"/>
        <v>0.31331884564607299</v>
      </c>
      <c r="G18" s="9">
        <f t="shared" si="16"/>
        <v>1.0337910067810423</v>
      </c>
      <c r="H18" s="9">
        <f t="shared" si="17"/>
        <v>2.4576453195612693</v>
      </c>
      <c r="I18" s="9">
        <f t="shared" si="18"/>
        <v>3.574139606884795</v>
      </c>
      <c r="J18" s="9">
        <f t="shared" si="19"/>
        <v>3.19163693437581</v>
      </c>
      <c r="K18" s="11">
        <f t="shared" si="20"/>
        <v>0.41493775933609955</v>
      </c>
      <c r="L18" s="11">
        <f t="shared" si="21"/>
        <v>0.28653295128939826</v>
      </c>
      <c r="M18" s="11">
        <f t="shared" si="22"/>
        <v>0.32051282051282048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-0.28363332562050902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0.22940317676909472</v>
      </c>
      <c r="Q18" s="11">
        <f>2*'OddsRatio_working_3-way'!K18*'OddsRatio_working_3-way'!L18*'OddsRatio_working_3-way'!M18</f>
        <v>7.6213679989732469E-2</v>
      </c>
      <c r="R18" s="11">
        <f t="shared" si="23"/>
        <v>0</v>
      </c>
      <c r="S18" s="11">
        <f t="shared" si="24"/>
        <v>-0.80880191446906258</v>
      </c>
      <c r="T18" s="11">
        <f t="shared" si="25"/>
        <v>-0.26870495497311053</v>
      </c>
      <c r="U18" s="11">
        <f>'OddsRatio_working_3-way'!S18-'OddsRatio_working_3-way'!R18^2/3</f>
        <v>-0.80880191446906258</v>
      </c>
      <c r="V18" s="11">
        <f>'OddsRatio_working_3-way'!S18*'OddsRatio_working_3-way'!R18/3-2*'OddsRatio_working_3-way'!R18^3/27-'OddsRatio_working_3-way'!T18</f>
        <v>0.26870495497311053</v>
      </c>
      <c r="W18" s="11">
        <f>'OddsRatio_working_3-way'!V18^2+4*'OddsRatio_working_3-way'!U18^3/27</f>
        <v>-6.1808019245187945E-3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0.13998495879166817</v>
      </c>
      <c r="Y18" s="11">
        <f>IF('OddsRatio_working_3-way'!W18&gt;=0,IF('OddsRatio_working_3-way'!V18+SQRT('OddsRatio_working_3-way'!W18)&gt;0,0,PI()),ACOS('OddsRatio_working_3-way'!V18/(2*'OddsRatio_working_3-way'!X18)))</f>
        <v>0.28463693513155097</v>
      </c>
      <c r="Z18" s="11">
        <f>'OddsRatio_working_3-way'!X18^(1/3)*COS('OddsRatio_working_3-way'!Y18/3)</f>
        <v>0.51689550339052104</v>
      </c>
      <c r="AA18" s="11">
        <f>'OddsRatio_working_3-way'!X18^(1/3)*COS(('OddsRatio_working_3-way'!Y18+2*PI())/3)</f>
        <v>-0.3010477229189652</v>
      </c>
      <c r="AB18" s="11">
        <f>'OddsRatio_working_3-way'!X18^(1/3)*COS(('OddsRatio_working_3-way'!Y18+4*PI())/3)</f>
        <v>-0.21584778047155581</v>
      </c>
      <c r="AC18" s="11">
        <f>'OddsRatio_working_3-way'!X18^(1/3)*SIN('OddsRatio_working_3-way'!Y18/3)</f>
        <v>4.919020970695244E-2</v>
      </c>
      <c r="AD18" s="11">
        <f>'OddsRatio_working_3-way'!X18^(1/3)*SIN(('OddsRatio_working_3-way'!Y18+2*PI())/3)</f>
        <v>0.42304953218466052</v>
      </c>
      <c r="AE18" s="11">
        <f>'OddsRatio_working_3-way'!X18^(1/3)*SIN(('OddsRatio_working_3-way'!Y18+4*PI())/3)</f>
        <v>-0.47223974189161294</v>
      </c>
      <c r="AF18" s="11">
        <f>-'OddsRatio_working_3-way'!U18/(3*'OddsRatio_working_3-way'!X18^(1/3))*COS(('OddsRatio_working_3-way'!Y18)/3)</f>
        <v>0.51689550339052115</v>
      </c>
      <c r="AG18" s="11">
        <f>-'OddsRatio_working_3-way'!U18/(3*'OddsRatio_working_3-way'!X18^(1/3))*COS(('OddsRatio_working_3-way'!Y18+2*PI())/3)</f>
        <v>-0.30104772291896525</v>
      </c>
      <c r="AH18" s="11">
        <f>-'OddsRatio_working_3-way'!U18/(3*'OddsRatio_working_3-way'!X18^(1/3))*COS(('OddsRatio_working_3-way'!Y18+4*PI())/3)</f>
        <v>-0.21584778047155587</v>
      </c>
      <c r="AI18" s="11">
        <f>'OddsRatio_working_3-way'!U18/(3*'OddsRatio_working_3-way'!X18^(1/3))*SIN(('OddsRatio_working_3-way'!Y18)/3)</f>
        <v>-4.9190209706952454E-2</v>
      </c>
      <c r="AJ18" s="11">
        <f>'OddsRatio_working_3-way'!U18/(3*'OddsRatio_working_3-way'!X18^(1/3))*SIN(('OddsRatio_working_3-way'!Y18+2*PI())/3)</f>
        <v>-0.42304953218466063</v>
      </c>
      <c r="AK18" s="11">
        <f>'OddsRatio_working_3-way'!U18/(3*'OddsRatio_working_3-way'!X18^(1/3))*SIN(('OddsRatio_working_3-way'!Y18+4*PI())/3)</f>
        <v>0.472239741891613</v>
      </c>
      <c r="AL18" s="11">
        <f>'OddsRatio_working_3-way'!Z18+'OddsRatio_working_3-way'!AF18</f>
        <v>1.0337910067810423</v>
      </c>
      <c r="AM18" s="11">
        <f>'OddsRatio_working_3-way'!AA18+'OddsRatio_working_3-way'!AG18</f>
        <v>-0.6020954458379304</v>
      </c>
      <c r="AN18" s="11">
        <f>'OddsRatio_working_3-way'!AB18+'OddsRatio_working_3-way'!AH18</f>
        <v>-0.43169556094311168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1.0337910067810423</v>
      </c>
      <c r="AS18" s="11">
        <f>IF(('OddsRatio_working_3-way'!X18=0),IF(Q18&gt;0,-Q18^(1/3),(-Q18)^(1/3)),'OddsRatio_working_3-way'!AM18-'OddsRatio_working_3-way'!R18/3)</f>
        <v>-0.6020954458379304</v>
      </c>
      <c r="AT18" s="11">
        <f>IF(('OddsRatio_working_3-way'!X18=0),IF(Q18&gt;0,-Q18^(1/3),(-Q18)^(1/3)),'OddsRatio_working_3-way'!AN18-'OddsRatio_working_3-way'!R18/3)</f>
        <v>-0.43169556094311168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2.0499999999999998</v>
      </c>
      <c r="B19" s="4">
        <f>IF('True_Odds_Calculator_3-way'!B20="","",'True_Odds_Calculator_3-way'!B20)</f>
        <v>3.49</v>
      </c>
      <c r="C19" s="4">
        <f>IF('True_Odds_Calculator_3-way'!C20="","",'True_Odds_Calculator_3-way'!C20)</f>
        <v>4.03</v>
      </c>
      <c r="D19" s="9">
        <f t="shared" si="13"/>
        <v>0.47900048685090579</v>
      </c>
      <c r="E19" s="9">
        <f t="shared" si="14"/>
        <v>0.27937980883490071</v>
      </c>
      <c r="F19" s="9">
        <f t="shared" si="15"/>
        <v>0.24161970431419363</v>
      </c>
      <c r="G19" s="9">
        <f t="shared" si="16"/>
        <v>1.035886238415018</v>
      </c>
      <c r="H19" s="9">
        <f t="shared" si="17"/>
        <v>2.0876805503357683</v>
      </c>
      <c r="I19" s="9">
        <f t="shared" si="18"/>
        <v>3.5793567336533947</v>
      </c>
      <c r="J19" s="9">
        <f t="shared" si="19"/>
        <v>4.1387353023975049</v>
      </c>
      <c r="K19" s="11">
        <f t="shared" si="20"/>
        <v>0.48780487804878053</v>
      </c>
      <c r="L19" s="11">
        <f t="shared" si="21"/>
        <v>0.28653295128939826</v>
      </c>
      <c r="M19" s="11">
        <f t="shared" si="22"/>
        <v>0.24813895781637715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-0.27475584524272589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0.22786679053093828</v>
      </c>
      <c r="Q19" s="11">
        <f>2*'OddsRatio_working_3-way'!K19*'OddsRatio_working_3-way'!L19*'OddsRatio_working_3-way'!M19</f>
        <v>6.9365841866343467E-2</v>
      </c>
      <c r="R19" s="11">
        <f t="shared" si="23"/>
        <v>0</v>
      </c>
      <c r="S19" s="11">
        <f t="shared" si="24"/>
        <v>-0.82934283101287731</v>
      </c>
      <c r="T19" s="11">
        <f t="shared" si="25"/>
        <v>-0.25246357108458972</v>
      </c>
      <c r="U19" s="11">
        <f>'OddsRatio_working_3-way'!S19-'OddsRatio_working_3-way'!R19^2/3</f>
        <v>-0.82934283101287731</v>
      </c>
      <c r="V19" s="11">
        <f>'OddsRatio_working_3-way'!S19*'OddsRatio_working_3-way'!R19/3-2*'OddsRatio_working_3-way'!R19^3/27-'OddsRatio_working_3-way'!T19</f>
        <v>0.25246357108458972</v>
      </c>
      <c r="W19" s="11">
        <f>'OddsRatio_working_3-way'!V19^2+4*'OddsRatio_working_3-way'!U19^3/27</f>
        <v>-2.0770279190695504E-2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0.14535141374912663</v>
      </c>
      <c r="Y19" s="11">
        <f>IF('OddsRatio_working_3-way'!W19&gt;=0,IF('OddsRatio_working_3-way'!V19+SQRT('OddsRatio_working_3-way'!W19)&gt;0,0,PI()),ACOS('OddsRatio_working_3-way'!V19/(2*'OddsRatio_working_3-way'!X19)))</f>
        <v>0.51871028865374069</v>
      </c>
      <c r="Z19" s="11">
        <f>'OddsRatio_working_3-way'!X19^(1/3)*COS('OddsRatio_working_3-way'!Y19/3)</f>
        <v>0.51794311920750891</v>
      </c>
      <c r="AA19" s="11">
        <f>'OddsRatio_working_3-way'!X19^(1/3)*COS(('OddsRatio_working_3-way'!Y19+2*PI())/3)</f>
        <v>-0.33730993910203366</v>
      </c>
      <c r="AB19" s="11">
        <f>'OddsRatio_working_3-way'!X19^(1/3)*COS(('OddsRatio_working_3-way'!Y19+4*PI())/3)</f>
        <v>-0.18063318010547491</v>
      </c>
      <c r="AC19" s="11">
        <f>'OddsRatio_working_3-way'!X19^(1/3)*SIN('OddsRatio_working_3-way'!Y19/3)</f>
        <v>9.0457368982421321E-2</v>
      </c>
      <c r="AD19" s="11">
        <f>'OddsRatio_working_3-way'!X19^(1/3)*SIN(('OddsRatio_working_3-way'!Y19+2*PI())/3)</f>
        <v>0.40332321445784397</v>
      </c>
      <c r="AE19" s="11">
        <f>'OddsRatio_working_3-way'!X19^(1/3)*SIN(('OddsRatio_working_3-way'!Y19+4*PI())/3)</f>
        <v>-0.49378058344026526</v>
      </c>
      <c r="AF19" s="11">
        <f>-'OddsRatio_working_3-way'!U19/(3*'OddsRatio_working_3-way'!X19^(1/3))*COS(('OddsRatio_working_3-way'!Y19)/3)</f>
        <v>0.51794311920750902</v>
      </c>
      <c r="AG19" s="11">
        <f>-'OddsRatio_working_3-way'!U19/(3*'OddsRatio_working_3-way'!X19^(1/3))*COS(('OddsRatio_working_3-way'!Y19+2*PI())/3)</f>
        <v>-0.33730993910203377</v>
      </c>
      <c r="AH19" s="11">
        <f>-'OddsRatio_working_3-way'!U19/(3*'OddsRatio_working_3-way'!X19^(1/3))*COS(('OddsRatio_working_3-way'!Y19+4*PI())/3)</f>
        <v>-0.18063318010547494</v>
      </c>
      <c r="AI19" s="11">
        <f>'OddsRatio_working_3-way'!U19/(3*'OddsRatio_working_3-way'!X19^(1/3))*SIN(('OddsRatio_working_3-way'!Y19)/3)</f>
        <v>-9.0457368982421335E-2</v>
      </c>
      <c r="AJ19" s="11">
        <f>'OddsRatio_working_3-way'!U19/(3*'OddsRatio_working_3-way'!X19^(1/3))*SIN(('OddsRatio_working_3-way'!Y19+2*PI())/3)</f>
        <v>-0.40332321445784403</v>
      </c>
      <c r="AK19" s="11">
        <f>'OddsRatio_working_3-way'!U19/(3*'OddsRatio_working_3-way'!X19^(1/3))*SIN(('OddsRatio_working_3-way'!Y19+4*PI())/3)</f>
        <v>0.49378058344026537</v>
      </c>
      <c r="AL19" s="11">
        <f>'OddsRatio_working_3-way'!Z19+'OddsRatio_working_3-way'!AF19</f>
        <v>1.035886238415018</v>
      </c>
      <c r="AM19" s="11">
        <f>'OddsRatio_working_3-way'!AA19+'OddsRatio_working_3-way'!AG19</f>
        <v>-0.67461987820406744</v>
      </c>
      <c r="AN19" s="11">
        <f>'OddsRatio_working_3-way'!AB19+'OddsRatio_working_3-way'!AH19</f>
        <v>-0.36126636021094982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1.035886238415018</v>
      </c>
      <c r="AS19" s="11">
        <f>IF(('OddsRatio_working_3-way'!X19=0),IF(Q19&gt;0,-Q19^(1/3),(-Q19)^(1/3)),'OddsRatio_working_3-way'!AM19-'OddsRatio_working_3-way'!R19/3)</f>
        <v>-0.67461987820406744</v>
      </c>
      <c r="AT19" s="11">
        <f>IF(('OddsRatio_working_3-way'!X19=0),IF(Q19&gt;0,-Q19^(1/3),(-Q19)^(1/3)),'OddsRatio_working_3-way'!AN19-'OddsRatio_working_3-way'!R19/3)</f>
        <v>-0.36126636021094982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3.15</v>
      </c>
      <c r="B20" s="4">
        <f>IF('True_Odds_Calculator_3-way'!B21="","",'True_Odds_Calculator_3-way'!B21)</f>
        <v>3.29</v>
      </c>
      <c r="C20" s="4">
        <f>IF('True_Odds_Calculator_3-way'!C21="","",'True_Odds_Calculator_3-way'!C21)</f>
        <v>2.4</v>
      </c>
      <c r="D20" s="9">
        <f t="shared" si="13"/>
        <v>0.30519168744006936</v>
      </c>
      <c r="E20" s="9">
        <f t="shared" si="14"/>
        <v>0.29198147273683844</v>
      </c>
      <c r="F20" s="9">
        <f t="shared" si="15"/>
        <v>0.4028268398230922</v>
      </c>
      <c r="G20" s="9">
        <f t="shared" si="16"/>
        <v>1.0588973104586255</v>
      </c>
      <c r="H20" s="9">
        <f t="shared" si="17"/>
        <v>3.2766292174860445</v>
      </c>
      <c r="I20" s="9">
        <f t="shared" si="18"/>
        <v>3.4248748409502525</v>
      </c>
      <c r="J20" s="9">
        <f t="shared" si="19"/>
        <v>2.4824562346420755</v>
      </c>
      <c r="K20" s="11">
        <f t="shared" si="20"/>
        <v>0.31746031746031744</v>
      </c>
      <c r="L20" s="11">
        <f t="shared" si="21"/>
        <v>0.303951367781155</v>
      </c>
      <c r="M20" s="11">
        <f t="shared" si="22"/>
        <v>0.41666666666666669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-0.27713047393898449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0.23479841109020444</v>
      </c>
      <c r="Q20" s="11">
        <f>2*'OddsRatio_working_3-way'!K20*'OddsRatio_working_3-way'!L20*'OddsRatio_working_3-way'!M20</f>
        <v>8.0410414756919318E-2</v>
      </c>
      <c r="R20" s="11">
        <f t="shared" si="23"/>
        <v>0</v>
      </c>
      <c r="S20" s="11">
        <f t="shared" si="24"/>
        <v>-0.84724861814330732</v>
      </c>
      <c r="T20" s="11">
        <f t="shared" si="25"/>
        <v>-0.29015363635044766</v>
      </c>
      <c r="U20" s="11">
        <f>'OddsRatio_working_3-way'!S20-'OddsRatio_working_3-way'!R20^2/3</f>
        <v>-0.84724861814330732</v>
      </c>
      <c r="V20" s="11">
        <f>'OddsRatio_working_3-way'!S20*'OddsRatio_working_3-way'!R20/3-2*'OddsRatio_working_3-way'!R20^3/27-'OddsRatio_working_3-way'!T20</f>
        <v>0.29015363635044766</v>
      </c>
      <c r="W20" s="11">
        <f>'OddsRatio_working_3-way'!V20^2+4*'OddsRatio_working_3-way'!U20^3/27</f>
        <v>-5.9117062396916303E-3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0.15008400891424065</v>
      </c>
      <c r="Y20" s="11">
        <f>IF('OddsRatio_working_3-way'!W20&gt;=0,IF('OddsRatio_working_3-way'!V20+SQRT('OddsRatio_working_3-way'!W20)&gt;0,0,PI()),ACOS('OddsRatio_working_3-way'!V20/(2*'OddsRatio_working_3-way'!X20)))</f>
        <v>0.25903577075547246</v>
      </c>
      <c r="Z20" s="11">
        <f>'OddsRatio_working_3-way'!X20^(1/3)*COS('OddsRatio_working_3-way'!Y20/3)</f>
        <v>0.52944865522931284</v>
      </c>
      <c r="AA20" s="11">
        <f>'OddsRatio_working_3-way'!X20^(1/3)*COS(('OddsRatio_working_3-way'!Y20+2*PI())/3)</f>
        <v>-0.30441369196747764</v>
      </c>
      <c r="AB20" s="11">
        <f>'OddsRatio_working_3-way'!X20^(1/3)*COS(('OddsRatio_working_3-way'!Y20+4*PI())/3)</f>
        <v>-0.22503496326183514</v>
      </c>
      <c r="AC20" s="11">
        <f>'OddsRatio_working_3-way'!X20^(1/3)*SIN('OddsRatio_working_3-way'!Y20/3)</f>
        <v>4.5829330386132905E-2</v>
      </c>
      <c r="AD20" s="11">
        <f>'OddsRatio_working_3-way'!X20^(1/3)*SIN(('OddsRatio_working_3-way'!Y20+2*PI())/3)</f>
        <v>0.43560132023502723</v>
      </c>
      <c r="AE20" s="11">
        <f>'OddsRatio_working_3-way'!X20^(1/3)*SIN(('OddsRatio_working_3-way'!Y20+4*PI())/3)</f>
        <v>-0.48143065062116025</v>
      </c>
      <c r="AF20" s="11">
        <f>-'OddsRatio_working_3-way'!U20/(3*'OddsRatio_working_3-way'!X20^(1/3))*COS(('OddsRatio_working_3-way'!Y20)/3)</f>
        <v>0.52944865522931273</v>
      </c>
      <c r="AG20" s="11">
        <f>-'OddsRatio_working_3-way'!U20/(3*'OddsRatio_working_3-way'!X20^(1/3))*COS(('OddsRatio_working_3-way'!Y20+2*PI())/3)</f>
        <v>-0.30441369196747758</v>
      </c>
      <c r="AH20" s="11">
        <f>-'OddsRatio_working_3-way'!U20/(3*'OddsRatio_working_3-way'!X20^(1/3))*COS(('OddsRatio_working_3-way'!Y20+4*PI())/3)</f>
        <v>-0.22503496326183509</v>
      </c>
      <c r="AI20" s="11">
        <f>'OddsRatio_working_3-way'!U20/(3*'OddsRatio_working_3-way'!X20^(1/3))*SIN(('OddsRatio_working_3-way'!Y20)/3)</f>
        <v>-4.5829330386132891E-2</v>
      </c>
      <c r="AJ20" s="11">
        <f>'OddsRatio_working_3-way'!U20/(3*'OddsRatio_working_3-way'!X20^(1/3))*SIN(('OddsRatio_working_3-way'!Y20+2*PI())/3)</f>
        <v>-0.43560132023502718</v>
      </c>
      <c r="AK20" s="11">
        <f>'OddsRatio_working_3-way'!U20/(3*'OddsRatio_working_3-way'!X20^(1/3))*SIN(('OddsRatio_working_3-way'!Y20+4*PI())/3)</f>
        <v>0.48143065062116014</v>
      </c>
      <c r="AL20" s="11">
        <f>'OddsRatio_working_3-way'!Z20+'OddsRatio_working_3-way'!AF20</f>
        <v>1.0588973104586255</v>
      </c>
      <c r="AM20" s="11">
        <f>'OddsRatio_working_3-way'!AA20+'OddsRatio_working_3-way'!AG20</f>
        <v>-0.60882738393495517</v>
      </c>
      <c r="AN20" s="11">
        <f>'OddsRatio_working_3-way'!AB20+'OddsRatio_working_3-way'!AH20</f>
        <v>-0.45006992652367023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1.0588973104586255</v>
      </c>
      <c r="AS20" s="11">
        <f>IF(('OddsRatio_working_3-way'!X20=0),IF(Q20&gt;0,-Q20^(1/3),(-Q20)^(1/3)),'OddsRatio_working_3-way'!AM20-'OddsRatio_working_3-way'!R20/3)</f>
        <v>-0.60882738393495517</v>
      </c>
      <c r="AT20" s="11">
        <f>IF(('OddsRatio_working_3-way'!X20=0),IF(Q20&gt;0,-Q20^(1/3),(-Q20)^(1/3)),'OddsRatio_working_3-way'!AN20-'OddsRatio_working_3-way'!R20/3)</f>
        <v>-0.45006992652367023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1.81</v>
      </c>
      <c r="B21" s="4">
        <f>IF('True_Odds_Calculator_3-way'!B22="","",'True_Odds_Calculator_3-way'!B22)</f>
        <v>3.25</v>
      </c>
      <c r="C21" s="4">
        <f>IF('True_Odds_Calculator_3-way'!C22="","",'True_Odds_Calculator_3-way'!C22)</f>
        <v>5.48</v>
      </c>
      <c r="D21" s="9">
        <f t="shared" si="13"/>
        <v>0.53496539185523539</v>
      </c>
      <c r="E21" s="9">
        <f t="shared" si="14"/>
        <v>0.29285440172363997</v>
      </c>
      <c r="F21" s="9">
        <f t="shared" si="15"/>
        <v>0.17218020642112453</v>
      </c>
      <c r="G21" s="9">
        <f t="shared" si="16"/>
        <v>1.0731849366698492</v>
      </c>
      <c r="H21" s="9">
        <f t="shared" si="17"/>
        <v>1.8692797987025778</v>
      </c>
      <c r="I21" s="9">
        <f t="shared" si="18"/>
        <v>3.4146661075071605</v>
      </c>
      <c r="J21" s="9">
        <f t="shared" si="19"/>
        <v>5.8078685162809256</v>
      </c>
      <c r="K21" s="11">
        <f t="shared" si="20"/>
        <v>0.5524861878453039</v>
      </c>
      <c r="L21" s="11">
        <f t="shared" si="21"/>
        <v>0.30769230769230771</v>
      </c>
      <c r="M21" s="11">
        <f t="shared" si="22"/>
        <v>0.18248175182481752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-0.2532812592093957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0.23389926200750094</v>
      </c>
      <c r="Q21" s="11">
        <f>2*'OddsRatio_working_3-way'!K21*'OddsRatio_working_3-way'!L21*'OddsRatio_working_3-way'!M21</f>
        <v>6.2042244564323862E-2</v>
      </c>
      <c r="R21" s="11">
        <f t="shared" si="23"/>
        <v>0</v>
      </c>
      <c r="S21" s="11">
        <f t="shared" si="24"/>
        <v>-0.92347638643934948</v>
      </c>
      <c r="T21" s="11">
        <f t="shared" si="25"/>
        <v>-0.24495394865765238</v>
      </c>
      <c r="U21" s="11">
        <f>'OddsRatio_working_3-way'!S21-'OddsRatio_working_3-way'!R21^2/3</f>
        <v>-0.92347638643934948</v>
      </c>
      <c r="V21" s="11">
        <f>'OddsRatio_working_3-way'!S21*'OddsRatio_working_3-way'!R21/3-2*'OddsRatio_working_3-way'!R21^3/27-'OddsRatio_working_3-way'!T21</f>
        <v>0.24495394865765238</v>
      </c>
      <c r="W21" s="11">
        <f>'OddsRatio_working_3-way'!V21^2+4*'OddsRatio_working_3-way'!U21^3/27</f>
        <v>-5.6671435301442634E-2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0.17078778664209163</v>
      </c>
      <c r="Y21" s="11">
        <f>IF('OddsRatio_working_3-way'!W21&gt;=0,IF('OddsRatio_working_3-way'!V21+SQRT('OddsRatio_working_3-way'!W21)&gt;0,0,PI()),ACOS('OddsRatio_working_3-way'!V21/(2*'OddsRatio_working_3-way'!X21)))</f>
        <v>0.77112138372632155</v>
      </c>
      <c r="Z21" s="11">
        <f>'OddsRatio_working_3-way'!X21^(1/3)*COS('OddsRatio_working_3-way'!Y21/3)</f>
        <v>0.53659246833492458</v>
      </c>
      <c r="AA21" s="11">
        <f>'OddsRatio_working_3-way'!X21^(1/3)*COS(('OddsRatio_working_3-way'!Y21+2*PI())/3)</f>
        <v>-0.39044568690676923</v>
      </c>
      <c r="AB21" s="11">
        <f>'OddsRatio_working_3-way'!X21^(1/3)*COS(('OddsRatio_working_3-way'!Y21+4*PI())/3)</f>
        <v>-0.14614678142815546</v>
      </c>
      <c r="AC21" s="11">
        <f>'OddsRatio_working_3-way'!X21^(1/3)*SIN('OddsRatio_working_3-way'!Y21/3)</f>
        <v>0.14104603884080857</v>
      </c>
      <c r="AD21" s="11">
        <f>'OddsRatio_working_3-way'!X21^(1/3)*SIN(('OddsRatio_working_3-way'!Y21+2*PI())/3)</f>
        <v>0.39417968963703731</v>
      </c>
      <c r="AE21" s="11">
        <f>'OddsRatio_working_3-way'!X21^(1/3)*SIN(('OddsRatio_working_3-way'!Y21+4*PI())/3)</f>
        <v>-0.53522572847784589</v>
      </c>
      <c r="AF21" s="11">
        <f>-'OddsRatio_working_3-way'!U21/(3*'OddsRatio_working_3-way'!X21^(1/3))*COS(('OddsRatio_working_3-way'!Y21)/3)</f>
        <v>0.53659246833492447</v>
      </c>
      <c r="AG21" s="11">
        <f>-'OddsRatio_working_3-way'!U21/(3*'OddsRatio_working_3-way'!X21^(1/3))*COS(('OddsRatio_working_3-way'!Y21+2*PI())/3)</f>
        <v>-0.39044568690676912</v>
      </c>
      <c r="AH21" s="11">
        <f>-'OddsRatio_working_3-way'!U21/(3*'OddsRatio_working_3-way'!X21^(1/3))*COS(('OddsRatio_working_3-way'!Y21+4*PI())/3)</f>
        <v>-0.14614678142815543</v>
      </c>
      <c r="AI21" s="11">
        <f>'OddsRatio_working_3-way'!U21/(3*'OddsRatio_working_3-way'!X21^(1/3))*SIN(('OddsRatio_working_3-way'!Y21)/3)</f>
        <v>-0.14104603884080855</v>
      </c>
      <c r="AJ21" s="11">
        <f>'OddsRatio_working_3-way'!U21/(3*'OddsRatio_working_3-way'!X21^(1/3))*SIN(('OddsRatio_working_3-way'!Y21+2*PI())/3)</f>
        <v>-0.3941796896370372</v>
      </c>
      <c r="AK21" s="11">
        <f>'OddsRatio_working_3-way'!U21/(3*'OddsRatio_working_3-way'!X21^(1/3))*SIN(('OddsRatio_working_3-way'!Y21+4*PI())/3)</f>
        <v>0.53522572847784577</v>
      </c>
      <c r="AL21" s="11">
        <f>'OddsRatio_working_3-way'!Z21+'OddsRatio_working_3-way'!AF21</f>
        <v>1.0731849366698492</v>
      </c>
      <c r="AM21" s="11">
        <f>'OddsRatio_working_3-way'!AA21+'OddsRatio_working_3-way'!AG21</f>
        <v>-0.78089137381353835</v>
      </c>
      <c r="AN21" s="11">
        <f>'OddsRatio_working_3-way'!AB21+'OddsRatio_working_3-way'!AH21</f>
        <v>-0.29229356285631092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1.0731849366698492</v>
      </c>
      <c r="AS21" s="11">
        <f>IF(('OddsRatio_working_3-way'!X21=0),IF(Q21&gt;0,-Q21^(1/3),(-Q21)^(1/3)),'OddsRatio_working_3-way'!AM21-'OddsRatio_working_3-way'!R21/3)</f>
        <v>-0.78089137381353835</v>
      </c>
      <c r="AT21" s="11">
        <f>IF(('OddsRatio_working_3-way'!X21=0),IF(Q21&gt;0,-Q21^(1/3),(-Q21)^(1/3)),'OddsRatio_working_3-way'!AN21-'OddsRatio_working_3-way'!R21/3)</f>
        <v>-0.29229356285631092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2.0699999999999998</v>
      </c>
      <c r="B22" s="4">
        <f>IF('True_Odds_Calculator_3-way'!B23="","",'True_Odds_Calculator_3-way'!B23)</f>
        <v>3.65</v>
      </c>
      <c r="C22" s="4">
        <f>IF('True_Odds_Calculator_3-way'!C23="","",'True_Odds_Calculator_3-way'!C23)</f>
        <v>3.6</v>
      </c>
      <c r="D22" s="9">
        <f t="shared" si="13"/>
        <v>0.46959873432741722</v>
      </c>
      <c r="E22" s="9">
        <f t="shared" si="14"/>
        <v>0.26334470234431512</v>
      </c>
      <c r="F22" s="9">
        <f t="shared" si="15"/>
        <v>0.26705656332826777</v>
      </c>
      <c r="G22" s="9">
        <f t="shared" si="16"/>
        <v>1.0555865704386567</v>
      </c>
      <c r="H22" s="9">
        <f t="shared" si="17"/>
        <v>2.1294776303693621</v>
      </c>
      <c r="I22" s="9">
        <f t="shared" si="18"/>
        <v>3.7973044116624401</v>
      </c>
      <c r="J22" s="9">
        <f t="shared" si="19"/>
        <v>3.7445250831405072</v>
      </c>
      <c r="K22" s="11">
        <f t="shared" si="20"/>
        <v>0.48309178743961356</v>
      </c>
      <c r="L22" s="11">
        <f t="shared" si="21"/>
        <v>0.27397260273972601</v>
      </c>
      <c r="M22" s="11">
        <f t="shared" si="22"/>
        <v>0.27777777777777779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-0.27104243413554507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0.23235464966654168</v>
      </c>
      <c r="Q22" s="11">
        <f>2*'OddsRatio_working_3-way'!K22*'OddsRatio_working_3-way'!L22*'OddsRatio_working_3-way'!M22</f>
        <v>7.3529952426120787E-2</v>
      </c>
      <c r="R22" s="11">
        <f t="shared" si="23"/>
        <v>0</v>
      </c>
      <c r="S22" s="11">
        <f t="shared" si="24"/>
        <v>-0.85726299797892125</v>
      </c>
      <c r="T22" s="11">
        <f t="shared" si="25"/>
        <v>-0.27128575885408901</v>
      </c>
      <c r="U22" s="11">
        <f>'OddsRatio_working_3-way'!S22-'OddsRatio_working_3-way'!R22^2/3</f>
        <v>-0.85726299797892125</v>
      </c>
      <c r="V22" s="11">
        <f>'OddsRatio_working_3-way'!S22*'OddsRatio_working_3-way'!R22/3-2*'OddsRatio_working_3-way'!R22^3/27-'OddsRatio_working_3-way'!T22</f>
        <v>0.27128575885408901</v>
      </c>
      <c r="W22" s="11">
        <f>'OddsRatio_working_3-way'!V22^2+4*'OddsRatio_working_3-way'!U22^3/27</f>
        <v>-1.973773284397129E-2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0.15275281977840066</v>
      </c>
      <c r="Y22" s="11">
        <f>IF('OddsRatio_working_3-way'!W22&gt;=0,IF('OddsRatio_working_3-way'!V22+SQRT('OddsRatio_working_3-way'!W22)&gt;0,0,PI()),ACOS('OddsRatio_working_3-way'!V22/(2*'OddsRatio_working_3-way'!X22)))</f>
        <v>0.47784202431324552</v>
      </c>
      <c r="Z22" s="11">
        <f>'OddsRatio_working_3-way'!X22^(1/3)*COS('OddsRatio_working_3-way'!Y22/3)</f>
        <v>0.52779328521932833</v>
      </c>
      <c r="AA22" s="11">
        <f>'OddsRatio_working_3-way'!X22^(1/3)*COS(('OddsRatio_working_3-way'!Y22+2*PI())/3)</f>
        <v>-0.33732303808684821</v>
      </c>
      <c r="AB22" s="11">
        <f>'OddsRatio_working_3-way'!X22^(1/3)*COS(('OddsRatio_working_3-way'!Y22+4*PI())/3)</f>
        <v>-0.19047024713248006</v>
      </c>
      <c r="AC22" s="11">
        <f>'OddsRatio_working_3-way'!X22^(1/3)*SIN('OddsRatio_working_3-way'!Y22/3)</f>
        <v>8.4785498388752267E-2</v>
      </c>
      <c r="AD22" s="11">
        <f>'OddsRatio_working_3-way'!X22^(1/3)*SIN(('OddsRatio_working_3-way'!Y22+2*PI())/3)</f>
        <v>0.41468964375240808</v>
      </c>
      <c r="AE22" s="11">
        <f>'OddsRatio_working_3-way'!X22^(1/3)*SIN(('OddsRatio_working_3-way'!Y22+4*PI())/3)</f>
        <v>-0.49947514214116034</v>
      </c>
      <c r="AF22" s="11">
        <f>-'OddsRatio_working_3-way'!U22/(3*'OddsRatio_working_3-way'!X22^(1/3))*COS(('OddsRatio_working_3-way'!Y22)/3)</f>
        <v>0.52779328521932845</v>
      </c>
      <c r="AG22" s="11">
        <f>-'OddsRatio_working_3-way'!U22/(3*'OddsRatio_working_3-way'!X22^(1/3))*COS(('OddsRatio_working_3-way'!Y22+2*PI())/3)</f>
        <v>-0.33732303808684827</v>
      </c>
      <c r="AH22" s="11">
        <f>-'OddsRatio_working_3-way'!U22/(3*'OddsRatio_working_3-way'!X22^(1/3))*COS(('OddsRatio_working_3-way'!Y22+4*PI())/3)</f>
        <v>-0.19047024713248009</v>
      </c>
      <c r="AI22" s="11">
        <f>'OddsRatio_working_3-way'!U22/(3*'OddsRatio_working_3-way'!X22^(1/3))*SIN(('OddsRatio_working_3-way'!Y22)/3)</f>
        <v>-8.4785498388752281E-2</v>
      </c>
      <c r="AJ22" s="11">
        <f>'OddsRatio_working_3-way'!U22/(3*'OddsRatio_working_3-way'!X22^(1/3))*SIN(('OddsRatio_working_3-way'!Y22+2*PI())/3)</f>
        <v>-0.41468964375240819</v>
      </c>
      <c r="AK22" s="11">
        <f>'OddsRatio_working_3-way'!U22/(3*'OddsRatio_working_3-way'!X22^(1/3))*SIN(('OddsRatio_working_3-way'!Y22+4*PI())/3)</f>
        <v>0.49947514214116046</v>
      </c>
      <c r="AL22" s="11">
        <f>'OddsRatio_working_3-way'!Z22+'OddsRatio_working_3-way'!AF22</f>
        <v>1.0555865704386567</v>
      </c>
      <c r="AM22" s="11">
        <f>'OddsRatio_working_3-way'!AA22+'OddsRatio_working_3-way'!AG22</f>
        <v>-0.67464607617369654</v>
      </c>
      <c r="AN22" s="11">
        <f>'OddsRatio_working_3-way'!AB22+'OddsRatio_working_3-way'!AH22</f>
        <v>-0.38094049426496013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1.0555865704386567</v>
      </c>
      <c r="AS22" s="11">
        <f>IF(('OddsRatio_working_3-way'!X22=0),IF(Q22&gt;0,-Q22^(1/3),(-Q22)^(1/3)),'OddsRatio_working_3-way'!AM22-'OddsRatio_working_3-way'!R22/3)</f>
        <v>-0.67464607617369654</v>
      </c>
      <c r="AT22" s="11">
        <f>IF(('OddsRatio_working_3-way'!X22=0),IF(Q22&gt;0,-Q22^(1/3),(-Q22)^(1/3)),'OddsRatio_working_3-way'!AN22-'OddsRatio_working_3-way'!R22/3)</f>
        <v>-0.38094049426496013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2.2000000000000002</v>
      </c>
      <c r="B23" s="4">
        <f>IF('True_Odds_Calculator_3-way'!B24="","",'True_Odds_Calculator_3-way'!B24)</f>
        <v>3.36</v>
      </c>
      <c r="C23" s="4">
        <f>IF('True_Odds_Calculator_3-way'!C24="","",'True_Odds_Calculator_3-way'!C24)</f>
        <v>3.56</v>
      </c>
      <c r="D23" s="9">
        <f t="shared" si="13"/>
        <v>0.44204112376390753</v>
      </c>
      <c r="E23" s="9">
        <f t="shared" si="14"/>
        <v>0.28715898349153823</v>
      </c>
      <c r="F23" s="9">
        <f t="shared" si="15"/>
        <v>0.27079989274455429</v>
      </c>
      <c r="G23" s="9">
        <f t="shared" si="16"/>
        <v>1.0518608002749537</v>
      </c>
      <c r="H23" s="9">
        <f t="shared" si="17"/>
        <v>2.2622329603299449</v>
      </c>
      <c r="I23" s="9">
        <f t="shared" si="18"/>
        <v>3.4823914886488905</v>
      </c>
      <c r="J23" s="9">
        <f t="shared" si="19"/>
        <v>3.6927636487038811</v>
      </c>
      <c r="K23" s="11">
        <f t="shared" si="20"/>
        <v>0.45454545454545453</v>
      </c>
      <c r="L23" s="11">
        <f t="shared" si="21"/>
        <v>0.29761904761904762</v>
      </c>
      <c r="M23" s="11">
        <f t="shared" si="22"/>
        <v>0.2808988764044944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-0.27549978111775875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0.23256238143878599</v>
      </c>
      <c r="Q23" s="11">
        <f>2*'OddsRatio_working_3-way'!K23*'OddsRatio_working_3-way'!L23*'OddsRatio_working_3-way'!M23</f>
        <v>7.6000778247969261E-2</v>
      </c>
      <c r="R23" s="11">
        <f t="shared" si="23"/>
        <v>0</v>
      </c>
      <c r="S23" s="11">
        <f t="shared" si="24"/>
        <v>-0.84414724576271172</v>
      </c>
      <c r="T23" s="11">
        <f t="shared" si="25"/>
        <v>-0.27586511299435018</v>
      </c>
      <c r="U23" s="11">
        <f>'OddsRatio_working_3-way'!S23-'OddsRatio_working_3-way'!R23^2/3</f>
        <v>-0.84414724576271172</v>
      </c>
      <c r="V23" s="11">
        <f>'OddsRatio_working_3-way'!S23*'OddsRatio_working_3-way'!R23/3-2*'OddsRatio_working_3-way'!R23^3/27-'OddsRatio_working_3-way'!T23</f>
        <v>0.27586511299435018</v>
      </c>
      <c r="W23" s="11">
        <f>'OddsRatio_working_3-way'!V23^2+4*'OddsRatio_working_3-way'!U23^3/27</f>
        <v>-1.3013447473082876E-2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0.14926068474356238</v>
      </c>
      <c r="Y23" s="11">
        <f>IF('OddsRatio_working_3-way'!W23&gt;=0,IF('OddsRatio_working_3-way'!V23+SQRT('OddsRatio_working_3-way'!W23)&gt;0,0,PI()),ACOS('OddsRatio_working_3-way'!V23/(2*'OddsRatio_working_3-way'!X23)))</f>
        <v>0.39210928685140156</v>
      </c>
      <c r="Z23" s="11">
        <f>'OddsRatio_working_3-way'!X23^(1/3)*COS('OddsRatio_working_3-way'!Y23/3)</f>
        <v>0.52593040013747683</v>
      </c>
      <c r="AA23" s="11">
        <f>'OddsRatio_working_3-way'!X23^(1/3)*COS(('OddsRatio_working_3-way'!Y23+2*PI())/3)</f>
        <v>-0.32283774886284811</v>
      </c>
      <c r="AB23" s="11">
        <f>'OddsRatio_working_3-way'!X23^(1/3)*COS(('OddsRatio_working_3-way'!Y23+4*PI())/3)</f>
        <v>-0.20309265127462883</v>
      </c>
      <c r="AC23" s="11">
        <f>'OddsRatio_working_3-way'!X23^(1/3)*SIN('OddsRatio_working_3-way'!Y23/3)</f>
        <v>6.913486432669641E-2</v>
      </c>
      <c r="AD23" s="11">
        <f>'OddsRatio_working_3-way'!X23^(1/3)*SIN(('OddsRatio_working_3-way'!Y23+2*PI())/3)</f>
        <v>0.42090165497822146</v>
      </c>
      <c r="AE23" s="11">
        <f>'OddsRatio_working_3-way'!X23^(1/3)*SIN(('OddsRatio_working_3-way'!Y23+4*PI())/3)</f>
        <v>-0.49003651930491798</v>
      </c>
      <c r="AF23" s="11">
        <f>-'OddsRatio_working_3-way'!U23/(3*'OddsRatio_working_3-way'!X23^(1/3))*COS(('OddsRatio_working_3-way'!Y23)/3)</f>
        <v>0.52593040013747683</v>
      </c>
      <c r="AG23" s="11">
        <f>-'OddsRatio_working_3-way'!U23/(3*'OddsRatio_working_3-way'!X23^(1/3))*COS(('OddsRatio_working_3-way'!Y23+2*PI())/3)</f>
        <v>-0.32283774886284811</v>
      </c>
      <c r="AH23" s="11">
        <f>-'OddsRatio_working_3-way'!U23/(3*'OddsRatio_working_3-way'!X23^(1/3))*COS(('OddsRatio_working_3-way'!Y23+4*PI())/3)</f>
        <v>-0.20309265127462883</v>
      </c>
      <c r="AI23" s="11">
        <f>'OddsRatio_working_3-way'!U23/(3*'OddsRatio_working_3-way'!X23^(1/3))*SIN(('OddsRatio_working_3-way'!Y23)/3)</f>
        <v>-6.913486432669641E-2</v>
      </c>
      <c r="AJ23" s="11">
        <f>'OddsRatio_working_3-way'!U23/(3*'OddsRatio_working_3-way'!X23^(1/3))*SIN(('OddsRatio_working_3-way'!Y23+2*PI())/3)</f>
        <v>-0.42090165497822146</v>
      </c>
      <c r="AK23" s="11">
        <f>'OddsRatio_working_3-way'!U23/(3*'OddsRatio_working_3-way'!X23^(1/3))*SIN(('OddsRatio_working_3-way'!Y23+4*PI())/3)</f>
        <v>0.49003651930491798</v>
      </c>
      <c r="AL23" s="11">
        <f>'OddsRatio_working_3-way'!Z23+'OddsRatio_working_3-way'!AF23</f>
        <v>1.0518608002749537</v>
      </c>
      <c r="AM23" s="11">
        <f>'OddsRatio_working_3-way'!AA23+'OddsRatio_working_3-way'!AG23</f>
        <v>-0.64567549772569621</v>
      </c>
      <c r="AN23" s="11">
        <f>'OddsRatio_working_3-way'!AB23+'OddsRatio_working_3-way'!AH23</f>
        <v>-0.40618530254925767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1.0518608002749537</v>
      </c>
      <c r="AS23" s="11">
        <f>IF(('OddsRatio_working_3-way'!X23=0),IF(Q23&gt;0,-Q23^(1/3),(-Q23)^(1/3)),'OddsRatio_working_3-way'!AM23-'OddsRatio_working_3-way'!R23/3)</f>
        <v>-0.64567549772569621</v>
      </c>
      <c r="AT23" s="11">
        <f>IF(('OddsRatio_working_3-way'!X23=0),IF(Q23&gt;0,-Q23^(1/3),(-Q23)^(1/3)),'OddsRatio_working_3-way'!AN23-'OddsRatio_working_3-way'!R23/3)</f>
        <v>-0.40618530254925767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2.73</v>
      </c>
      <c r="B24" s="4">
        <f>IF('True_Odds_Calculator_3-way'!B25="","",'True_Odds_Calculator_3-way'!B25)</f>
        <v>3.68</v>
      </c>
      <c r="C24" s="4">
        <f>IF('True_Odds_Calculator_3-way'!C25="","",'True_Odds_Calculator_3-way'!C25)</f>
        <v>2.5299999999999998</v>
      </c>
      <c r="D24" s="9">
        <f t="shared" si="13"/>
        <v>0.35473823788743458</v>
      </c>
      <c r="E24" s="9">
        <f t="shared" si="14"/>
        <v>0.26192808316691552</v>
      </c>
      <c r="F24" s="9">
        <f t="shared" si="15"/>
        <v>0.3833336789456499</v>
      </c>
      <c r="G24" s="9">
        <f t="shared" si="16"/>
        <v>1.0514335295313419</v>
      </c>
      <c r="H24" s="9">
        <f t="shared" si="17"/>
        <v>2.8189800060892214</v>
      </c>
      <c r="I24" s="9">
        <f t="shared" si="18"/>
        <v>3.8178418591439964</v>
      </c>
      <c r="J24" s="9">
        <f t="shared" si="19"/>
        <v>2.6086933001829529</v>
      </c>
      <c r="K24" s="11">
        <f t="shared" si="20"/>
        <v>0.36630036630036628</v>
      </c>
      <c r="L24" s="11">
        <f t="shared" si="21"/>
        <v>0.27173913043478259</v>
      </c>
      <c r="M24" s="11">
        <f t="shared" si="22"/>
        <v>0.39525691699604748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-0.27908811415427659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0.23369824882112217</v>
      </c>
      <c r="Q24" s="11">
        <f>2*'OddsRatio_working_3-way'!K24*'OddsRatio_working_3-way'!L24*'OddsRatio_working_3-way'!M24</f>
        <v>7.8686279064350897E-2</v>
      </c>
      <c r="R24" s="11">
        <f t="shared" si="23"/>
        <v>0</v>
      </c>
      <c r="S24" s="11">
        <f t="shared" si="24"/>
        <v>-0.83736367465630068</v>
      </c>
      <c r="T24" s="11">
        <f t="shared" si="25"/>
        <v>-0.28194063119740764</v>
      </c>
      <c r="U24" s="11">
        <f>'OddsRatio_working_3-way'!S24-'OddsRatio_working_3-way'!R24^2/3</f>
        <v>-0.83736367465630068</v>
      </c>
      <c r="V24" s="11">
        <f>'OddsRatio_working_3-way'!S24*'OddsRatio_working_3-way'!R24/3-2*'OddsRatio_working_3-way'!R24^3/27-'OddsRatio_working_3-way'!T24</f>
        <v>0.28194063119740764</v>
      </c>
      <c r="W24" s="11">
        <f>'OddsRatio_working_3-way'!V24^2+4*'OddsRatio_working_3-way'!U24^3/27</f>
        <v>-7.4933208832606985E-3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0.14746511486047584</v>
      </c>
      <c r="Y24" s="11">
        <f>IF('OddsRatio_working_3-way'!W24&gt;=0,IF('OddsRatio_working_3-way'!V24+SQRT('OddsRatio_working_3-way'!W24)&gt;0,0,PI()),ACOS('OddsRatio_working_3-way'!V24/(2*'OddsRatio_working_3-way'!X24)))</f>
        <v>0.29789294241616715</v>
      </c>
      <c r="Z24" s="11">
        <f>'OddsRatio_working_3-way'!X24^(1/3)*COS('OddsRatio_working_3-way'!Y24/3)</f>
        <v>0.52571676476567097</v>
      </c>
      <c r="AA24" s="11">
        <f>'OddsRatio_working_3-way'!X24^(1/3)*COS(('OddsRatio_working_3-way'!Y24+2*PI())/3)</f>
        <v>-0.30821619424928526</v>
      </c>
      <c r="AB24" s="11">
        <f>'OddsRatio_working_3-way'!X24^(1/3)*COS(('OddsRatio_working_3-way'!Y24+4*PI())/3)</f>
        <v>-0.21750057051638566</v>
      </c>
      <c r="AC24" s="11">
        <f>'OddsRatio_working_3-way'!X24^(1/3)*SIN('OddsRatio_working_3-way'!Y24/3)</f>
        <v>5.2374689781894329E-2</v>
      </c>
      <c r="AD24" s="11">
        <f>'OddsRatio_working_3-way'!X24^(1/3)*SIN(('OddsRatio_working_3-way'!Y24+2*PI())/3)</f>
        <v>0.42909672859149184</v>
      </c>
      <c r="AE24" s="11">
        <f>'OddsRatio_working_3-way'!X24^(1/3)*SIN(('OddsRatio_working_3-way'!Y24+4*PI())/3)</f>
        <v>-0.48147141837338625</v>
      </c>
      <c r="AF24" s="11">
        <f>-'OddsRatio_working_3-way'!U24/(3*'OddsRatio_working_3-way'!X24^(1/3))*COS(('OddsRatio_working_3-way'!Y24)/3)</f>
        <v>0.52571676476567097</v>
      </c>
      <c r="AG24" s="11">
        <f>-'OddsRatio_working_3-way'!U24/(3*'OddsRatio_working_3-way'!X24^(1/3))*COS(('OddsRatio_working_3-way'!Y24+2*PI())/3)</f>
        <v>-0.30821619424928526</v>
      </c>
      <c r="AH24" s="11">
        <f>-'OddsRatio_working_3-way'!U24/(3*'OddsRatio_working_3-way'!X24^(1/3))*COS(('OddsRatio_working_3-way'!Y24+4*PI())/3)</f>
        <v>-0.21750057051638566</v>
      </c>
      <c r="AI24" s="11">
        <f>'OddsRatio_working_3-way'!U24/(3*'OddsRatio_working_3-way'!X24^(1/3))*SIN(('OddsRatio_working_3-way'!Y24)/3)</f>
        <v>-5.2374689781894329E-2</v>
      </c>
      <c r="AJ24" s="11">
        <f>'OddsRatio_working_3-way'!U24/(3*'OddsRatio_working_3-way'!X24^(1/3))*SIN(('OddsRatio_working_3-way'!Y24+2*PI())/3)</f>
        <v>-0.42909672859149184</v>
      </c>
      <c r="AK24" s="11">
        <f>'OddsRatio_working_3-way'!U24/(3*'OddsRatio_working_3-way'!X24^(1/3))*SIN(('OddsRatio_working_3-way'!Y24+4*PI())/3)</f>
        <v>0.48147141837338625</v>
      </c>
      <c r="AL24" s="11">
        <f>'OddsRatio_working_3-way'!Z24+'OddsRatio_working_3-way'!AF24</f>
        <v>1.0514335295313419</v>
      </c>
      <c r="AM24" s="11">
        <f>'OddsRatio_working_3-way'!AA24+'OddsRatio_working_3-way'!AG24</f>
        <v>-0.61643238849857052</v>
      </c>
      <c r="AN24" s="11">
        <f>'OddsRatio_working_3-way'!AB24+'OddsRatio_working_3-way'!AH24</f>
        <v>-0.43500114103277132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1.0514335295313419</v>
      </c>
      <c r="AS24" s="11">
        <f>IF(('OddsRatio_working_3-way'!X24=0),IF(Q24&gt;0,-Q24^(1/3),(-Q24)^(1/3)),'OddsRatio_working_3-way'!AM24-'OddsRatio_working_3-way'!R24/3)</f>
        <v>-0.61643238849857052</v>
      </c>
      <c r="AT24" s="11">
        <f>IF(('OddsRatio_working_3-way'!X24=0),IF(Q24&gt;0,-Q24^(1/3),(-Q24)^(1/3)),'OddsRatio_working_3-way'!AN24-'OddsRatio_working_3-way'!R24/3)</f>
        <v>-0.43500114103277132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1.74</v>
      </c>
      <c r="B25" s="4">
        <f>IF('True_Odds_Calculator_3-way'!B26="","",'True_Odds_Calculator_3-way'!B26)</f>
        <v>4.05</v>
      </c>
      <c r="C25" s="4">
        <f>IF('True_Odds_Calculator_3-way'!C26="","",'True_Odds_Calculator_3-way'!C26)</f>
        <v>4.97</v>
      </c>
      <c r="D25" s="9">
        <f t="shared" si="13"/>
        <v>0.56519606649166265</v>
      </c>
      <c r="E25" s="9">
        <f t="shared" si="14"/>
        <v>0.23976484050770955</v>
      </c>
      <c r="F25" s="9">
        <f t="shared" si="15"/>
        <v>0.19503909300062791</v>
      </c>
      <c r="G25" s="9">
        <f t="shared" si="16"/>
        <v>1.0395912462140997</v>
      </c>
      <c r="H25" s="9">
        <f t="shared" si="17"/>
        <v>1.7692975221984339</v>
      </c>
      <c r="I25" s="9">
        <f t="shared" si="18"/>
        <v>4.1707533009530033</v>
      </c>
      <c r="J25" s="9">
        <f t="shared" si="19"/>
        <v>5.1271772474699757</v>
      </c>
      <c r="K25" s="11">
        <f t="shared" si="20"/>
        <v>0.57471264367816088</v>
      </c>
      <c r="L25" s="11">
        <f t="shared" si="21"/>
        <v>0.24691358024691359</v>
      </c>
      <c r="M25" s="11">
        <f t="shared" si="22"/>
        <v>0.2012072434607646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-0.255835852349802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0.2215649509373539</v>
      </c>
      <c r="Q25" s="11">
        <f>2*'OddsRatio_working_3-way'!K25*'OddsRatio_working_3-way'!L25*'OddsRatio_working_3-way'!M25</f>
        <v>5.7104368798287106E-2</v>
      </c>
      <c r="R25" s="11">
        <f t="shared" si="23"/>
        <v>0</v>
      </c>
      <c r="S25" s="11">
        <f t="shared" si="24"/>
        <v>-0.86604339814894349</v>
      </c>
      <c r="T25" s="11">
        <f t="shared" si="25"/>
        <v>-0.22320706137859375</v>
      </c>
      <c r="U25" s="11">
        <f>'OddsRatio_working_3-way'!S25-'OddsRatio_working_3-way'!R25^2/3</f>
        <v>-0.86604339814894349</v>
      </c>
      <c r="V25" s="11">
        <f>'OddsRatio_working_3-way'!S25*'OddsRatio_working_3-way'!R25/3-2*'OddsRatio_working_3-way'!R25^3/27-'OddsRatio_working_3-way'!T25</f>
        <v>0.22320706137859375</v>
      </c>
      <c r="W25" s="11">
        <f>'OddsRatio_working_3-way'!V25^2+4*'OddsRatio_working_3-way'!U25^3/27</f>
        <v>-4.6409650861802362E-2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0.15510564392622023</v>
      </c>
      <c r="Y25" s="11">
        <f>IF('OddsRatio_working_3-way'!W25&gt;=0,IF('OddsRatio_working_3-way'!V25+SQRT('OddsRatio_working_3-way'!W25)&gt;0,0,PI()),ACOS('OddsRatio_working_3-way'!V25/(2*'OddsRatio_working_3-way'!X25)))</f>
        <v>0.76766762437698954</v>
      </c>
      <c r="Z25" s="11">
        <f>'OddsRatio_working_3-way'!X25^(1/3)*COS('OddsRatio_working_3-way'!Y25/3)</f>
        <v>0.51979562310704985</v>
      </c>
      <c r="AA25" s="11">
        <f>'OddsRatio_working_3-way'!X25^(1/3)*COS(('OddsRatio_working_3-way'!Y25+2*PI())/3)</f>
        <v>-0.37766976146648673</v>
      </c>
      <c r="AB25" s="11">
        <f>'OddsRatio_working_3-way'!X25^(1/3)*COS(('OddsRatio_working_3-way'!Y25+4*PI())/3)</f>
        <v>-0.14212586164056282</v>
      </c>
      <c r="AC25" s="11">
        <f>'OddsRatio_working_3-way'!X25^(1/3)*SIN('OddsRatio_working_3-way'!Y25/3)</f>
        <v>0.13599133397047133</v>
      </c>
      <c r="AD25" s="11">
        <f>'OddsRatio_working_3-way'!X25^(1/3)*SIN(('OddsRatio_working_3-way'!Y25+2*PI())/3)</f>
        <v>0.38216054740143118</v>
      </c>
      <c r="AE25" s="11">
        <f>'OddsRatio_working_3-way'!X25^(1/3)*SIN(('OddsRatio_working_3-way'!Y25+4*PI())/3)</f>
        <v>-0.51815188137190249</v>
      </c>
      <c r="AF25" s="11">
        <f>-'OddsRatio_working_3-way'!U25/(3*'OddsRatio_working_3-way'!X25^(1/3))*COS(('OddsRatio_working_3-way'!Y25)/3)</f>
        <v>0.51979562310704985</v>
      </c>
      <c r="AG25" s="11">
        <f>-'OddsRatio_working_3-way'!U25/(3*'OddsRatio_working_3-way'!X25^(1/3))*COS(('OddsRatio_working_3-way'!Y25+2*PI())/3)</f>
        <v>-0.37766976146648673</v>
      </c>
      <c r="AH25" s="11">
        <f>-'OddsRatio_working_3-way'!U25/(3*'OddsRatio_working_3-way'!X25^(1/3))*COS(('OddsRatio_working_3-way'!Y25+4*PI())/3)</f>
        <v>-0.14212586164056282</v>
      </c>
      <c r="AI25" s="11">
        <f>'OddsRatio_working_3-way'!U25/(3*'OddsRatio_working_3-way'!X25^(1/3))*SIN(('OddsRatio_working_3-way'!Y25)/3)</f>
        <v>-0.13599133397047133</v>
      </c>
      <c r="AJ25" s="11">
        <f>'OddsRatio_working_3-way'!U25/(3*'OddsRatio_working_3-way'!X25^(1/3))*SIN(('OddsRatio_working_3-way'!Y25+2*PI())/3)</f>
        <v>-0.38216054740143118</v>
      </c>
      <c r="AK25" s="11">
        <f>'OddsRatio_working_3-way'!U25/(3*'OddsRatio_working_3-way'!X25^(1/3))*SIN(('OddsRatio_working_3-way'!Y25+4*PI())/3)</f>
        <v>0.51815188137190249</v>
      </c>
      <c r="AL25" s="11">
        <f>'OddsRatio_working_3-way'!Z25+'OddsRatio_working_3-way'!AF25</f>
        <v>1.0395912462140997</v>
      </c>
      <c r="AM25" s="11">
        <f>'OddsRatio_working_3-way'!AA25+'OddsRatio_working_3-way'!AG25</f>
        <v>-0.75533952293297346</v>
      </c>
      <c r="AN25" s="11">
        <f>'OddsRatio_working_3-way'!AB25+'OddsRatio_working_3-way'!AH25</f>
        <v>-0.28425172328112563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1.0395912462140997</v>
      </c>
      <c r="AS25" s="11">
        <f>IF(('OddsRatio_working_3-way'!X25=0),IF(Q25&gt;0,-Q25^(1/3),(-Q25)^(1/3)),'OddsRatio_working_3-way'!AM25-'OddsRatio_working_3-way'!R25/3)</f>
        <v>-0.75533952293297346</v>
      </c>
      <c r="AT25" s="11">
        <f>IF(('OddsRatio_working_3-way'!X25=0),IF(Q25&gt;0,-Q25^(1/3),(-Q25)^(1/3)),'OddsRatio_working_3-way'!AN25-'OddsRatio_working_3-way'!R25/3)</f>
        <v>-0.28425172328112563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2.08</v>
      </c>
      <c r="B26" s="4">
        <f>IF('True_Odds_Calculator_3-way'!B27="","",'True_Odds_Calculator_3-way'!B27)</f>
        <v>3.6</v>
      </c>
      <c r="C26" s="4">
        <f>IF('True_Odds_Calculator_3-way'!C27="","",'True_Odds_Calculator_3-way'!C27)</f>
        <v>3.69</v>
      </c>
      <c r="D26" s="9">
        <f t="shared" si="13"/>
        <v>0.46931634085041019</v>
      </c>
      <c r="E26" s="9">
        <f t="shared" si="14"/>
        <v>0.26865850044478573</v>
      </c>
      <c r="F26" s="9">
        <f t="shared" si="15"/>
        <v>0.26202515870480386</v>
      </c>
      <c r="G26" s="9">
        <f t="shared" si="16"/>
        <v>1.0469990403092799</v>
      </c>
      <c r="H26" s="9">
        <f t="shared" si="17"/>
        <v>2.1307589635340225</v>
      </c>
      <c r="I26" s="9">
        <f t="shared" si="18"/>
        <v>3.7221975048041274</v>
      </c>
      <c r="J26" s="9">
        <f t="shared" si="19"/>
        <v>3.8164274184319629</v>
      </c>
      <c r="K26" s="11">
        <f t="shared" si="20"/>
        <v>0.48076923076923073</v>
      </c>
      <c r="L26" s="11">
        <f t="shared" si="21"/>
        <v>0.27777777777777779</v>
      </c>
      <c r="M26" s="11">
        <f t="shared" si="22"/>
        <v>0.2710027100271003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-0.27337398373983723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0.23054049984944297</v>
      </c>
      <c r="Q26" s="11">
        <f>2*'OddsRatio_working_3-way'!K26*'OddsRatio_working_3-way'!L26*'OddsRatio_working_3-way'!M26</f>
        <v>7.2383202464503291E-2</v>
      </c>
      <c r="R26" s="11">
        <f t="shared" si="23"/>
        <v>0</v>
      </c>
      <c r="S26" s="11">
        <f t="shared" si="24"/>
        <v>-0.84331543439350198</v>
      </c>
      <c r="T26" s="11">
        <f t="shared" si="25"/>
        <v>-0.26477721645007912</v>
      </c>
      <c r="U26" s="11">
        <f>'OddsRatio_working_3-way'!S26-'OddsRatio_working_3-way'!R26^2/3</f>
        <v>-0.84331543439350198</v>
      </c>
      <c r="V26" s="11">
        <f>'OddsRatio_working_3-way'!S26*'OddsRatio_working_3-way'!R26/3-2*'OddsRatio_working_3-way'!R26^3/27-'OddsRatio_working_3-way'!T26</f>
        <v>0.26477721645007912</v>
      </c>
      <c r="W26" s="11">
        <f>'OddsRatio_working_3-way'!V26^2+4*'OddsRatio_working_3-way'!U26^3/27</f>
        <v>-1.8744854993083815E-2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0.14904011988734431</v>
      </c>
      <c r="Y26" s="11">
        <f>IF('OddsRatio_working_3-way'!W26&gt;=0,IF('OddsRatio_working_3-way'!V26+SQRT('OddsRatio_working_3-way'!W26)&gt;0,0,PI()),ACOS('OddsRatio_working_3-way'!V26/(2*'OddsRatio_working_3-way'!X26)))</f>
        <v>0.47722058423497149</v>
      </c>
      <c r="Z26" s="11">
        <f>'OddsRatio_working_3-way'!X26^(1/3)*COS('OddsRatio_working_3-way'!Y26/3)</f>
        <v>0.52349952015463996</v>
      </c>
      <c r="AA26" s="11">
        <f>'OddsRatio_working_3-way'!X26^(1/3)*COS(('OddsRatio_working_3-way'!Y26+2*PI())/3)</f>
        <v>-0.33448247552760252</v>
      </c>
      <c r="AB26" s="11">
        <f>'OddsRatio_working_3-way'!X26^(1/3)*COS(('OddsRatio_working_3-way'!Y26+4*PI())/3)</f>
        <v>-0.18901704462703783</v>
      </c>
      <c r="AC26" s="11">
        <f>'OddsRatio_working_3-way'!X26^(1/3)*SIN('OddsRatio_working_3-way'!Y26/3)</f>
        <v>8.3984505688226171E-2</v>
      </c>
      <c r="AD26" s="11">
        <f>'OddsRatio_working_3-way'!X26^(1/3)*SIN(('OddsRatio_working_3-way'!Y26+2*PI())/3)</f>
        <v>0.4113716304787689</v>
      </c>
      <c r="AE26" s="11">
        <f>'OddsRatio_working_3-way'!X26^(1/3)*SIN(('OddsRatio_working_3-way'!Y26+4*PI())/3)</f>
        <v>-0.49535613616699486</v>
      </c>
      <c r="AF26" s="11">
        <f>-'OddsRatio_working_3-way'!U26/(3*'OddsRatio_working_3-way'!X26^(1/3))*COS(('OddsRatio_working_3-way'!Y26)/3)</f>
        <v>0.52349952015463996</v>
      </c>
      <c r="AG26" s="11">
        <f>-'OddsRatio_working_3-way'!U26/(3*'OddsRatio_working_3-way'!X26^(1/3))*COS(('OddsRatio_working_3-way'!Y26+2*PI())/3)</f>
        <v>-0.33448247552760252</v>
      </c>
      <c r="AH26" s="11">
        <f>-'OddsRatio_working_3-way'!U26/(3*'OddsRatio_working_3-way'!X26^(1/3))*COS(('OddsRatio_working_3-way'!Y26+4*PI())/3)</f>
        <v>-0.18901704462703783</v>
      </c>
      <c r="AI26" s="11">
        <f>'OddsRatio_working_3-way'!U26/(3*'OddsRatio_working_3-way'!X26^(1/3))*SIN(('OddsRatio_working_3-way'!Y26)/3)</f>
        <v>-8.3984505688226171E-2</v>
      </c>
      <c r="AJ26" s="11">
        <f>'OddsRatio_working_3-way'!U26/(3*'OddsRatio_working_3-way'!X26^(1/3))*SIN(('OddsRatio_working_3-way'!Y26+2*PI())/3)</f>
        <v>-0.4113716304787689</v>
      </c>
      <c r="AK26" s="11">
        <f>'OddsRatio_working_3-way'!U26/(3*'OddsRatio_working_3-way'!X26^(1/3))*SIN(('OddsRatio_working_3-way'!Y26+4*PI())/3)</f>
        <v>0.49535613616699486</v>
      </c>
      <c r="AL26" s="11">
        <f>'OddsRatio_working_3-way'!Z26+'OddsRatio_working_3-way'!AF26</f>
        <v>1.0469990403092799</v>
      </c>
      <c r="AM26" s="11">
        <f>'OddsRatio_working_3-way'!AA26+'OddsRatio_working_3-way'!AG26</f>
        <v>-0.66896495105520504</v>
      </c>
      <c r="AN26" s="11">
        <f>'OddsRatio_working_3-way'!AB26+'OddsRatio_working_3-way'!AH26</f>
        <v>-0.37803408925407567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1.0469990403092799</v>
      </c>
      <c r="AS26" s="11">
        <f>IF(('OddsRatio_working_3-way'!X26=0),IF(Q26&gt;0,-Q26^(1/3),(-Q26)^(1/3)),'OddsRatio_working_3-way'!AM26-'OddsRatio_working_3-way'!R26/3)</f>
        <v>-0.66896495105520504</v>
      </c>
      <c r="AT26" s="11">
        <f>IF(('OddsRatio_working_3-way'!X26=0),IF(Q26&gt;0,-Q26^(1/3),(-Q26)^(1/3)),'OddsRatio_working_3-way'!AN26-'OddsRatio_working_3-way'!R26/3)</f>
        <v>-0.37803408925407567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2.91</v>
      </c>
      <c r="B27" s="4">
        <f>IF('True_Odds_Calculator_3-way'!B28="","",'True_Odds_Calculator_3-way'!B28)</f>
        <v>3.37</v>
      </c>
      <c r="C27" s="4">
        <f>IF('True_Odds_Calculator_3-way'!C28="","",'True_Odds_Calculator_3-way'!C28)</f>
        <v>2.59</v>
      </c>
      <c r="D27" s="9">
        <f t="shared" si="13"/>
        <v>0.3347455462086627</v>
      </c>
      <c r="E27" s="9">
        <f t="shared" si="14"/>
        <v>0.28851943789011991</v>
      </c>
      <c r="F27" s="9">
        <f t="shared" si="15"/>
        <v>0.37673501590121727</v>
      </c>
      <c r="G27" s="9">
        <f t="shared" si="16"/>
        <v>1.0404940860070013</v>
      </c>
      <c r="H27" s="9">
        <f t="shared" si="17"/>
        <v>2.987343704273373</v>
      </c>
      <c r="I27" s="9">
        <f t="shared" si="18"/>
        <v>3.465970983836594</v>
      </c>
      <c r="J27" s="9">
        <f t="shared" si="19"/>
        <v>2.6543855967511325</v>
      </c>
      <c r="K27" s="11">
        <f t="shared" si="20"/>
        <v>0.3436426116838488</v>
      </c>
      <c r="L27" s="11">
        <f t="shared" si="21"/>
        <v>0.29673590504451036</v>
      </c>
      <c r="M27" s="11">
        <f t="shared" si="22"/>
        <v>0.38610038610038611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-0.28337150950262402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0.2311082490959514</v>
      </c>
      <c r="Q27" s="11">
        <f>2*'OddsRatio_working_3-way'!K27*'OddsRatio_working_3-way'!L27*'OddsRatio_working_3-way'!M27</f>
        <v>7.8742163235417842E-2</v>
      </c>
      <c r="R27" s="11">
        <f t="shared" si="23"/>
        <v>0</v>
      </c>
      <c r="S27" s="11">
        <f t="shared" si="24"/>
        <v>-0.81556628435086675</v>
      </c>
      <c r="T27" s="11">
        <f t="shared" si="25"/>
        <v>-0.27787607643981826</v>
      </c>
      <c r="U27" s="11">
        <f>'OddsRatio_working_3-way'!S27-'OddsRatio_working_3-way'!R27^2/3</f>
        <v>-0.81556628435086675</v>
      </c>
      <c r="V27" s="11">
        <f>'OddsRatio_working_3-way'!S27*'OddsRatio_working_3-way'!R27/3-2*'OddsRatio_working_3-way'!R27^3/27-'OddsRatio_working_3-way'!T27</f>
        <v>0.27787607643981826</v>
      </c>
      <c r="W27" s="11">
        <f>'OddsRatio_working_3-way'!V27^2+4*'OddsRatio_working_3-way'!U27^3/27</f>
        <v>-3.1511942769434226E-3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0.14174476016288146</v>
      </c>
      <c r="Y27" s="11">
        <f>IF('OddsRatio_working_3-way'!W27&gt;=0,IF('OddsRatio_working_3-way'!V27+SQRT('OddsRatio_working_3-way'!W27)&gt;0,0,PI()),ACOS('OddsRatio_working_3-way'!V27/(2*'OddsRatio_working_3-way'!X27)))</f>
        <v>0.19933356439123662</v>
      </c>
      <c r="Z27" s="11">
        <f>'OddsRatio_working_3-way'!X27^(1/3)*COS('OddsRatio_working_3-way'!Y27/3)</f>
        <v>0.52024704300350078</v>
      </c>
      <c r="AA27" s="11">
        <f>'OddsRatio_working_3-way'!X27^(1/3)*COS(('OddsRatio_working_3-way'!Y27+2*PI())/3)</f>
        <v>-0.29010404471769807</v>
      </c>
      <c r="AB27" s="11">
        <f>'OddsRatio_working_3-way'!X27^(1/3)*COS(('OddsRatio_working_3-way'!Y27+4*PI())/3)</f>
        <v>-0.23014299828580279</v>
      </c>
      <c r="AC27" s="11">
        <f>'OddsRatio_working_3-way'!X27^(1/3)*SIN('OddsRatio_working_3-way'!Y27/3)</f>
        <v>3.461852629834649E-2</v>
      </c>
      <c r="AD27" s="11">
        <f>'OddsRatio_working_3-way'!X27^(1/3)*SIN(('OddsRatio_working_3-way'!Y27+2*PI())/3)</f>
        <v>0.43323789233559373</v>
      </c>
      <c r="AE27" s="11">
        <f>'OddsRatio_working_3-way'!X27^(1/3)*SIN(('OddsRatio_working_3-way'!Y27+4*PI())/3)</f>
        <v>-0.46785641863394006</v>
      </c>
      <c r="AF27" s="11">
        <f>-'OddsRatio_working_3-way'!U27/(3*'OddsRatio_working_3-way'!X27^(1/3))*COS(('OddsRatio_working_3-way'!Y27)/3)</f>
        <v>0.52024704300350066</v>
      </c>
      <c r="AG27" s="11">
        <f>-'OddsRatio_working_3-way'!U27/(3*'OddsRatio_working_3-way'!X27^(1/3))*COS(('OddsRatio_working_3-way'!Y27+2*PI())/3)</f>
        <v>-0.29010404471769802</v>
      </c>
      <c r="AH27" s="11">
        <f>-'OddsRatio_working_3-way'!U27/(3*'OddsRatio_working_3-way'!X27^(1/3))*COS(('OddsRatio_working_3-way'!Y27+4*PI())/3)</f>
        <v>-0.23014299828580276</v>
      </c>
      <c r="AI27" s="11">
        <f>'OddsRatio_working_3-way'!U27/(3*'OddsRatio_working_3-way'!X27^(1/3))*SIN(('OddsRatio_working_3-way'!Y27)/3)</f>
        <v>-3.4618526298346483E-2</v>
      </c>
      <c r="AJ27" s="11">
        <f>'OddsRatio_working_3-way'!U27/(3*'OddsRatio_working_3-way'!X27^(1/3))*SIN(('OddsRatio_working_3-way'!Y27+2*PI())/3)</f>
        <v>-0.43323789233559362</v>
      </c>
      <c r="AK27" s="11">
        <f>'OddsRatio_working_3-way'!U27/(3*'OddsRatio_working_3-way'!X27^(1/3))*SIN(('OddsRatio_working_3-way'!Y27+4*PI())/3)</f>
        <v>0.46785641863394001</v>
      </c>
      <c r="AL27" s="11">
        <f>'OddsRatio_working_3-way'!Z27+'OddsRatio_working_3-way'!AF27</f>
        <v>1.0404940860070013</v>
      </c>
      <c r="AM27" s="11">
        <f>'OddsRatio_working_3-way'!AA27+'OddsRatio_working_3-way'!AG27</f>
        <v>-0.58020808943539603</v>
      </c>
      <c r="AN27" s="11">
        <f>'OddsRatio_working_3-way'!AB27+'OddsRatio_working_3-way'!AH27</f>
        <v>-0.46028599657160552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1.0404940860070013</v>
      </c>
      <c r="AS27" s="11">
        <f>IF(('OddsRatio_working_3-way'!X27=0),IF(Q27&gt;0,-Q27^(1/3),(-Q27)^(1/3)),'OddsRatio_working_3-way'!AM27-'OddsRatio_working_3-way'!R27/3)</f>
        <v>-0.58020808943539603</v>
      </c>
      <c r="AT27" s="11">
        <f>IF(('OddsRatio_working_3-way'!X27=0),IF(Q27&gt;0,-Q27^(1/3),(-Q27)^(1/3)),'OddsRatio_working_3-way'!AN27-'OddsRatio_working_3-way'!R27/3)</f>
        <v>-0.46028599657160552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2.19</v>
      </c>
      <c r="B28" s="4">
        <f>IF('True_Odds_Calculator_3-way'!B29="","",'True_Odds_Calculator_3-way'!B29)</f>
        <v>3.49</v>
      </c>
      <c r="C28" s="4">
        <f>IF('True_Odds_Calculator_3-way'!C29="","",'True_Odds_Calculator_3-way'!C29)</f>
        <v>3.51</v>
      </c>
      <c r="D28" s="9">
        <f t="shared" si="13"/>
        <v>0.44596636142566592</v>
      </c>
      <c r="E28" s="9">
        <f t="shared" si="14"/>
        <v>0.27781793585879472</v>
      </c>
      <c r="F28" s="9">
        <f t="shared" si="15"/>
        <v>0.27621570271553914</v>
      </c>
      <c r="G28" s="9">
        <f t="shared" si="16"/>
        <v>1.0439677214859215</v>
      </c>
      <c r="H28" s="9">
        <f t="shared" si="17"/>
        <v>2.2423215885682466</v>
      </c>
      <c r="I28" s="9">
        <f t="shared" si="18"/>
        <v>3.5994796264999445</v>
      </c>
      <c r="J28" s="9">
        <f t="shared" si="19"/>
        <v>3.6203589809296628</v>
      </c>
      <c r="K28" s="11">
        <f t="shared" si="20"/>
        <v>0.45662100456621008</v>
      </c>
      <c r="L28" s="11">
        <f t="shared" si="21"/>
        <v>0.28653295128939826</v>
      </c>
      <c r="M28" s="11">
        <f t="shared" si="22"/>
        <v>0.28490028490028491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-0.27723200871530729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0.23073527279935679</v>
      </c>
      <c r="Q28" s="11">
        <f>2*'OddsRatio_working_3-way'!K28*'OddsRatio_working_3-way'!L28*'OddsRatio_working_3-way'!M28</f>
        <v>7.4550976671843863E-2</v>
      </c>
      <c r="R28" s="11">
        <f t="shared" si="23"/>
        <v>0</v>
      </c>
      <c r="S28" s="11">
        <f t="shared" si="24"/>
        <v>-0.83228222407861097</v>
      </c>
      <c r="T28" s="11">
        <f t="shared" si="25"/>
        <v>-0.26891186561506003</v>
      </c>
      <c r="U28" s="11">
        <f>'OddsRatio_working_3-way'!S28-'OddsRatio_working_3-way'!R28^2/3</f>
        <v>-0.83228222407861097</v>
      </c>
      <c r="V28" s="11">
        <f>'OddsRatio_working_3-way'!S28*'OddsRatio_working_3-way'!R28/3-2*'OddsRatio_working_3-way'!R28^3/27-'OddsRatio_working_3-way'!T28</f>
        <v>0.26891186561506003</v>
      </c>
      <c r="W28" s="11">
        <f>'OddsRatio_working_3-way'!V28^2+4*'OddsRatio_working_3-way'!U28^3/27</f>
        <v>-1.3096283149462123E-2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0.14612483927966716</v>
      </c>
      <c r="Y28" s="11">
        <f>IF('OddsRatio_working_3-way'!W28&gt;=0,IF('OddsRatio_working_3-way'!V28+SQRT('OddsRatio_working_3-way'!W28)&gt;0,0,PI()),ACOS('OddsRatio_working_3-way'!V28/(2*'OddsRatio_working_3-way'!X28)))</f>
        <v>0.40234758329611831</v>
      </c>
      <c r="Z28" s="11">
        <f>'OddsRatio_working_3-way'!X28^(1/3)*COS('OddsRatio_working_3-way'!Y28/3)</f>
        <v>0.52198386074296077</v>
      </c>
      <c r="AA28" s="11">
        <f>'OddsRatio_working_3-way'!X28^(1/3)*COS(('OddsRatio_working_3-way'!Y28+2*PI())/3)</f>
        <v>-0.3219853141319981</v>
      </c>
      <c r="AB28" s="11">
        <f>'OddsRatio_working_3-way'!X28^(1/3)*COS(('OddsRatio_working_3-way'!Y28+4*PI())/3)</f>
        <v>-0.19999854661096259</v>
      </c>
      <c r="AC28" s="11">
        <f>'OddsRatio_working_3-way'!X28^(1/3)*SIN('OddsRatio_working_3-way'!Y28/3)</f>
        <v>7.0429093065842191E-2</v>
      </c>
      <c r="AD28" s="11">
        <f>'OddsRatio_working_3-way'!X28^(1/3)*SIN(('OddsRatio_working_3-way'!Y28+2*PI())/3)</f>
        <v>0.41683673723596176</v>
      </c>
      <c r="AE28" s="11">
        <f>'OddsRatio_working_3-way'!X28^(1/3)*SIN(('OddsRatio_working_3-way'!Y28+4*PI())/3)</f>
        <v>-0.48726583030180387</v>
      </c>
      <c r="AF28" s="11">
        <f>-'OddsRatio_working_3-way'!U28/(3*'OddsRatio_working_3-way'!X28^(1/3))*COS(('OddsRatio_working_3-way'!Y28)/3)</f>
        <v>0.52198386074296066</v>
      </c>
      <c r="AG28" s="11">
        <f>-'OddsRatio_working_3-way'!U28/(3*'OddsRatio_working_3-way'!X28^(1/3))*COS(('OddsRatio_working_3-way'!Y28+2*PI())/3)</f>
        <v>-0.32198531413199799</v>
      </c>
      <c r="AH28" s="11">
        <f>-'OddsRatio_working_3-way'!U28/(3*'OddsRatio_working_3-way'!X28^(1/3))*COS(('OddsRatio_working_3-way'!Y28+4*PI())/3)</f>
        <v>-0.19999854661096256</v>
      </c>
      <c r="AI28" s="11">
        <f>'OddsRatio_working_3-way'!U28/(3*'OddsRatio_working_3-way'!X28^(1/3))*SIN(('OddsRatio_working_3-way'!Y28)/3)</f>
        <v>-7.0429093065842177E-2</v>
      </c>
      <c r="AJ28" s="11">
        <f>'OddsRatio_working_3-way'!U28/(3*'OddsRatio_working_3-way'!X28^(1/3))*SIN(('OddsRatio_working_3-way'!Y28+2*PI())/3)</f>
        <v>-0.41683673723596171</v>
      </c>
      <c r="AK28" s="11">
        <f>'OddsRatio_working_3-way'!U28/(3*'OddsRatio_working_3-way'!X28^(1/3))*SIN(('OddsRatio_working_3-way'!Y28+4*PI())/3)</f>
        <v>0.48726583030180376</v>
      </c>
      <c r="AL28" s="11">
        <f>'OddsRatio_working_3-way'!Z28+'OddsRatio_working_3-way'!AF28</f>
        <v>1.0439677214859215</v>
      </c>
      <c r="AM28" s="11">
        <f>'OddsRatio_working_3-way'!AA28+'OddsRatio_working_3-way'!AG28</f>
        <v>-0.64397062826399609</v>
      </c>
      <c r="AN28" s="11">
        <f>'OddsRatio_working_3-way'!AB28+'OddsRatio_working_3-way'!AH28</f>
        <v>-0.39999709322192512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1.0439677214859215</v>
      </c>
      <c r="AS28" s="11">
        <f>IF(('OddsRatio_working_3-way'!X28=0),IF(Q28&gt;0,-Q28^(1/3),(-Q28)^(1/3)),'OddsRatio_working_3-way'!AM28-'OddsRatio_working_3-way'!R28/3)</f>
        <v>-0.64397062826399609</v>
      </c>
      <c r="AT28" s="11">
        <f>IF(('OddsRatio_working_3-way'!X28=0),IF(Q28&gt;0,-Q28^(1/3),(-Q28)^(1/3)),'OddsRatio_working_3-way'!AN28-'OddsRatio_working_3-way'!R28/3)</f>
        <v>-0.39999709322192512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1.36</v>
      </c>
      <c r="B29" s="4">
        <f>IF('True_Odds_Calculator_3-way'!B30="","",'True_Odds_Calculator_3-way'!B30)</f>
        <v>5.45</v>
      </c>
      <c r="C29" s="4">
        <f>IF('True_Odds_Calculator_3-way'!C30="","",'True_Odds_Calculator_3-way'!C30)</f>
        <v>9.23</v>
      </c>
      <c r="D29" s="9">
        <f t="shared" si="13"/>
        <v>0.72308512419972093</v>
      </c>
      <c r="E29" s="9">
        <f t="shared" si="14"/>
        <v>0.17440292879287461</v>
      </c>
      <c r="F29" s="9">
        <f t="shared" si="15"/>
        <v>0.10251194700740462</v>
      </c>
      <c r="G29" s="9">
        <f t="shared" si="16"/>
        <v>1.0637862162984395</v>
      </c>
      <c r="H29" s="9">
        <f t="shared" si="17"/>
        <v>1.3829630378674382</v>
      </c>
      <c r="I29" s="9">
        <f t="shared" si="18"/>
        <v>5.7338486625280565</v>
      </c>
      <c r="J29" s="9">
        <f t="shared" si="19"/>
        <v>9.7549605601361584</v>
      </c>
      <c r="K29" s="11">
        <f t="shared" si="20"/>
        <v>0.73529411764705876</v>
      </c>
      <c r="L29" s="11">
        <f t="shared" si="21"/>
        <v>0.18348623853211007</v>
      </c>
      <c r="M29" s="11">
        <f t="shared" si="22"/>
        <v>0.10834236186348863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-0.19271931142669896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0.1906077170399206</v>
      </c>
      <c r="Q29" s="11">
        <f>2*'OddsRatio_working_3-way'!K29*'OddsRatio_working_3-way'!L29*'OddsRatio_working_3-way'!M29</f>
        <v>2.9234312429435676E-2</v>
      </c>
      <c r="R29" s="11">
        <f t="shared" si="23"/>
        <v>0</v>
      </c>
      <c r="S29" s="11">
        <f t="shared" si="24"/>
        <v>-0.98904316141882076</v>
      </c>
      <c r="T29" s="11">
        <f t="shared" si="25"/>
        <v>-0.15169373641392958</v>
      </c>
      <c r="U29" s="11">
        <f>'OddsRatio_working_3-way'!S29-'OddsRatio_working_3-way'!R29^2/3</f>
        <v>-0.98904316141882076</v>
      </c>
      <c r="V29" s="11">
        <f>'OddsRatio_working_3-way'!S29*'OddsRatio_working_3-way'!R29/3-2*'OddsRatio_working_3-way'!R29^3/27-'OddsRatio_working_3-way'!T29</f>
        <v>0.15169373641392958</v>
      </c>
      <c r="W29" s="11">
        <f>'OddsRatio_working_3-way'!V29^2+4*'OddsRatio_working_3-way'!U29^3/27</f>
        <v>-0.12032061415466923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0.18929580279412428</v>
      </c>
      <c r="Y29" s="11">
        <f>IF('OddsRatio_working_3-way'!W29&gt;=0,IF('OddsRatio_working_3-way'!V29+SQRT('OddsRatio_working_3-way'!W29)&gt;0,0,PI()),ACOS('OddsRatio_working_3-way'!V29/(2*'OddsRatio_working_3-way'!X29)))</f>
        <v>1.1585384232464266</v>
      </c>
      <c r="Z29" s="11">
        <f>'OddsRatio_working_3-way'!X29^(1/3)*COS('OddsRatio_working_3-way'!Y29/3)</f>
        <v>0.53189310814921975</v>
      </c>
      <c r="AA29" s="11">
        <f>'OddsRatio_working_3-way'!X29^(1/3)*COS(('OddsRatio_working_3-way'!Y29+2*PI())/3)</f>
        <v>-0.4532379886951684</v>
      </c>
      <c r="AB29" s="11">
        <f>'OddsRatio_working_3-way'!X29^(1/3)*COS(('OddsRatio_working_3-way'!Y29+4*PI())/3)</f>
        <v>-7.8655119454051292E-2</v>
      </c>
      <c r="AC29" s="11">
        <f>'OddsRatio_working_3-way'!X29^(1/3)*SIN('OddsRatio_working_3-way'!Y29/3)</f>
        <v>0.21626552039018135</v>
      </c>
      <c r="AD29" s="11">
        <f>'OddsRatio_working_3-way'!X29^(1/3)*SIN(('OddsRatio_working_3-way'!Y29+2*PI())/3)</f>
        <v>0.35250018355999752</v>
      </c>
      <c r="AE29" s="11">
        <f>'OddsRatio_working_3-way'!X29^(1/3)*SIN(('OddsRatio_working_3-way'!Y29+4*PI())/3)</f>
        <v>-0.56876570395017889</v>
      </c>
      <c r="AF29" s="11">
        <f>-'OddsRatio_working_3-way'!U29/(3*'OddsRatio_working_3-way'!X29^(1/3))*COS(('OddsRatio_working_3-way'!Y29)/3)</f>
        <v>0.53189310814921975</v>
      </c>
      <c r="AG29" s="11">
        <f>-'OddsRatio_working_3-way'!U29/(3*'OddsRatio_working_3-way'!X29^(1/3))*COS(('OddsRatio_working_3-way'!Y29+2*PI())/3)</f>
        <v>-0.4532379886951684</v>
      </c>
      <c r="AH29" s="11">
        <f>-'OddsRatio_working_3-way'!U29/(3*'OddsRatio_working_3-way'!X29^(1/3))*COS(('OddsRatio_working_3-way'!Y29+4*PI())/3)</f>
        <v>-7.8655119454051292E-2</v>
      </c>
      <c r="AI29" s="11">
        <f>'OddsRatio_working_3-way'!U29/(3*'OddsRatio_working_3-way'!X29^(1/3))*SIN(('OddsRatio_working_3-way'!Y29)/3)</f>
        <v>-0.21626552039018135</v>
      </c>
      <c r="AJ29" s="11">
        <f>'OddsRatio_working_3-way'!U29/(3*'OddsRatio_working_3-way'!X29^(1/3))*SIN(('OddsRatio_working_3-way'!Y29+2*PI())/3)</f>
        <v>-0.35250018355999752</v>
      </c>
      <c r="AK29" s="11">
        <f>'OddsRatio_working_3-way'!U29/(3*'OddsRatio_working_3-way'!X29^(1/3))*SIN(('OddsRatio_working_3-way'!Y29+4*PI())/3)</f>
        <v>0.56876570395017889</v>
      </c>
      <c r="AL29" s="11">
        <f>'OddsRatio_working_3-way'!Z29+'OddsRatio_working_3-way'!AF29</f>
        <v>1.0637862162984395</v>
      </c>
      <c r="AM29" s="11">
        <f>'OddsRatio_working_3-way'!AA29+'OddsRatio_working_3-way'!AG29</f>
        <v>-0.90647597739033681</v>
      </c>
      <c r="AN29" s="11">
        <f>'OddsRatio_working_3-way'!AB29+'OddsRatio_working_3-way'!AH29</f>
        <v>-0.15731023890810258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1.0637862162984395</v>
      </c>
      <c r="AS29" s="11">
        <f>IF(('OddsRatio_working_3-way'!X29=0),IF(Q29&gt;0,-Q29^(1/3),(-Q29)^(1/3)),'OddsRatio_working_3-way'!AM29-'OddsRatio_working_3-way'!R29/3)</f>
        <v>-0.90647597739033681</v>
      </c>
      <c r="AT29" s="11">
        <f>IF(('OddsRatio_working_3-way'!X29=0),IF(Q29&gt;0,-Q29^(1/3),(-Q29)^(1/3)),'OddsRatio_working_3-way'!AN29-'OddsRatio_working_3-way'!R29/3)</f>
        <v>-0.15731023890810258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2.4500000000000002</v>
      </c>
      <c r="B30" s="4">
        <f>IF('True_Odds_Calculator_3-way'!B31="","",'True_Odds_Calculator_3-way'!B31)</f>
        <v>3.22</v>
      </c>
      <c r="C30" s="4">
        <f>IF('True_Odds_Calculator_3-way'!C31="","",'True_Odds_Calculator_3-way'!C31)</f>
        <v>3.25</v>
      </c>
      <c r="D30" s="9">
        <f t="shared" si="13"/>
        <v>0.3985971432893326</v>
      </c>
      <c r="E30" s="9">
        <f t="shared" si="14"/>
        <v>0.30211271742296603</v>
      </c>
      <c r="F30" s="9">
        <f t="shared" si="15"/>
        <v>0.29929013928770121</v>
      </c>
      <c r="G30" s="9">
        <f t="shared" si="16"/>
        <v>1.0405508363964304</v>
      </c>
      <c r="H30" s="9">
        <f t="shared" si="17"/>
        <v>2.5087987127748246</v>
      </c>
      <c r="I30" s="9">
        <f t="shared" si="18"/>
        <v>3.3100228568000758</v>
      </c>
      <c r="J30" s="9">
        <f t="shared" si="19"/>
        <v>3.3412393818919686</v>
      </c>
      <c r="K30" s="11">
        <f t="shared" si="20"/>
        <v>0.4081632653061224</v>
      </c>
      <c r="L30" s="11">
        <f t="shared" si="21"/>
        <v>0.3105590062111801</v>
      </c>
      <c r="M30" s="11">
        <f t="shared" si="22"/>
        <v>0.30769230769230771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-0.28248681221174565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0.23089598954727611</v>
      </c>
      <c r="Q30" s="11">
        <f>2*'OddsRatio_working_3-way'!K30*'OddsRatio_working_3-way'!L30*'OddsRatio_working_3-way'!M30</f>
        <v>7.8005401874079755E-2</v>
      </c>
      <c r="R30" s="11">
        <f t="shared" si="23"/>
        <v>0</v>
      </c>
      <c r="S30" s="11">
        <f t="shared" si="24"/>
        <v>-0.81736909323116214</v>
      </c>
      <c r="T30" s="11">
        <f t="shared" si="25"/>
        <v>-0.27613820717268983</v>
      </c>
      <c r="U30" s="11">
        <f>'OddsRatio_working_3-way'!S30-'OddsRatio_working_3-way'!R30^2/3</f>
        <v>-0.81736909323116214</v>
      </c>
      <c r="V30" s="11">
        <f>'OddsRatio_working_3-way'!S30*'OddsRatio_working_3-way'!R30/3-2*'OddsRatio_working_3-way'!R30^3/27-'OddsRatio_working_3-way'!T30</f>
        <v>0.27613820717268983</v>
      </c>
      <c r="W30" s="11">
        <f>'OddsRatio_working_3-way'!V30^2+4*'OddsRatio_working_3-way'!U30^3/27</f>
        <v>-4.6481266823977241E-3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0.14221500988199617</v>
      </c>
      <c r="Y30" s="11">
        <f>IF('OddsRatio_working_3-way'!W30&gt;=0,IF('OddsRatio_working_3-way'!V30+SQRT('OddsRatio_working_3-way'!W30)&gt;0,0,PI()),ACOS('OddsRatio_working_3-way'!V30/(2*'OddsRatio_working_3-way'!X30)))</f>
        <v>0.24205427958094905</v>
      </c>
      <c r="Z30" s="11">
        <f>'OddsRatio_working_3-way'!X30^(1/3)*COS('OddsRatio_working_3-way'!Y30/3)</f>
        <v>0.52027541819821521</v>
      </c>
      <c r="AA30" s="11">
        <f>'OddsRatio_working_3-way'!X30^(1/3)*COS(('OddsRatio_working_3-way'!Y30+2*PI())/3)</f>
        <v>-0.29657107597337246</v>
      </c>
      <c r="AB30" s="11">
        <f>'OddsRatio_working_3-way'!X30^(1/3)*COS(('OddsRatio_working_3-way'!Y30+4*PI())/3)</f>
        <v>-0.22370434222484284</v>
      </c>
      <c r="AC30" s="11">
        <f>'OddsRatio_working_3-way'!X30^(1/3)*SIN('OddsRatio_working_3-way'!Y30/3)</f>
        <v>4.2069628344682398E-2</v>
      </c>
      <c r="AD30" s="11">
        <f>'OddsRatio_working_3-way'!X30^(1/3)*SIN(('OddsRatio_working_3-way'!Y30+2*PI())/3)</f>
        <v>0.42953691495188573</v>
      </c>
      <c r="AE30" s="11">
        <f>'OddsRatio_working_3-way'!X30^(1/3)*SIN(('OddsRatio_working_3-way'!Y30+4*PI())/3)</f>
        <v>-0.47160654329656809</v>
      </c>
      <c r="AF30" s="11">
        <f>-'OddsRatio_working_3-way'!U30/(3*'OddsRatio_working_3-way'!X30^(1/3))*COS(('OddsRatio_working_3-way'!Y30)/3)</f>
        <v>0.52027541819821521</v>
      </c>
      <c r="AG30" s="11">
        <f>-'OddsRatio_working_3-way'!U30/(3*'OddsRatio_working_3-way'!X30^(1/3))*COS(('OddsRatio_working_3-way'!Y30+2*PI())/3)</f>
        <v>-0.29657107597337246</v>
      </c>
      <c r="AH30" s="11">
        <f>-'OddsRatio_working_3-way'!U30/(3*'OddsRatio_working_3-way'!X30^(1/3))*COS(('OddsRatio_working_3-way'!Y30+4*PI())/3)</f>
        <v>-0.22370434222484284</v>
      </c>
      <c r="AI30" s="11">
        <f>'OddsRatio_working_3-way'!U30/(3*'OddsRatio_working_3-way'!X30^(1/3))*SIN(('OddsRatio_working_3-way'!Y30)/3)</f>
        <v>-4.2069628344682398E-2</v>
      </c>
      <c r="AJ30" s="11">
        <f>'OddsRatio_working_3-way'!U30/(3*'OddsRatio_working_3-way'!X30^(1/3))*SIN(('OddsRatio_working_3-way'!Y30+2*PI())/3)</f>
        <v>-0.42953691495188573</v>
      </c>
      <c r="AK30" s="11">
        <f>'OddsRatio_working_3-way'!U30/(3*'OddsRatio_working_3-way'!X30^(1/3))*SIN(('OddsRatio_working_3-way'!Y30+4*PI())/3)</f>
        <v>0.47160654329656809</v>
      </c>
      <c r="AL30" s="11">
        <f>'OddsRatio_working_3-way'!Z30+'OddsRatio_working_3-way'!AF30</f>
        <v>1.0405508363964304</v>
      </c>
      <c r="AM30" s="11">
        <f>'OddsRatio_working_3-way'!AA30+'OddsRatio_working_3-way'!AG30</f>
        <v>-0.59314215194674491</v>
      </c>
      <c r="AN30" s="11">
        <f>'OddsRatio_working_3-way'!AB30+'OddsRatio_working_3-way'!AH30</f>
        <v>-0.44740868444968568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1.0405508363964304</v>
      </c>
      <c r="AS30" s="11">
        <f>IF(('OddsRatio_working_3-way'!X30=0),IF(Q30&gt;0,-Q30^(1/3),(-Q30)^(1/3)),'OddsRatio_working_3-way'!AM30-'OddsRatio_working_3-way'!R30/3)</f>
        <v>-0.59314215194674491</v>
      </c>
      <c r="AT30" s="11">
        <f>IF(('OddsRatio_working_3-way'!X30=0),IF(Q30&gt;0,-Q30^(1/3),(-Q30)^(1/3)),'OddsRatio_working_3-way'!AN30-'OddsRatio_working_3-way'!R30/3)</f>
        <v>-0.44740868444968568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1.76</v>
      </c>
      <c r="B31" s="4">
        <f>IF('True_Odds_Calculator_3-way'!B32="","",'True_Odds_Calculator_3-way'!B32)</f>
        <v>3.71</v>
      </c>
      <c r="C31" s="4">
        <f>IF('True_Odds_Calculator_3-way'!C32="","",'True_Odds_Calculator_3-way'!C32)</f>
        <v>5.18</v>
      </c>
      <c r="D31" s="9">
        <f t="shared" si="13"/>
        <v>0.55542849357311219</v>
      </c>
      <c r="E31" s="9">
        <f t="shared" si="14"/>
        <v>0.25946395543444206</v>
      </c>
      <c r="F31" s="9">
        <f t="shared" si="15"/>
        <v>0.1851075509924458</v>
      </c>
      <c r="G31" s="9">
        <f t="shared" si="16"/>
        <v>1.0531733881589778</v>
      </c>
      <c r="H31" s="9">
        <f t="shared" si="17"/>
        <v>1.8004117750008228</v>
      </c>
      <c r="I31" s="9">
        <f t="shared" si="18"/>
        <v>3.8540998819108299</v>
      </c>
      <c r="J31" s="9">
        <f t="shared" si="19"/>
        <v>5.4022647625045277</v>
      </c>
      <c r="K31" s="11">
        <f t="shared" si="20"/>
        <v>0.56818181818181823</v>
      </c>
      <c r="L31" s="11">
        <f t="shared" si="21"/>
        <v>0.26954177897574122</v>
      </c>
      <c r="M31" s="11">
        <f t="shared" si="22"/>
        <v>0.19305019305019305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-0.25453225655381984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0.22617525986798226</v>
      </c>
      <c r="Q31" s="11">
        <f>2*'OddsRatio_working_3-way'!K31*'OddsRatio_working_3-way'!L31*'OddsRatio_working_3-way'!M31</f>
        <v>5.913078689359013E-2</v>
      </c>
      <c r="R31" s="11">
        <f t="shared" si="23"/>
        <v>0</v>
      </c>
      <c r="S31" s="11">
        <f t="shared" si="24"/>
        <v>-0.88859173658470436</v>
      </c>
      <c r="T31" s="11">
        <f t="shared" si="25"/>
        <v>-0.23231156512018414</v>
      </c>
      <c r="U31" s="11">
        <f>'OddsRatio_working_3-way'!S31-'OddsRatio_working_3-way'!R31^2/3</f>
        <v>-0.88859173658470436</v>
      </c>
      <c r="V31" s="11">
        <f>'OddsRatio_working_3-way'!S31*'OddsRatio_working_3-way'!R31/3-2*'OddsRatio_working_3-way'!R31^3/27-'OddsRatio_working_3-way'!T31</f>
        <v>0.23231156512018414</v>
      </c>
      <c r="W31" s="11">
        <f>'OddsRatio_working_3-way'!V31^2+4*'OddsRatio_working_3-way'!U31^3/27</f>
        <v>-4.9976201305924201E-2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0.16120240739092093</v>
      </c>
      <c r="Y31" s="11">
        <f>IF('OddsRatio_working_3-way'!W31&gt;=0,IF('OddsRatio_working_3-way'!V31+SQRT('OddsRatio_working_3-way'!W31)&gt;0,0,PI()),ACOS('OddsRatio_working_3-way'!V31/(2*'OddsRatio_working_3-way'!X31)))</f>
        <v>0.76618872809034499</v>
      </c>
      <c r="Z31" s="11">
        <f>'OddsRatio_working_3-way'!X31^(1/3)*COS('OddsRatio_working_3-way'!Y31/3)</f>
        <v>0.52658669407948888</v>
      </c>
      <c r="AA31" s="11">
        <f>'OddsRatio_working_3-way'!X31^(1/3)*COS(('OddsRatio_working_3-way'!Y31+2*PI())/3)</f>
        <v>-0.38236380668445291</v>
      </c>
      <c r="AB31" s="11">
        <f>'OddsRatio_working_3-way'!X31^(1/3)*COS(('OddsRatio_working_3-way'!Y31+4*PI())/3)</f>
        <v>-0.14422288739503622</v>
      </c>
      <c r="AC31" s="11">
        <f>'OddsRatio_working_3-way'!X31^(1/3)*SIN('OddsRatio_working_3-way'!Y31/3)</f>
        <v>0.13749072385680969</v>
      </c>
      <c r="AD31" s="11">
        <f>'OddsRatio_working_3-way'!X31^(1/3)*SIN(('OddsRatio_working_3-way'!Y31+2*PI())/3)</f>
        <v>0.38729209243929719</v>
      </c>
      <c r="AE31" s="11">
        <f>'OddsRatio_working_3-way'!X31^(1/3)*SIN(('OddsRatio_working_3-way'!Y31+4*PI())/3)</f>
        <v>-0.5247828162961069</v>
      </c>
      <c r="AF31" s="11">
        <f>-'OddsRatio_working_3-way'!U31/(3*'OddsRatio_working_3-way'!X31^(1/3))*COS(('OddsRatio_working_3-way'!Y31)/3)</f>
        <v>0.52658669407948888</v>
      </c>
      <c r="AG31" s="11">
        <f>-'OddsRatio_working_3-way'!U31/(3*'OddsRatio_working_3-way'!X31^(1/3))*COS(('OddsRatio_working_3-way'!Y31+2*PI())/3)</f>
        <v>-0.38236380668445291</v>
      </c>
      <c r="AH31" s="11">
        <f>-'OddsRatio_working_3-way'!U31/(3*'OddsRatio_working_3-way'!X31^(1/3))*COS(('OddsRatio_working_3-way'!Y31+4*PI())/3)</f>
        <v>-0.14422288739503622</v>
      </c>
      <c r="AI31" s="11">
        <f>'OddsRatio_working_3-way'!U31/(3*'OddsRatio_working_3-way'!X31^(1/3))*SIN(('OddsRatio_working_3-way'!Y31)/3)</f>
        <v>-0.13749072385680969</v>
      </c>
      <c r="AJ31" s="11">
        <f>'OddsRatio_working_3-way'!U31/(3*'OddsRatio_working_3-way'!X31^(1/3))*SIN(('OddsRatio_working_3-way'!Y31+2*PI())/3)</f>
        <v>-0.38729209243929719</v>
      </c>
      <c r="AK31" s="11">
        <f>'OddsRatio_working_3-way'!U31/(3*'OddsRatio_working_3-way'!X31^(1/3))*SIN(('OddsRatio_working_3-way'!Y31+4*PI())/3)</f>
        <v>0.5247828162961069</v>
      </c>
      <c r="AL31" s="11">
        <f>'OddsRatio_working_3-way'!Z31+'OddsRatio_working_3-way'!AF31</f>
        <v>1.0531733881589778</v>
      </c>
      <c r="AM31" s="11">
        <f>'OddsRatio_working_3-way'!AA31+'OddsRatio_working_3-way'!AG31</f>
        <v>-0.76472761336890582</v>
      </c>
      <c r="AN31" s="11">
        <f>'OddsRatio_working_3-way'!AB31+'OddsRatio_working_3-way'!AH31</f>
        <v>-0.28844577479007244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1.0531733881589778</v>
      </c>
      <c r="AS31" s="11">
        <f>IF(('OddsRatio_working_3-way'!X31=0),IF(Q31&gt;0,-Q31^(1/3),(-Q31)^(1/3)),'OddsRatio_working_3-way'!AM31-'OddsRatio_working_3-way'!R31/3)</f>
        <v>-0.76472761336890582</v>
      </c>
      <c r="AT31" s="11">
        <f>IF(('OddsRatio_working_3-way'!X31=0),IF(Q31&gt;0,-Q31^(1/3),(-Q31)^(1/3)),'OddsRatio_working_3-way'!AN31-'OddsRatio_working_3-way'!R31/3)</f>
        <v>-0.28844577479007244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2.64</v>
      </c>
      <c r="B32" s="4">
        <f>IF('True_Odds_Calculator_3-way'!B33="","",'True_Odds_Calculator_3-way'!B33)</f>
        <v>3.19</v>
      </c>
      <c r="C32" s="4">
        <f>IF('True_Odds_Calculator_3-way'!C33="","",'True_Odds_Calculator_3-way'!C33)</f>
        <v>2.98</v>
      </c>
      <c r="D32" s="9">
        <f t="shared" si="13"/>
        <v>0.36904741096315302</v>
      </c>
      <c r="E32" s="9">
        <f t="shared" si="14"/>
        <v>0.30459510158803099</v>
      </c>
      <c r="F32" s="9">
        <f t="shared" si="15"/>
        <v>0.32635748744881599</v>
      </c>
      <c r="G32" s="9">
        <f t="shared" si="16"/>
        <v>1.042487162917705</v>
      </c>
      <c r="H32" s="9">
        <f t="shared" si="17"/>
        <v>2.7096789471850364</v>
      </c>
      <c r="I32" s="9">
        <f t="shared" si="18"/>
        <v>3.2830468867897737</v>
      </c>
      <c r="J32" s="9">
        <f t="shared" si="19"/>
        <v>3.0641245825770556</v>
      </c>
      <c r="K32" s="11">
        <f t="shared" si="20"/>
        <v>0.37878787878787878</v>
      </c>
      <c r="L32" s="11">
        <f t="shared" si="21"/>
        <v>0.31347962382445144</v>
      </c>
      <c r="M32" s="11">
        <f t="shared" si="22"/>
        <v>0.33557046979865773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-0.28336243714628351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0.23150760301251563</v>
      </c>
      <c r="Q32" s="11">
        <f>2*'OddsRatio_working_3-way'!K32*'OddsRatio_working_3-way'!L32*'OddsRatio_working_3-way'!M32</f>
        <v>7.9692806544755815E-2</v>
      </c>
      <c r="R32" s="11">
        <f t="shared" si="23"/>
        <v>0</v>
      </c>
      <c r="S32" s="11">
        <f t="shared" si="24"/>
        <v>-0.81700173581229385</v>
      </c>
      <c r="T32" s="11">
        <f t="shared" si="25"/>
        <v>-0.28123984021077242</v>
      </c>
      <c r="U32" s="11">
        <f>'OddsRatio_working_3-way'!S32-'OddsRatio_working_3-way'!R32^2/3</f>
        <v>-0.81700173581229385</v>
      </c>
      <c r="V32" s="11">
        <f>'OddsRatio_working_3-way'!S32*'OddsRatio_working_3-way'!R32/3-2*'OddsRatio_working_3-way'!R32^3/27-'OddsRatio_working_3-way'!T32</f>
        <v>0.28123984021077242</v>
      </c>
      <c r="W32" s="11">
        <f>'OddsRatio_working_3-way'!V32^2+4*'OddsRatio_working_3-way'!U32^3/27</f>
        <v>-1.6955580432890666E-3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0.14211914523127228</v>
      </c>
      <c r="Y32" s="11">
        <f>IF('OddsRatio_working_3-way'!W32&gt;=0,IF('OddsRatio_working_3-way'!V32+SQRT('OddsRatio_working_3-way'!W32)&gt;0,0,PI()),ACOS('OddsRatio_working_3-way'!V32/(2*'OddsRatio_working_3-way'!X32)))</f>
        <v>0.14537999669383583</v>
      </c>
      <c r="Z32" s="11">
        <f>'OddsRatio_working_3-way'!X32^(1/3)*COS('OddsRatio_working_3-way'!Y32/3)</f>
        <v>0.52124358145885263</v>
      </c>
      <c r="AA32" s="11">
        <f>'OddsRatio_working_3-way'!X32^(1/3)*COS(('OddsRatio_working_3-way'!Y32+2*PI())/3)</f>
        <v>-0.28251426761156284</v>
      </c>
      <c r="AB32" s="11">
        <f>'OddsRatio_working_3-way'!X32^(1/3)*COS(('OddsRatio_working_3-way'!Y32+4*PI())/3)</f>
        <v>-0.23872931384729004</v>
      </c>
      <c r="AC32" s="11">
        <f>'OddsRatio_working_3-way'!X32^(1/3)*SIN('OddsRatio_working_3-way'!Y32/3)</f>
        <v>2.5279254842258413E-2</v>
      </c>
      <c r="AD32" s="11">
        <f>'OddsRatio_working_3-way'!X32^(1/3)*SIN(('OddsRatio_working_3-way'!Y32+2*PI())/3)</f>
        <v>0.43877055568182055</v>
      </c>
      <c r="AE32" s="11">
        <f>'OddsRatio_working_3-way'!X32^(1/3)*SIN(('OddsRatio_working_3-way'!Y32+4*PI())/3)</f>
        <v>-0.46404981052407879</v>
      </c>
      <c r="AF32" s="11">
        <f>-'OddsRatio_working_3-way'!U32/(3*'OddsRatio_working_3-way'!X32^(1/3))*COS(('OddsRatio_working_3-way'!Y32)/3)</f>
        <v>0.52124358145885252</v>
      </c>
      <c r="AG32" s="11">
        <f>-'OddsRatio_working_3-way'!U32/(3*'OddsRatio_working_3-way'!X32^(1/3))*COS(('OddsRatio_working_3-way'!Y32+2*PI())/3)</f>
        <v>-0.28251426761156279</v>
      </c>
      <c r="AH32" s="11">
        <f>-'OddsRatio_working_3-way'!U32/(3*'OddsRatio_working_3-way'!X32^(1/3))*COS(('OddsRatio_working_3-way'!Y32+4*PI())/3)</f>
        <v>-0.23872931384728999</v>
      </c>
      <c r="AI32" s="11">
        <f>'OddsRatio_working_3-way'!U32/(3*'OddsRatio_working_3-way'!X32^(1/3))*SIN(('OddsRatio_working_3-way'!Y32)/3)</f>
        <v>-2.5279254842258406E-2</v>
      </c>
      <c r="AJ32" s="11">
        <f>'OddsRatio_working_3-way'!U32/(3*'OddsRatio_working_3-way'!X32^(1/3))*SIN(('OddsRatio_working_3-way'!Y32+2*PI())/3)</f>
        <v>-0.43877055568182044</v>
      </c>
      <c r="AK32" s="11">
        <f>'OddsRatio_working_3-way'!U32/(3*'OddsRatio_working_3-way'!X32^(1/3))*SIN(('OddsRatio_working_3-way'!Y32+4*PI())/3)</f>
        <v>0.46404981052407868</v>
      </c>
      <c r="AL32" s="11">
        <f>'OddsRatio_working_3-way'!Z32+'OddsRatio_working_3-way'!AF32</f>
        <v>1.042487162917705</v>
      </c>
      <c r="AM32" s="11">
        <f>'OddsRatio_working_3-way'!AA32+'OddsRatio_working_3-way'!AG32</f>
        <v>-0.56502853522312568</v>
      </c>
      <c r="AN32" s="11">
        <f>'OddsRatio_working_3-way'!AB32+'OddsRatio_working_3-way'!AH32</f>
        <v>-0.47745862769458003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1.042487162917705</v>
      </c>
      <c r="AS32" s="11">
        <f>IF(('OddsRatio_working_3-way'!X32=0),IF(Q32&gt;0,-Q32^(1/3),(-Q32)^(1/3)),'OddsRatio_working_3-way'!AM32-'OddsRatio_working_3-way'!R32/3)</f>
        <v>-0.56502853522312568</v>
      </c>
      <c r="AT32" s="11">
        <f>IF(('OddsRatio_working_3-way'!X32=0),IF(Q32&gt;0,-Q32^(1/3),(-Q32)^(1/3)),'OddsRatio_working_3-way'!AN32-'OddsRatio_working_3-way'!R32/3)</f>
        <v>-0.47745862769458003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1.38</v>
      </c>
      <c r="B33" s="4">
        <f>IF('True_Odds_Calculator_3-way'!B34="","",'True_Odds_Calculator_3-way'!B34)</f>
        <v>5.25</v>
      </c>
      <c r="C33" s="4">
        <f>IF('True_Odds_Calculator_3-way'!C34="","",'True_Odds_Calculator_3-way'!C34)</f>
        <v>8.3699999999999992</v>
      </c>
      <c r="D33" s="9">
        <f t="shared" si="13"/>
        <v>0.70923678323138517</v>
      </c>
      <c r="E33" s="9">
        <f t="shared" si="14"/>
        <v>0.1790462210975903</v>
      </c>
      <c r="F33" s="9">
        <f t="shared" si="15"/>
        <v>0.11171699567102443</v>
      </c>
      <c r="G33" s="9">
        <f t="shared" si="16"/>
        <v>1.0788588212122887</v>
      </c>
      <c r="H33" s="9">
        <f t="shared" si="17"/>
        <v>1.4099663520606696</v>
      </c>
      <c r="I33" s="9">
        <f t="shared" si="18"/>
        <v>5.5851499901522272</v>
      </c>
      <c r="J33" s="9">
        <f t="shared" si="19"/>
        <v>8.9511895123345653</v>
      </c>
      <c r="K33" s="11">
        <f t="shared" si="20"/>
        <v>0.7246376811594204</v>
      </c>
      <c r="L33" s="11">
        <f t="shared" si="21"/>
        <v>0.19047619047619047</v>
      </c>
      <c r="M33" s="11">
        <f t="shared" si="22"/>
        <v>0.11947431302270013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-0.19628005306671337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0.19788706090716382</v>
      </c>
      <c r="Q33" s="11">
        <f>2*'OddsRatio_working_3-way'!K33*'OddsRatio_working_3-way'!L33*'OddsRatio_working_3-way'!M33</f>
        <v>3.2981176817860634E-2</v>
      </c>
      <c r="R33" s="11">
        <f t="shared" si="23"/>
        <v>0</v>
      </c>
      <c r="S33" s="11">
        <f t="shared" si="24"/>
        <v>-1.0081873212042807</v>
      </c>
      <c r="T33" s="11">
        <f t="shared" si="25"/>
        <v>-0.16803122020071345</v>
      </c>
      <c r="U33" s="11">
        <f>'OddsRatio_working_3-way'!S33-'OddsRatio_working_3-way'!R33^2/3</f>
        <v>-1.0081873212042807</v>
      </c>
      <c r="V33" s="11">
        <f>'OddsRatio_working_3-way'!S33*'OddsRatio_working_3-way'!R33/3-2*'OddsRatio_working_3-way'!R33^3/27-'OddsRatio_working_3-way'!T33</f>
        <v>0.16803122020071345</v>
      </c>
      <c r="W33" s="11">
        <f>'OddsRatio_working_3-way'!V33^2+4*'OddsRatio_working_3-way'!U33^3/27</f>
        <v>-0.12358234001752366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0.19481839683386187</v>
      </c>
      <c r="Y33" s="11">
        <f>IF('OddsRatio_working_3-way'!W33&gt;=0,IF('OddsRatio_working_3-way'!V33+SQRT('OddsRatio_working_3-way'!W33)&gt;0,0,PI()),ACOS('OddsRatio_working_3-way'!V33/(2*'OddsRatio_working_3-way'!X33)))</f>
        <v>1.1249175516625389</v>
      </c>
      <c r="Z33" s="11">
        <f>'OddsRatio_working_3-way'!X33^(1/3)*COS('OddsRatio_working_3-way'!Y33/3)</f>
        <v>0.53942941060614447</v>
      </c>
      <c r="AA33" s="11">
        <f>'OddsRatio_working_3-way'!X33^(1/3)*COS(('OddsRatio_working_3-way'!Y33+2*PI())/3)</f>
        <v>-0.4535863005289279</v>
      </c>
      <c r="AB33" s="11">
        <f>'OddsRatio_working_3-way'!X33^(1/3)*COS(('OddsRatio_working_3-way'!Y33+4*PI())/3)</f>
        <v>-8.5843110077216206E-2</v>
      </c>
      <c r="AC33" s="11">
        <f>'OddsRatio_working_3-way'!X33^(1/3)*SIN('OddsRatio_working_3-way'!Y33/3)</f>
        <v>0.21231662999994752</v>
      </c>
      <c r="AD33" s="11">
        <f>'OddsRatio_working_3-way'!X33^(1/3)*SIN(('OddsRatio_working_3-way'!Y33+2*PI())/3)</f>
        <v>0.36100125813341438</v>
      </c>
      <c r="AE33" s="11">
        <f>'OddsRatio_working_3-way'!X33^(1/3)*SIN(('OddsRatio_working_3-way'!Y33+4*PI())/3)</f>
        <v>-0.57331788813336171</v>
      </c>
      <c r="AF33" s="11">
        <f>-'OddsRatio_working_3-way'!U33/(3*'OddsRatio_working_3-way'!X33^(1/3))*COS(('OddsRatio_working_3-way'!Y33)/3)</f>
        <v>0.53942941060614436</v>
      </c>
      <c r="AG33" s="11">
        <f>-'OddsRatio_working_3-way'!U33/(3*'OddsRatio_working_3-way'!X33^(1/3))*COS(('OddsRatio_working_3-way'!Y33+2*PI())/3)</f>
        <v>-0.45358630052892784</v>
      </c>
      <c r="AH33" s="11">
        <f>-'OddsRatio_working_3-way'!U33/(3*'OddsRatio_working_3-way'!X33^(1/3))*COS(('OddsRatio_working_3-way'!Y33+4*PI())/3)</f>
        <v>-8.5843110077216192E-2</v>
      </c>
      <c r="AI33" s="11">
        <f>'OddsRatio_working_3-way'!U33/(3*'OddsRatio_working_3-way'!X33^(1/3))*SIN(('OddsRatio_working_3-way'!Y33)/3)</f>
        <v>-0.21231662999994746</v>
      </c>
      <c r="AJ33" s="11">
        <f>'OddsRatio_working_3-way'!U33/(3*'OddsRatio_working_3-way'!X33^(1/3))*SIN(('OddsRatio_working_3-way'!Y33+2*PI())/3)</f>
        <v>-0.36100125813341433</v>
      </c>
      <c r="AK33" s="11">
        <f>'OddsRatio_working_3-way'!U33/(3*'OddsRatio_working_3-way'!X33^(1/3))*SIN(('OddsRatio_working_3-way'!Y33+4*PI())/3)</f>
        <v>0.5733178881333616</v>
      </c>
      <c r="AL33" s="11">
        <f>'OddsRatio_working_3-way'!Z33+'OddsRatio_working_3-way'!AF33</f>
        <v>1.0788588212122887</v>
      </c>
      <c r="AM33" s="11">
        <f>'OddsRatio_working_3-way'!AA33+'OddsRatio_working_3-way'!AG33</f>
        <v>-0.9071726010578558</v>
      </c>
      <c r="AN33" s="11">
        <f>'OddsRatio_working_3-way'!AB33+'OddsRatio_working_3-way'!AH33</f>
        <v>-0.17168622015443241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1.0788588212122887</v>
      </c>
      <c r="AS33" s="11">
        <f>IF(('OddsRatio_working_3-way'!X33=0),IF(Q33&gt;0,-Q33^(1/3),(-Q33)^(1/3)),'OddsRatio_working_3-way'!AM33-'OddsRatio_working_3-way'!R33/3)</f>
        <v>-0.9071726010578558</v>
      </c>
      <c r="AT33" s="11">
        <f>IF(('OddsRatio_working_3-way'!X33=0),IF(Q33&gt;0,-Q33^(1/3),(-Q33)^(1/3)),'OddsRatio_working_3-way'!AN33-'OddsRatio_working_3-way'!R33/3)</f>
        <v>-0.17168622015443241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1.84</v>
      </c>
      <c r="B34" s="4">
        <f>IF('True_Odds_Calculator_3-way'!B35="","",'True_Odds_Calculator_3-way'!B35)</f>
        <v>3.9</v>
      </c>
      <c r="C34" s="4">
        <f>IF('True_Odds_Calculator_3-way'!C35="","",'True_Odds_Calculator_3-way'!C35)</f>
        <v>4.04</v>
      </c>
      <c r="D34" s="9">
        <f t="shared" si="13"/>
        <v>0.52440520284400916</v>
      </c>
      <c r="E34" s="9">
        <f t="shared" si="14"/>
        <v>0.24206970948417772</v>
      </c>
      <c r="F34" s="9">
        <f t="shared" si="15"/>
        <v>0.23352508767181346</v>
      </c>
      <c r="G34" s="9">
        <f t="shared" si="16"/>
        <v>1.079669460291337</v>
      </c>
      <c r="H34" s="9">
        <f t="shared" si="17"/>
        <v>1.9069223466447232</v>
      </c>
      <c r="I34" s="9">
        <f t="shared" si="18"/>
        <v>4.1310414348448772</v>
      </c>
      <c r="J34" s="9">
        <f t="shared" si="19"/>
        <v>4.2821951592856644</v>
      </c>
      <c r="K34" s="11">
        <f t="shared" si="20"/>
        <v>0.54347826086956519</v>
      </c>
      <c r="L34" s="11">
        <f t="shared" si="21"/>
        <v>0.25641025641025644</v>
      </c>
      <c r="M34" s="11">
        <f t="shared" si="22"/>
        <v>0.24752475247524752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-0.2554389218186035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0.23386535978012513</v>
      </c>
      <c r="Q34" s="11">
        <f>2*'OddsRatio_working_3-way'!K34*'OddsRatio_working_3-way'!L34*'OddsRatio_working_3-way'!M34</f>
        <v>6.898683179354724E-2</v>
      </c>
      <c r="R34" s="11">
        <f t="shared" si="23"/>
        <v>0</v>
      </c>
      <c r="S34" s="11">
        <f t="shared" si="24"/>
        <v>-0.91554316826549031</v>
      </c>
      <c r="T34" s="11">
        <f t="shared" si="25"/>
        <v>-0.27007173105176707</v>
      </c>
      <c r="U34" s="11">
        <f>'OddsRatio_working_3-way'!S34-'OddsRatio_working_3-way'!R34^2/3</f>
        <v>-0.91554316826549031</v>
      </c>
      <c r="V34" s="11">
        <f>'OddsRatio_working_3-way'!S34*'OddsRatio_working_3-way'!R34/3-2*'OddsRatio_working_3-way'!R34^3/27-'OddsRatio_working_3-way'!T34</f>
        <v>0.27007173105176707</v>
      </c>
      <c r="W34" s="11">
        <f>'OddsRatio_working_3-way'!V34^2+4*'OddsRatio_working_3-way'!U34^3/27</f>
        <v>-4.0753993001616237E-2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0.1685917650086402</v>
      </c>
      <c r="Y34" s="11">
        <f>IF('OddsRatio_working_3-way'!W34&gt;=0,IF('OddsRatio_working_3-way'!V34+SQRT('OddsRatio_working_3-way'!W34)&gt;0,0,PI()),ACOS('OddsRatio_working_3-way'!V34/(2*'OddsRatio_working_3-way'!X34)))</f>
        <v>0.64189339983497862</v>
      </c>
      <c r="Z34" s="11">
        <f>'OddsRatio_working_3-way'!X34^(1/3)*COS('OddsRatio_working_3-way'!Y34/3)</f>
        <v>0.53983473014566863</v>
      </c>
      <c r="AA34" s="11">
        <f>'OddsRatio_working_3-way'!X34^(1/3)*COS(('OddsRatio_working_3-way'!Y34+2*PI())/3)</f>
        <v>-0.37150299477894733</v>
      </c>
      <c r="AB34" s="11">
        <f>'OddsRatio_working_3-way'!X34^(1/3)*COS(('OddsRatio_working_3-way'!Y34+4*PI())/3)</f>
        <v>-0.16833173536672116</v>
      </c>
      <c r="AC34" s="11">
        <f>'OddsRatio_working_3-way'!X34^(1/3)*SIN('OddsRatio_working_3-way'!Y34/3)</f>
        <v>0.11730098131324397</v>
      </c>
      <c r="AD34" s="11">
        <f>'OddsRatio_working_3-way'!X34^(1/3)*SIN(('OddsRatio_working_3-way'!Y34+2*PI())/3)</f>
        <v>0.40886009949464414</v>
      </c>
      <c r="AE34" s="11">
        <f>'OddsRatio_working_3-way'!X34^(1/3)*SIN(('OddsRatio_working_3-way'!Y34+4*PI())/3)</f>
        <v>-0.52616108080788815</v>
      </c>
      <c r="AF34" s="11">
        <f>-'OddsRatio_working_3-way'!U34/(3*'OddsRatio_working_3-way'!X34^(1/3))*COS(('OddsRatio_working_3-way'!Y34)/3)</f>
        <v>0.53983473014566852</v>
      </c>
      <c r="AG34" s="11">
        <f>-'OddsRatio_working_3-way'!U34/(3*'OddsRatio_working_3-way'!X34^(1/3))*COS(('OddsRatio_working_3-way'!Y34+2*PI())/3)</f>
        <v>-0.37150299477894722</v>
      </c>
      <c r="AH34" s="11">
        <f>-'OddsRatio_working_3-way'!U34/(3*'OddsRatio_working_3-way'!X34^(1/3))*COS(('OddsRatio_working_3-way'!Y34+4*PI())/3)</f>
        <v>-0.16833173536672114</v>
      </c>
      <c r="AI34" s="11">
        <f>'OddsRatio_working_3-way'!U34/(3*'OddsRatio_working_3-way'!X34^(1/3))*SIN(('OddsRatio_working_3-way'!Y34)/3)</f>
        <v>-0.11730098131324394</v>
      </c>
      <c r="AJ34" s="11">
        <f>'OddsRatio_working_3-way'!U34/(3*'OddsRatio_working_3-way'!X34^(1/3))*SIN(('OddsRatio_working_3-way'!Y34+2*PI())/3)</f>
        <v>-0.40886009949464402</v>
      </c>
      <c r="AK34" s="11">
        <f>'OddsRatio_working_3-way'!U34/(3*'OddsRatio_working_3-way'!X34^(1/3))*SIN(('OddsRatio_working_3-way'!Y34+4*PI())/3)</f>
        <v>0.52616108080788804</v>
      </c>
      <c r="AL34" s="11">
        <f>'OddsRatio_working_3-way'!Z34+'OddsRatio_working_3-way'!AF34</f>
        <v>1.079669460291337</v>
      </c>
      <c r="AM34" s="11">
        <f>'OddsRatio_working_3-way'!AA34+'OddsRatio_working_3-way'!AG34</f>
        <v>-0.74300598955789454</v>
      </c>
      <c r="AN34" s="11">
        <f>'OddsRatio_working_3-way'!AB34+'OddsRatio_working_3-way'!AH34</f>
        <v>-0.33666347073344227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1.079669460291337</v>
      </c>
      <c r="AS34" s="11">
        <f>IF(('OddsRatio_working_3-way'!X34=0),IF(Q34&gt;0,-Q34^(1/3),(-Q34)^(1/3)),'OddsRatio_working_3-way'!AM34-'OddsRatio_working_3-way'!R34/3)</f>
        <v>-0.74300598955789454</v>
      </c>
      <c r="AT34" s="11">
        <f>IF(('OddsRatio_working_3-way'!X34=0),IF(Q34&gt;0,-Q34^(1/3),(-Q34)^(1/3)),'OddsRatio_working_3-way'!AN34-'OddsRatio_working_3-way'!R34/3)</f>
        <v>-0.33666347073344227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2.4900000000000002</v>
      </c>
      <c r="B35" s="4">
        <f>IF('True_Odds_Calculator_3-way'!B36="","",'True_Odds_Calculator_3-way'!B36)</f>
        <v>3.39</v>
      </c>
      <c r="C35" s="4">
        <f>IF('True_Odds_Calculator_3-way'!C36="","",'True_Odds_Calculator_3-way'!C36)</f>
        <v>2.88</v>
      </c>
      <c r="D35" s="9">
        <f t="shared" si="13"/>
        <v>0.38595441780005058</v>
      </c>
      <c r="E35" s="9">
        <f t="shared" si="14"/>
        <v>0.28153360075065192</v>
      </c>
      <c r="F35" s="9">
        <f t="shared" si="15"/>
        <v>0.33251198144929739</v>
      </c>
      <c r="G35" s="9">
        <f t="shared" si="16"/>
        <v>1.0677715035425632</v>
      </c>
      <c r="H35" s="9">
        <f t="shared" si="17"/>
        <v>2.5909795402784193</v>
      </c>
      <c r="I35" s="9">
        <f t="shared" si="18"/>
        <v>3.5519738934667262</v>
      </c>
      <c r="J35" s="9">
        <f t="shared" si="19"/>
        <v>3.0074104266600195</v>
      </c>
      <c r="K35" s="11">
        <f t="shared" si="20"/>
        <v>0.40160642570281119</v>
      </c>
      <c r="L35" s="11">
        <f t="shared" si="21"/>
        <v>0.29498525073746312</v>
      </c>
      <c r="M35" s="11">
        <f t="shared" si="22"/>
        <v>0.34722222222222221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-0.27539147083252702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0.2369359443674402</v>
      </c>
      <c r="Q35" s="11">
        <f>2*'OddsRatio_working_3-way'!K35*'OddsRatio_working_3-way'!L35*'OddsRatio_working_3-way'!M35</f>
        <v>8.2269425127583409E-2</v>
      </c>
      <c r="R35" s="11">
        <f t="shared" si="23"/>
        <v>0</v>
      </c>
      <c r="S35" s="11">
        <f t="shared" si="24"/>
        <v>-0.8603605030002085</v>
      </c>
      <c r="T35" s="11">
        <f t="shared" si="25"/>
        <v>-0.29873628576396133</v>
      </c>
      <c r="U35" s="11">
        <f>'OddsRatio_working_3-way'!S35-'OddsRatio_working_3-way'!R35^2/3</f>
        <v>-0.8603605030002085</v>
      </c>
      <c r="V35" s="11">
        <f>'OddsRatio_working_3-way'!S35*'OddsRatio_working_3-way'!R35/3-2*'OddsRatio_working_3-way'!R35^3/27-'OddsRatio_working_3-way'!T35</f>
        <v>0.29873628576396133</v>
      </c>
      <c r="W35" s="11">
        <f>'OddsRatio_working_3-way'!V35^2+4*'OddsRatio_working_3-way'!U35^3/27</f>
        <v>-5.1057011096921623E-3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0.1535814682357049</v>
      </c>
      <c r="Y35" s="11">
        <f>IF('OddsRatio_working_3-way'!W35&gt;=0,IF('OddsRatio_working_3-way'!V35+SQRT('OddsRatio_working_3-way'!W35)&gt;0,0,PI()),ACOS('OddsRatio_working_3-way'!V35/(2*'OddsRatio_working_3-way'!X35)))</f>
        <v>0.23477723478844759</v>
      </c>
      <c r="Z35" s="11">
        <f>'OddsRatio_working_3-way'!X35^(1/3)*COS('OddsRatio_working_3-way'!Y35/3)</f>
        <v>0.53388575177128161</v>
      </c>
      <c r="AA35" s="11">
        <f>'OddsRatio_working_3-way'!X35^(1/3)*COS(('OddsRatio_working_3-way'!Y35+2*PI())/3)</f>
        <v>-0.30320068596515631</v>
      </c>
      <c r="AB35" s="11">
        <f>'OddsRatio_working_3-way'!X35^(1/3)*COS(('OddsRatio_working_3-way'!Y35+4*PI())/3)</f>
        <v>-0.23068506580612541</v>
      </c>
      <c r="AC35" s="11">
        <f>'OddsRatio_working_3-way'!X35^(1/3)*SIN('OddsRatio_working_3-way'!Y35/3)</f>
        <v>4.1866912819269311E-2</v>
      </c>
      <c r="AD35" s="11">
        <f>'OddsRatio_working_3-way'!X35^(1/3)*SIN(('OddsRatio_working_3-way'!Y35+2*PI())/3)</f>
        <v>0.44142516734284815</v>
      </c>
      <c r="AE35" s="11">
        <f>'OddsRatio_working_3-way'!X35^(1/3)*SIN(('OddsRatio_working_3-way'!Y35+4*PI())/3)</f>
        <v>-0.48329208016211722</v>
      </c>
      <c r="AF35" s="11">
        <f>-'OddsRatio_working_3-way'!U35/(3*'OddsRatio_working_3-way'!X35^(1/3))*COS(('OddsRatio_working_3-way'!Y35)/3)</f>
        <v>0.53388575177128172</v>
      </c>
      <c r="AG35" s="11">
        <f>-'OddsRatio_working_3-way'!U35/(3*'OddsRatio_working_3-way'!X35^(1/3))*COS(('OddsRatio_working_3-way'!Y35+2*PI())/3)</f>
        <v>-0.30320068596515637</v>
      </c>
      <c r="AH35" s="11">
        <f>-'OddsRatio_working_3-way'!U35/(3*'OddsRatio_working_3-way'!X35^(1/3))*COS(('OddsRatio_working_3-way'!Y35+4*PI())/3)</f>
        <v>-0.23068506580612547</v>
      </c>
      <c r="AI35" s="11">
        <f>'OddsRatio_working_3-way'!U35/(3*'OddsRatio_working_3-way'!X35^(1/3))*SIN(('OddsRatio_working_3-way'!Y35)/3)</f>
        <v>-4.1866912819269318E-2</v>
      </c>
      <c r="AJ35" s="11">
        <f>'OddsRatio_working_3-way'!U35/(3*'OddsRatio_working_3-way'!X35^(1/3))*SIN(('OddsRatio_working_3-way'!Y35+2*PI())/3)</f>
        <v>-0.4414251673428482</v>
      </c>
      <c r="AK35" s="11">
        <f>'OddsRatio_working_3-way'!U35/(3*'OddsRatio_working_3-way'!X35^(1/3))*SIN(('OddsRatio_working_3-way'!Y35+4*PI())/3)</f>
        <v>0.48329208016211733</v>
      </c>
      <c r="AL35" s="11">
        <f>'OddsRatio_working_3-way'!Z35+'OddsRatio_working_3-way'!AF35</f>
        <v>1.0677715035425632</v>
      </c>
      <c r="AM35" s="11">
        <f>'OddsRatio_working_3-way'!AA35+'OddsRatio_working_3-way'!AG35</f>
        <v>-0.60640137193031274</v>
      </c>
      <c r="AN35" s="11">
        <f>'OddsRatio_working_3-way'!AB35+'OddsRatio_working_3-way'!AH35</f>
        <v>-0.46137013161225088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1.0677715035425632</v>
      </c>
      <c r="AS35" s="11">
        <f>IF(('OddsRatio_working_3-way'!X35=0),IF(Q35&gt;0,-Q35^(1/3),(-Q35)^(1/3)),'OddsRatio_working_3-way'!AM35-'OddsRatio_working_3-way'!R35/3)</f>
        <v>-0.60640137193031274</v>
      </c>
      <c r="AT35" s="11">
        <f>IF(('OddsRatio_working_3-way'!X35=0),IF(Q35&gt;0,-Q35^(1/3),(-Q35)^(1/3)),'OddsRatio_working_3-way'!AN35-'OddsRatio_working_3-way'!R35/3)</f>
        <v>-0.46137013161225088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2.09</v>
      </c>
      <c r="B36" s="4">
        <f>IF('True_Odds_Calculator_3-way'!B37="","",'True_Odds_Calculator_3-way'!B37)</f>
        <v>3.6</v>
      </c>
      <c r="C36" s="4">
        <f>IF('True_Odds_Calculator_3-way'!C37="","",'True_Odds_Calculator_3-way'!C37)</f>
        <v>3.46</v>
      </c>
      <c r="D36" s="9">
        <f t="shared" si="13"/>
        <v>0.46109731476498844</v>
      </c>
      <c r="E36" s="9">
        <f t="shared" si="14"/>
        <v>0.26400415321370851</v>
      </c>
      <c r="F36" s="9">
        <f t="shared" si="15"/>
        <v>0.27489853202130304</v>
      </c>
      <c r="G36" s="9">
        <f t="shared" si="16"/>
        <v>1.0722381532304488</v>
      </c>
      <c r="H36" s="9">
        <f t="shared" si="17"/>
        <v>2.1687395870211885</v>
      </c>
      <c r="I36" s="9">
        <f t="shared" si="18"/>
        <v>3.7878191983991663</v>
      </c>
      <c r="J36" s="9">
        <f t="shared" si="19"/>
        <v>3.6377058569469036</v>
      </c>
      <c r="K36" s="11">
        <f t="shared" si="20"/>
        <v>0.47846889952153115</v>
      </c>
      <c r="L36" s="11">
        <f t="shared" si="21"/>
        <v>0.27777777777777779</v>
      </c>
      <c r="M36" s="11">
        <f t="shared" si="22"/>
        <v>0.28901734104046245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-0.26779968839597668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0.23623825723004307</v>
      </c>
      <c r="Q36" s="11">
        <f>2*'OddsRatio_working_3-way'!K36*'OddsRatio_working_3-way'!L36*'OddsRatio_working_3-way'!M36</f>
        <v>7.6825449505705079E-2</v>
      </c>
      <c r="R36" s="11">
        <f t="shared" si="23"/>
        <v>0</v>
      </c>
      <c r="S36" s="11">
        <f t="shared" si="24"/>
        <v>-0.88214537755822209</v>
      </c>
      <c r="T36" s="11">
        <f t="shared" si="25"/>
        <v>-0.28687654554738934</v>
      </c>
      <c r="U36" s="11">
        <f>'OddsRatio_working_3-way'!S36-'OddsRatio_working_3-way'!R36^2/3</f>
        <v>-0.88214537755822209</v>
      </c>
      <c r="V36" s="11">
        <f>'OddsRatio_working_3-way'!S36*'OddsRatio_working_3-way'!R36/3-2*'OddsRatio_working_3-way'!R36^3/27-'OddsRatio_working_3-way'!T36</f>
        <v>0.28687654554738934</v>
      </c>
      <c r="W36" s="11">
        <f>'OddsRatio_working_3-way'!V36^2+4*'OddsRatio_working_3-way'!U36^3/27</f>
        <v>-1.940085531851847E-2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0.15945140929427515</v>
      </c>
      <c r="Y36" s="11">
        <f>IF('OddsRatio_working_3-way'!W36&gt;=0,IF('OddsRatio_working_3-way'!V36+SQRT('OddsRatio_working_3-way'!W36)&gt;0,0,PI()),ACOS('OddsRatio_working_3-way'!V36/(2*'OddsRatio_working_3-way'!X36)))</f>
        <v>0.45200413384368687</v>
      </c>
      <c r="Z36" s="11">
        <f>'OddsRatio_working_3-way'!X36^(1/3)*COS('OddsRatio_working_3-way'!Y36/3)</f>
        <v>0.5361190766152244</v>
      </c>
      <c r="AA36" s="11">
        <f>'OddsRatio_working_3-way'!X36^(1/3)*COS(('OddsRatio_working_3-way'!Y36+2*PI())/3)</f>
        <v>-0.33854780794508393</v>
      </c>
      <c r="AB36" s="11">
        <f>'OddsRatio_working_3-way'!X36^(1/3)*COS(('OddsRatio_working_3-way'!Y36+4*PI())/3)</f>
        <v>-0.1975712686701406</v>
      </c>
      <c r="AC36" s="11">
        <f>'OddsRatio_working_3-way'!X36^(1/3)*SIN('OddsRatio_working_3-way'!Y36/3)</f>
        <v>8.1392842899810525E-2</v>
      </c>
      <c r="AD36" s="11">
        <f>'OddsRatio_working_3-way'!X36^(1/3)*SIN(('OddsRatio_working_3-way'!Y36+2*PI())/3)</f>
        <v>0.42359631835233491</v>
      </c>
      <c r="AE36" s="11">
        <f>'OddsRatio_working_3-way'!X36^(1/3)*SIN(('OddsRatio_working_3-way'!Y36+4*PI())/3)</f>
        <v>-0.50498916125214521</v>
      </c>
      <c r="AF36" s="11">
        <f>-'OddsRatio_working_3-way'!U36/(3*'OddsRatio_working_3-way'!X36^(1/3))*COS(('OddsRatio_working_3-way'!Y36)/3)</f>
        <v>0.5361190766152244</v>
      </c>
      <c r="AG36" s="11">
        <f>-'OddsRatio_working_3-way'!U36/(3*'OddsRatio_working_3-way'!X36^(1/3))*COS(('OddsRatio_working_3-way'!Y36+2*PI())/3)</f>
        <v>-0.33854780794508393</v>
      </c>
      <c r="AH36" s="11">
        <f>-'OddsRatio_working_3-way'!U36/(3*'OddsRatio_working_3-way'!X36^(1/3))*COS(('OddsRatio_working_3-way'!Y36+4*PI())/3)</f>
        <v>-0.1975712686701406</v>
      </c>
      <c r="AI36" s="11">
        <f>'OddsRatio_working_3-way'!U36/(3*'OddsRatio_working_3-way'!X36^(1/3))*SIN(('OddsRatio_working_3-way'!Y36)/3)</f>
        <v>-8.1392842899810525E-2</v>
      </c>
      <c r="AJ36" s="11">
        <f>'OddsRatio_working_3-way'!U36/(3*'OddsRatio_working_3-way'!X36^(1/3))*SIN(('OddsRatio_working_3-way'!Y36+2*PI())/3)</f>
        <v>-0.42359631835233491</v>
      </c>
      <c r="AK36" s="11">
        <f>'OddsRatio_working_3-way'!U36/(3*'OddsRatio_working_3-way'!X36^(1/3))*SIN(('OddsRatio_working_3-way'!Y36+4*PI())/3)</f>
        <v>0.50498916125214521</v>
      </c>
      <c r="AL36" s="11">
        <f>'OddsRatio_working_3-way'!Z36+'OddsRatio_working_3-way'!AF36</f>
        <v>1.0722381532304488</v>
      </c>
      <c r="AM36" s="11">
        <f>'OddsRatio_working_3-way'!AA36+'OddsRatio_working_3-way'!AG36</f>
        <v>-0.67709561589016787</v>
      </c>
      <c r="AN36" s="11">
        <f>'OddsRatio_working_3-way'!AB36+'OddsRatio_working_3-way'!AH36</f>
        <v>-0.39514253734028121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1.0722381532304488</v>
      </c>
      <c r="AS36" s="11">
        <f>IF(('OddsRatio_working_3-way'!X36=0),IF(Q36&gt;0,-Q36^(1/3),(-Q36)^(1/3)),'OddsRatio_working_3-way'!AM36-'OddsRatio_working_3-way'!R36/3)</f>
        <v>-0.67709561589016787</v>
      </c>
      <c r="AT36" s="11">
        <f>IF(('OddsRatio_working_3-way'!X36=0),IF(Q36&gt;0,-Q36^(1/3),(-Q36)^(1/3)),'OddsRatio_working_3-way'!AN36-'OddsRatio_working_3-way'!R36/3)</f>
        <v>-0.39514253734028121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5.8</v>
      </c>
      <c r="B37" s="4">
        <f>IF('True_Odds_Calculator_3-way'!B38="","",'True_Odds_Calculator_3-way'!B38)</f>
        <v>4.34</v>
      </c>
      <c r="C37" s="4">
        <f>IF('True_Odds_Calculator_3-way'!C38="","",'True_Odds_Calculator_3-way'!C38)</f>
        <v>1.55</v>
      </c>
      <c r="D37" s="9">
        <f t="shared" si="13"/>
        <v>0.16017513897165911</v>
      </c>
      <c r="E37" s="9">
        <f t="shared" si="14"/>
        <v>0.21512918566924383</v>
      </c>
      <c r="F37" s="9">
        <f t="shared" si="15"/>
        <v>0.62469567535909676</v>
      </c>
      <c r="G37" s="9">
        <f t="shared" si="16"/>
        <v>1.0923262738370103</v>
      </c>
      <c r="H37" s="9">
        <f t="shared" si="17"/>
        <v>6.2431661144176491</v>
      </c>
      <c r="I37" s="9">
        <f t="shared" si="18"/>
        <v>4.6483697546156151</v>
      </c>
      <c r="J37" s="9">
        <f t="shared" si="19"/>
        <v>1.6007794506103556</v>
      </c>
      <c r="K37" s="11">
        <f t="shared" si="20"/>
        <v>0.17241379310344829</v>
      </c>
      <c r="L37" s="11">
        <f t="shared" si="21"/>
        <v>0.2304147465437788</v>
      </c>
      <c r="M37" s="11">
        <f t="shared" si="22"/>
        <v>0.64516129032258063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-0.22599611447435175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0.22272571162018223</v>
      </c>
      <c r="Q37" s="11">
        <f>2*'OddsRatio_working_3-way'!K37*'OddsRatio_working_3-way'!L37*'OddsRatio_working_3-way'!M37</f>
        <v>5.1260232823977486E-2</v>
      </c>
      <c r="R37" s="11">
        <f t="shared" si="23"/>
        <v>0</v>
      </c>
      <c r="S37" s="11">
        <f t="shared" si="24"/>
        <v>-0.98552894211576958</v>
      </c>
      <c r="T37" s="11">
        <f t="shared" si="25"/>
        <v>-0.22681908909453838</v>
      </c>
      <c r="U37" s="11">
        <f>'OddsRatio_working_3-way'!S37-'OddsRatio_working_3-way'!R37^2/3</f>
        <v>-0.98552894211576958</v>
      </c>
      <c r="V37" s="11">
        <f>'OddsRatio_working_3-way'!S37*'OddsRatio_working_3-way'!R37/3-2*'OddsRatio_working_3-way'!R37^3/27-'OddsRatio_working_3-way'!T37</f>
        <v>0.22681908909453838</v>
      </c>
      <c r="W37" s="11">
        <f>'OddsRatio_working_3-way'!V37^2+4*'OddsRatio_working_3-way'!U37^3/27</f>
        <v>-9.0362290524546252E-2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0.18828780477119489</v>
      </c>
      <c r="Y37" s="11">
        <f>IF('OddsRatio_working_3-way'!W37&gt;=0,IF('OddsRatio_working_3-way'!V37+SQRT('OddsRatio_working_3-way'!W37)&gt;0,0,PI()),ACOS('OddsRatio_working_3-way'!V37/(2*'OddsRatio_working_3-way'!X37)))</f>
        <v>0.92439182722668101</v>
      </c>
      <c r="Z37" s="11">
        <f>'OddsRatio_working_3-way'!X37^(1/3)*COS('OddsRatio_working_3-way'!Y37/3)</f>
        <v>0.54616313691850527</v>
      </c>
      <c r="AA37" s="11">
        <f>'OddsRatio_working_3-way'!X37^(1/3)*COS(('OddsRatio_working_3-way'!Y37+2*PI())/3)</f>
        <v>-0.4236192927427227</v>
      </c>
      <c r="AB37" s="11">
        <f>'OddsRatio_working_3-way'!X37^(1/3)*COS(('OddsRatio_working_3-way'!Y37+4*PI())/3)</f>
        <v>-0.12254384417578246</v>
      </c>
      <c r="AC37" s="11">
        <f>'OddsRatio_working_3-way'!X37^(1/3)*SIN('OddsRatio_working_3-way'!Y37/3)</f>
        <v>0.17382599127651027</v>
      </c>
      <c r="AD37" s="11">
        <f>'OddsRatio_working_3-way'!X37^(1/3)*SIN(('OddsRatio_working_3-way'!Y37+2*PI())/3)</f>
        <v>0.38607815554376906</v>
      </c>
      <c r="AE37" s="11">
        <f>'OddsRatio_working_3-way'!X37^(1/3)*SIN(('OddsRatio_working_3-way'!Y37+4*PI())/3)</f>
        <v>-0.55990414682027922</v>
      </c>
      <c r="AF37" s="11">
        <f>-'OddsRatio_working_3-way'!U37/(3*'OddsRatio_working_3-way'!X37^(1/3))*COS(('OddsRatio_working_3-way'!Y37)/3)</f>
        <v>0.54616313691850504</v>
      </c>
      <c r="AG37" s="11">
        <f>-'OddsRatio_working_3-way'!U37/(3*'OddsRatio_working_3-way'!X37^(1/3))*COS(('OddsRatio_working_3-way'!Y37+2*PI())/3)</f>
        <v>-0.42361929274272253</v>
      </c>
      <c r="AH37" s="11">
        <f>-'OddsRatio_working_3-way'!U37/(3*'OddsRatio_working_3-way'!X37^(1/3))*COS(('OddsRatio_working_3-way'!Y37+4*PI())/3)</f>
        <v>-0.1225438441757824</v>
      </c>
      <c r="AI37" s="11">
        <f>'OddsRatio_working_3-way'!U37/(3*'OddsRatio_working_3-way'!X37^(1/3))*SIN(('OddsRatio_working_3-way'!Y37)/3)</f>
        <v>-0.17382599127651019</v>
      </c>
      <c r="AJ37" s="11">
        <f>'OddsRatio_working_3-way'!U37/(3*'OddsRatio_working_3-way'!X37^(1/3))*SIN(('OddsRatio_working_3-way'!Y37+2*PI())/3)</f>
        <v>-0.3860781555437689</v>
      </c>
      <c r="AK37" s="11">
        <f>'OddsRatio_working_3-way'!U37/(3*'OddsRatio_working_3-way'!X37^(1/3))*SIN(('OddsRatio_working_3-way'!Y37+4*PI())/3)</f>
        <v>0.559904146820279</v>
      </c>
      <c r="AL37" s="11">
        <f>'OddsRatio_working_3-way'!Z37+'OddsRatio_working_3-way'!AF37</f>
        <v>1.0923262738370103</v>
      </c>
      <c r="AM37" s="11">
        <f>'OddsRatio_working_3-way'!AA37+'OddsRatio_working_3-way'!AG37</f>
        <v>-0.84723858548544517</v>
      </c>
      <c r="AN37" s="11">
        <f>'OddsRatio_working_3-way'!AB37+'OddsRatio_working_3-way'!AH37</f>
        <v>-0.24508768835156486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1.0923262738370103</v>
      </c>
      <c r="AS37" s="11">
        <f>IF(('OddsRatio_working_3-way'!X37=0),IF(Q37&gt;0,-Q37^(1/3),(-Q37)^(1/3)),'OddsRatio_working_3-way'!AM37-'OddsRatio_working_3-way'!R37/3)</f>
        <v>-0.84723858548544517</v>
      </c>
      <c r="AT37" s="11">
        <f>IF(('OddsRatio_working_3-way'!X37=0),IF(Q37&gt;0,-Q37^(1/3),(-Q37)^(1/3)),'OddsRatio_working_3-way'!AN37-'OddsRatio_working_3-way'!R37/3)</f>
        <v>-0.24508768835156486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3.75</v>
      </c>
      <c r="B38" s="4">
        <f>IF('True_Odds_Calculator_3-way'!B39="","",'True_Odds_Calculator_3-way'!B39)</f>
        <v>3.39</v>
      </c>
      <c r="C38" s="4">
        <f>IF('True_Odds_Calculator_3-way'!C39="","",'True_Odds_Calculator_3-way'!C39)</f>
        <v>2.17</v>
      </c>
      <c r="D38" s="9">
        <f t="shared" si="13"/>
        <v>0.25994298512185776</v>
      </c>
      <c r="E38" s="9">
        <f t="shared" si="14"/>
        <v>0.28782779709017103</v>
      </c>
      <c r="F38" s="9">
        <f t="shared" si="15"/>
        <v>0.45222921778797148</v>
      </c>
      <c r="G38" s="9">
        <f t="shared" si="16"/>
        <v>1.0352717987281479</v>
      </c>
      <c r="H38" s="9">
        <f t="shared" si="17"/>
        <v>3.846997446502407</v>
      </c>
      <c r="I38" s="9">
        <f t="shared" si="18"/>
        <v>3.4742995989602727</v>
      </c>
      <c r="J38" s="9">
        <f t="shared" si="19"/>
        <v>2.2112680045119331</v>
      </c>
      <c r="K38" s="11">
        <f t="shared" si="20"/>
        <v>0.26666666666666666</v>
      </c>
      <c r="L38" s="11">
        <f t="shared" si="21"/>
        <v>0.29498525073746312</v>
      </c>
      <c r="M38" s="11">
        <f t="shared" si="22"/>
        <v>0.46082949308755761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-0.27875698380979586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0.22873817906646909</v>
      </c>
      <c r="Q38" s="11">
        <f>2*'OddsRatio_working_3-way'!K38*'OddsRatio_working_3-way'!L38*'OddsRatio_working_3-way'!M38</f>
        <v>7.2500215235013973E-2</v>
      </c>
      <c r="R38" s="11">
        <f t="shared" si="23"/>
        <v>0</v>
      </c>
      <c r="S38" s="11">
        <f t="shared" si="24"/>
        <v>-0.82056483730123841</v>
      </c>
      <c r="T38" s="11">
        <f t="shared" si="25"/>
        <v>-0.26008394209231012</v>
      </c>
      <c r="U38" s="11">
        <f>'OddsRatio_working_3-way'!S38-'OddsRatio_working_3-way'!R38^2/3</f>
        <v>-0.82056483730123841</v>
      </c>
      <c r="V38" s="11">
        <f>'OddsRatio_working_3-way'!S38*'OddsRatio_working_3-way'!R38/3-2*'OddsRatio_working_3-way'!R38^3/27-'OddsRatio_working_3-way'!T38</f>
        <v>0.26008394209231012</v>
      </c>
      <c r="W38" s="11">
        <f>'OddsRatio_working_3-way'!V38^2+4*'OddsRatio_working_3-way'!U38^3/27</f>
        <v>-1.4209406002843816E-2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0.14304987149340606</v>
      </c>
      <c r="Y38" s="11">
        <f>IF('OddsRatio_working_3-way'!W38&gt;=0,IF('OddsRatio_working_3-way'!V38+SQRT('OddsRatio_working_3-way'!W38)&gt;0,0,PI()),ACOS('OddsRatio_working_3-way'!V38/(2*'OddsRatio_working_3-way'!X38)))</f>
        <v>0.42975615594774674</v>
      </c>
      <c r="Z38" s="11">
        <f>'OddsRatio_working_3-way'!X38^(1/3)*COS('OddsRatio_working_3-way'!Y38/3)</f>
        <v>0.51763589936407406</v>
      </c>
      <c r="AA38" s="11">
        <f>'OddsRatio_working_3-way'!X38^(1/3)*COS(('OddsRatio_working_3-way'!Y38+2*PI())/3)</f>
        <v>-0.323478726761108</v>
      </c>
      <c r="AB38" s="11">
        <f>'OddsRatio_working_3-way'!X38^(1/3)*COS(('OddsRatio_working_3-way'!Y38+4*PI())/3)</f>
        <v>-0.19415717260296617</v>
      </c>
      <c r="AC38" s="11">
        <f>'OddsRatio_working_3-way'!X38^(1/3)*SIN('OddsRatio_working_3-way'!Y38/3)</f>
        <v>7.4663834105224161E-2</v>
      </c>
      <c r="AD38" s="11">
        <f>'OddsRatio_working_3-way'!X38^(1/3)*SIN(('OddsRatio_working_3-way'!Y38+2*PI())/3)</f>
        <v>0.4109539217074813</v>
      </c>
      <c r="AE38" s="11">
        <f>'OddsRatio_working_3-way'!X38^(1/3)*SIN(('OddsRatio_working_3-way'!Y38+4*PI())/3)</f>
        <v>-0.48561775581270522</v>
      </c>
      <c r="AF38" s="11">
        <f>-'OddsRatio_working_3-way'!U38/(3*'OddsRatio_working_3-way'!X38^(1/3))*COS(('OddsRatio_working_3-way'!Y38)/3)</f>
        <v>0.51763589936407395</v>
      </c>
      <c r="AG38" s="11">
        <f>-'OddsRatio_working_3-way'!U38/(3*'OddsRatio_working_3-way'!X38^(1/3))*COS(('OddsRatio_working_3-way'!Y38+2*PI())/3)</f>
        <v>-0.32347872676110795</v>
      </c>
      <c r="AH38" s="11">
        <f>-'OddsRatio_working_3-way'!U38/(3*'OddsRatio_working_3-way'!X38^(1/3))*COS(('OddsRatio_working_3-way'!Y38+4*PI())/3)</f>
        <v>-0.19415717260296614</v>
      </c>
      <c r="AI38" s="11">
        <f>'OddsRatio_working_3-way'!U38/(3*'OddsRatio_working_3-way'!X38^(1/3))*SIN(('OddsRatio_working_3-way'!Y38)/3)</f>
        <v>-7.4663834105224147E-2</v>
      </c>
      <c r="AJ38" s="11">
        <f>'OddsRatio_working_3-way'!U38/(3*'OddsRatio_working_3-way'!X38^(1/3))*SIN(('OddsRatio_working_3-way'!Y38+2*PI())/3)</f>
        <v>-0.41095392170748118</v>
      </c>
      <c r="AK38" s="11">
        <f>'OddsRatio_working_3-way'!U38/(3*'OddsRatio_working_3-way'!X38^(1/3))*SIN(('OddsRatio_working_3-way'!Y38+4*PI())/3)</f>
        <v>0.48561775581270511</v>
      </c>
      <c r="AL38" s="11">
        <f>'OddsRatio_working_3-way'!Z38+'OddsRatio_working_3-way'!AF38</f>
        <v>1.0352717987281479</v>
      </c>
      <c r="AM38" s="11">
        <f>'OddsRatio_working_3-way'!AA38+'OddsRatio_working_3-way'!AG38</f>
        <v>-0.64695745352221601</v>
      </c>
      <c r="AN38" s="11">
        <f>'OddsRatio_working_3-way'!AB38+'OddsRatio_working_3-way'!AH38</f>
        <v>-0.38831434520593233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1.0352717987281479</v>
      </c>
      <c r="AS38" s="11">
        <f>IF(('OddsRatio_working_3-way'!X38=0),IF(Q38&gt;0,-Q38^(1/3),(-Q38)^(1/3)),'OddsRatio_working_3-way'!AM38-'OddsRatio_working_3-way'!R38/3)</f>
        <v>-0.64695745352221601</v>
      </c>
      <c r="AT38" s="11">
        <f>IF(('OddsRatio_working_3-way'!X38=0),IF(Q38&gt;0,-Q38^(1/3),(-Q38)^(1/3)),'OddsRatio_working_3-way'!AN38-'OddsRatio_working_3-way'!R38/3)</f>
        <v>-0.38831434520593233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1.52</v>
      </c>
      <c r="B39" s="4">
        <f>IF('True_Odds_Calculator_3-way'!B40="","",'True_Odds_Calculator_3-way'!B40)</f>
        <v>4.91</v>
      </c>
      <c r="C39" s="4">
        <f>IF('True_Odds_Calculator_3-way'!C40="","",'True_Odds_Calculator_3-way'!C40)</f>
        <v>6.13</v>
      </c>
      <c r="D39" s="9">
        <f t="shared" si="13"/>
        <v>0.64714880735879232</v>
      </c>
      <c r="E39" s="9">
        <f t="shared" si="14"/>
        <v>0.19608678264672702</v>
      </c>
      <c r="F39" s="9">
        <f t="shared" si="15"/>
        <v>0.1567644099944806</v>
      </c>
      <c r="G39" s="9">
        <f t="shared" si="16"/>
        <v>1.0485377986214368</v>
      </c>
      <c r="H39" s="9">
        <f t="shared" si="17"/>
        <v>1.5452396552831471</v>
      </c>
      <c r="I39" s="9">
        <f t="shared" si="18"/>
        <v>5.099782792609818</v>
      </c>
      <c r="J39" s="9">
        <f t="shared" si="19"/>
        <v>6.3789989069279702</v>
      </c>
      <c r="K39" s="11">
        <f t="shared" si="20"/>
        <v>0.65789473684210531</v>
      </c>
      <c r="L39" s="11">
        <f t="shared" si="21"/>
        <v>0.20366598778004072</v>
      </c>
      <c r="M39" s="11">
        <f t="shared" si="22"/>
        <v>0.16313213703099511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-0.22798795945285943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0.20896441607036037</v>
      </c>
      <c r="Q39" s="11">
        <f>2*'OddsRatio_working_3-way'!K39*'OddsRatio_working_3-way'!L39*'OddsRatio_working_3-way'!M39</f>
        <v>4.3716405035640234E-2</v>
      </c>
      <c r="R39" s="11">
        <f t="shared" si="23"/>
        <v>0</v>
      </c>
      <c r="S39" s="11">
        <f t="shared" si="24"/>
        <v>-0.91655899974650845</v>
      </c>
      <c r="T39" s="11">
        <f t="shared" si="25"/>
        <v>-0.19174874471684272</v>
      </c>
      <c r="U39" s="11">
        <f>'OddsRatio_working_3-way'!S39-'OddsRatio_working_3-way'!R39^2/3</f>
        <v>-0.91655899974650845</v>
      </c>
      <c r="V39" s="11">
        <f>'OddsRatio_working_3-way'!S39*'OddsRatio_working_3-way'!R39/3-2*'OddsRatio_working_3-way'!R39^3/27-'OddsRatio_working_3-way'!T39</f>
        <v>0.19174874471684272</v>
      </c>
      <c r="W39" s="11">
        <f>'OddsRatio_working_3-way'!V39^2+4*'OddsRatio_working_3-way'!U39^3/27</f>
        <v>-7.7304011661826946E-2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0.16887243170683</v>
      </c>
      <c r="Y39" s="11">
        <f>IF('OddsRatio_working_3-way'!W39&gt;=0,IF('OddsRatio_working_3-way'!V39+SQRT('OddsRatio_working_3-way'!W39)&gt;0,0,PI()),ACOS('OddsRatio_working_3-way'!V39/(2*'OddsRatio_working_3-way'!X39)))</f>
        <v>0.96704751454051019</v>
      </c>
      <c r="Z39" s="11">
        <f>'OddsRatio_working_3-way'!X39^(1/3)*COS('OddsRatio_working_3-way'!Y39/3)</f>
        <v>0.52426889931071841</v>
      </c>
      <c r="AA39" s="11">
        <f>'OddsRatio_working_3-way'!X39^(1/3)*COS(('OddsRatio_working_3-way'!Y39+2*PI())/3)</f>
        <v>-0.41377989419054129</v>
      </c>
      <c r="AB39" s="11">
        <f>'OddsRatio_working_3-way'!X39^(1/3)*COS(('OddsRatio_working_3-way'!Y39+4*PI())/3)</f>
        <v>-0.11048900512017719</v>
      </c>
      <c r="AC39" s="11">
        <f>'OddsRatio_working_3-way'!X39^(1/3)*SIN('OddsRatio_working_3-way'!Y39/3)</f>
        <v>0.17510507644753562</v>
      </c>
      <c r="AD39" s="11">
        <f>'OddsRatio_working_3-way'!X39^(1/3)*SIN(('OddsRatio_working_3-way'!Y39+2*PI())/3)</f>
        <v>0.36647764699342023</v>
      </c>
      <c r="AE39" s="11">
        <f>'OddsRatio_working_3-way'!X39^(1/3)*SIN(('OddsRatio_working_3-way'!Y39+4*PI())/3)</f>
        <v>-0.54158272344095593</v>
      </c>
      <c r="AF39" s="11">
        <f>-'OddsRatio_working_3-way'!U39/(3*'OddsRatio_working_3-way'!X39^(1/3))*COS(('OddsRatio_working_3-way'!Y39)/3)</f>
        <v>0.52426889931071841</v>
      </c>
      <c r="AG39" s="11">
        <f>-'OddsRatio_working_3-way'!U39/(3*'OddsRatio_working_3-way'!X39^(1/3))*COS(('OddsRatio_working_3-way'!Y39+2*PI())/3)</f>
        <v>-0.41377989419054129</v>
      </c>
      <c r="AH39" s="11">
        <f>-'OddsRatio_working_3-way'!U39/(3*'OddsRatio_working_3-way'!X39^(1/3))*COS(('OddsRatio_working_3-way'!Y39+4*PI())/3)</f>
        <v>-0.11048900512017719</v>
      </c>
      <c r="AI39" s="11">
        <f>'OddsRatio_working_3-way'!U39/(3*'OddsRatio_working_3-way'!X39^(1/3))*SIN(('OddsRatio_working_3-way'!Y39)/3)</f>
        <v>-0.17510507644753562</v>
      </c>
      <c r="AJ39" s="11">
        <f>'OddsRatio_working_3-way'!U39/(3*'OddsRatio_working_3-way'!X39^(1/3))*SIN(('OddsRatio_working_3-way'!Y39+2*PI())/3)</f>
        <v>-0.36647764699342023</v>
      </c>
      <c r="AK39" s="11">
        <f>'OddsRatio_working_3-way'!U39/(3*'OddsRatio_working_3-way'!X39^(1/3))*SIN(('OddsRatio_working_3-way'!Y39+4*PI())/3)</f>
        <v>0.54158272344095593</v>
      </c>
      <c r="AL39" s="11">
        <f>'OddsRatio_working_3-way'!Z39+'OddsRatio_working_3-way'!AF39</f>
        <v>1.0485377986214368</v>
      </c>
      <c r="AM39" s="11">
        <f>'OddsRatio_working_3-way'!AA39+'OddsRatio_working_3-way'!AG39</f>
        <v>-0.82755978838108257</v>
      </c>
      <c r="AN39" s="11">
        <f>'OddsRatio_working_3-way'!AB39+'OddsRatio_working_3-way'!AH39</f>
        <v>-0.22097801024035438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1.0485377986214368</v>
      </c>
      <c r="AS39" s="11">
        <f>IF(('OddsRatio_working_3-way'!X39=0),IF(Q39&gt;0,-Q39^(1/3),(-Q39)^(1/3)),'OddsRatio_working_3-way'!AM39-'OddsRatio_working_3-way'!R39/3)</f>
        <v>-0.82755978838108257</v>
      </c>
      <c r="AT39" s="11">
        <f>IF(('OddsRatio_working_3-way'!X39=0),IF(Q39&gt;0,-Q39^(1/3),(-Q39)^(1/3)),'OddsRatio_working_3-way'!AN39-'OddsRatio_working_3-way'!R39/3)</f>
        <v>-0.22097801024035438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1.37</v>
      </c>
      <c r="B40" s="4">
        <f>IF('True_Odds_Calculator_3-way'!B41="","",'True_Odds_Calculator_3-way'!B41)</f>
        <v>5.04</v>
      </c>
      <c r="C40" s="4">
        <f>IF('True_Odds_Calculator_3-way'!C41="","",'True_Odds_Calculator_3-way'!C41)</f>
        <v>8.07</v>
      </c>
      <c r="D40" s="9">
        <f t="shared" si="13"/>
        <v>0.70694830334258729</v>
      </c>
      <c r="E40" s="9">
        <f t="shared" si="14"/>
        <v>0.18095532458383229</v>
      </c>
      <c r="F40" s="9">
        <f t="shared" si="15"/>
        <v>0.11209637207358047</v>
      </c>
      <c r="G40" s="9">
        <f t="shared" si="16"/>
        <v>1.1203529435500785</v>
      </c>
      <c r="H40" s="9">
        <f t="shared" si="17"/>
        <v>1.4145305891135294</v>
      </c>
      <c r="I40" s="9">
        <f t="shared" si="18"/>
        <v>5.5262258919423166</v>
      </c>
      <c r="J40" s="9">
        <f t="shared" si="19"/>
        <v>8.9208953108990556</v>
      </c>
      <c r="K40" s="11">
        <f t="shared" si="20"/>
        <v>0.72992700729927007</v>
      </c>
      <c r="L40" s="11">
        <f t="shared" si="21"/>
        <v>0.1984126984126984</v>
      </c>
      <c r="M40" s="11">
        <f t="shared" si="22"/>
        <v>0.12391573729863692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-0.18966092513700594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0.20602373192392998</v>
      </c>
      <c r="Q40" s="11">
        <f>2*'OddsRatio_working_3-way'!K40*'OddsRatio_working_3-way'!L40*'OddsRatio_working_3-way'!M40</f>
        <v>3.5892636223681176E-2</v>
      </c>
      <c r="R40" s="11">
        <f t="shared" si="23"/>
        <v>0</v>
      </c>
      <c r="S40" s="11">
        <f t="shared" si="24"/>
        <v>-1.0862740006941545</v>
      </c>
      <c r="T40" s="11">
        <f t="shared" si="25"/>
        <v>-0.18924634158434744</v>
      </c>
      <c r="U40" s="11">
        <f>'OddsRatio_working_3-way'!S40-'OddsRatio_working_3-way'!R40^2/3</f>
        <v>-1.0862740006941545</v>
      </c>
      <c r="V40" s="11">
        <f>'OddsRatio_working_3-way'!S40*'OddsRatio_working_3-way'!R40/3-2*'OddsRatio_working_3-way'!R40^3/27-'OddsRatio_working_3-way'!T40</f>
        <v>0.18924634158434744</v>
      </c>
      <c r="W40" s="11">
        <f>'OddsRatio_working_3-way'!V40^2+4*'OddsRatio_working_3-way'!U40^3/27</f>
        <v>-0.1540811950247134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0.21788493111489657</v>
      </c>
      <c r="Y40" s="11">
        <f>IF('OddsRatio_working_3-way'!W40&gt;=0,IF('OddsRatio_working_3-way'!V40+SQRT('OddsRatio_working_3-way'!W40)&gt;0,0,PI()),ACOS('OddsRatio_working_3-way'!V40/(2*'OddsRatio_working_3-way'!X40)))</f>
        <v>1.1215569889548052</v>
      </c>
      <c r="Z40" s="11">
        <f>'OddsRatio_working_3-way'!X40^(1/3)*COS('OddsRatio_working_3-way'!Y40/3)</f>
        <v>0.56017647177503926</v>
      </c>
      <c r="AA40" s="11">
        <f>'OddsRatio_working_3-way'!X40^(1/3)*COS(('OddsRatio_working_3-way'!Y40+2*PI())/3)</f>
        <v>-0.47040439527970085</v>
      </c>
      <c r="AB40" s="11">
        <f>'OddsRatio_working_3-way'!X40^(1/3)*COS(('OddsRatio_working_3-way'!Y40+4*PI())/3)</f>
        <v>-8.977207649533879E-2</v>
      </c>
      <c r="AC40" s="11">
        <f>'OddsRatio_working_3-way'!X40^(1/3)*SIN('OddsRatio_working_3-way'!Y40/3)</f>
        <v>0.21975817171242318</v>
      </c>
      <c r="AD40" s="11">
        <f>'OddsRatio_working_3-way'!X40^(1/3)*SIN(('OddsRatio_working_3-way'!Y40+2*PI())/3)</f>
        <v>0.375247969303309</v>
      </c>
      <c r="AE40" s="11">
        <f>'OddsRatio_working_3-way'!X40^(1/3)*SIN(('OddsRatio_working_3-way'!Y40+4*PI())/3)</f>
        <v>-0.59500614101573202</v>
      </c>
      <c r="AF40" s="11">
        <f>-'OddsRatio_working_3-way'!U40/(3*'OddsRatio_working_3-way'!X40^(1/3))*COS(('OddsRatio_working_3-way'!Y40)/3)</f>
        <v>0.56017647177503915</v>
      </c>
      <c r="AG40" s="11">
        <f>-'OddsRatio_working_3-way'!U40/(3*'OddsRatio_working_3-way'!X40^(1/3))*COS(('OddsRatio_working_3-way'!Y40+2*PI())/3)</f>
        <v>-0.47040439527970079</v>
      </c>
      <c r="AH40" s="11">
        <f>-'OddsRatio_working_3-way'!U40/(3*'OddsRatio_working_3-way'!X40^(1/3))*COS(('OddsRatio_working_3-way'!Y40+4*PI())/3)</f>
        <v>-8.9772076495338776E-2</v>
      </c>
      <c r="AI40" s="11">
        <f>'OddsRatio_working_3-way'!U40/(3*'OddsRatio_working_3-way'!X40^(1/3))*SIN(('OddsRatio_working_3-way'!Y40)/3)</f>
        <v>-0.21975817171242312</v>
      </c>
      <c r="AJ40" s="11">
        <f>'OddsRatio_working_3-way'!U40/(3*'OddsRatio_working_3-way'!X40^(1/3))*SIN(('OddsRatio_working_3-way'!Y40+2*PI())/3)</f>
        <v>-0.37524796930330889</v>
      </c>
      <c r="AK40" s="11">
        <f>'OddsRatio_working_3-way'!U40/(3*'OddsRatio_working_3-way'!X40^(1/3))*SIN(('OddsRatio_working_3-way'!Y40+4*PI())/3)</f>
        <v>0.5950061410157319</v>
      </c>
      <c r="AL40" s="11">
        <f>'OddsRatio_working_3-way'!Z40+'OddsRatio_working_3-way'!AF40</f>
        <v>1.1203529435500785</v>
      </c>
      <c r="AM40" s="11">
        <f>'OddsRatio_working_3-way'!AA40+'OddsRatio_working_3-way'!AG40</f>
        <v>-0.94080879055940159</v>
      </c>
      <c r="AN40" s="11">
        <f>'OddsRatio_working_3-way'!AB40+'OddsRatio_working_3-way'!AH40</f>
        <v>-0.17954415299067755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1.1203529435500785</v>
      </c>
      <c r="AS40" s="11">
        <f>IF(('OddsRatio_working_3-way'!X40=0),IF(Q40&gt;0,-Q40^(1/3),(-Q40)^(1/3)),'OddsRatio_working_3-way'!AM40-'OddsRatio_working_3-way'!R40/3)</f>
        <v>-0.94080879055940159</v>
      </c>
      <c r="AT40" s="11">
        <f>IF(('OddsRatio_working_3-way'!X40=0),IF(Q40&gt;0,-Q40^(1/3),(-Q40)^(1/3)),'OddsRatio_working_3-way'!AN40-'OddsRatio_working_3-way'!R40/3)</f>
        <v>-0.17954415299067755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1.98</v>
      </c>
      <c r="B41" s="4">
        <f>IF('True_Odds_Calculator_3-way'!B42="","",'True_Odds_Calculator_3-way'!B42)</f>
        <v>3.66</v>
      </c>
      <c r="C41" s="4">
        <f>IF('True_Odds_Calculator_3-way'!C42="","",'True_Odds_Calculator_3-way'!C42)</f>
        <v>4.09</v>
      </c>
      <c r="D41" s="9">
        <f t="shared" si="13"/>
        <v>0.49601284275794</v>
      </c>
      <c r="E41" s="9">
        <f t="shared" si="14"/>
        <v>0.26610445351675194</v>
      </c>
      <c r="F41" s="9">
        <f t="shared" si="15"/>
        <v>0.23788270372530801</v>
      </c>
      <c r="G41" s="9">
        <f t="shared" si="16"/>
        <v>1.0368130925223733</v>
      </c>
      <c r="H41" s="9">
        <f t="shared" si="17"/>
        <v>2.0160768306719259</v>
      </c>
      <c r="I41" s="9">
        <f t="shared" si="18"/>
        <v>3.757922826109513</v>
      </c>
      <c r="J41" s="9">
        <f t="shared" si="19"/>
        <v>4.2037524558941328</v>
      </c>
      <c r="K41" s="11">
        <f t="shared" si="20"/>
        <v>0.50505050505050508</v>
      </c>
      <c r="L41" s="11">
        <f t="shared" si="21"/>
        <v>0.27322404371584696</v>
      </c>
      <c r="M41" s="11">
        <f t="shared" si="22"/>
        <v>0.24449877750611249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-0.2717669297892954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0.22706253416903144</v>
      </c>
      <c r="Q41" s="11">
        <f>2*'OddsRatio_working_3-way'!K41*'OddsRatio_working_3-way'!L41*'OddsRatio_working_3-way'!M41</f>
        <v>6.7477721892728507E-2</v>
      </c>
      <c r="R41" s="11">
        <f t="shared" si="23"/>
        <v>0</v>
      </c>
      <c r="S41" s="11">
        <f t="shared" si="24"/>
        <v>-0.83550465225874282</v>
      </c>
      <c r="T41" s="11">
        <f t="shared" si="25"/>
        <v>-0.24829261582726384</v>
      </c>
      <c r="U41" s="11">
        <f>'OddsRatio_working_3-way'!S41-'OddsRatio_working_3-way'!R41^2/3</f>
        <v>-0.83550465225874282</v>
      </c>
      <c r="V41" s="11">
        <f>'OddsRatio_working_3-way'!S41*'OddsRatio_working_3-way'!R41/3-2*'OddsRatio_working_3-way'!R41^3/27-'OddsRatio_working_3-way'!T41</f>
        <v>0.24829261582726384</v>
      </c>
      <c r="W41" s="11">
        <f>'OddsRatio_working_3-way'!V41^2+4*'OddsRatio_working_3-way'!U41^3/27</f>
        <v>-2.4756566792314444E-2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0.14697430886609034</v>
      </c>
      <c r="Y41" s="11">
        <f>IF('OddsRatio_working_3-way'!W41&gt;=0,IF('OddsRatio_working_3-way'!V41+SQRT('OddsRatio_working_3-way'!W41)&gt;0,0,PI()),ACOS('OddsRatio_working_3-way'!V41/(2*'OddsRatio_working_3-way'!X41)))</f>
        <v>0.56482865031648588</v>
      </c>
      <c r="Z41" s="11">
        <f>'OddsRatio_working_3-way'!X41^(1/3)*COS('OddsRatio_working_3-way'!Y41/3)</f>
        <v>0.51840654626118676</v>
      </c>
      <c r="AA41" s="11">
        <f>'OddsRatio_working_3-way'!X41^(1/3)*COS(('OddsRatio_working_3-way'!Y41+2*PI())/3)</f>
        <v>-0.34474363003800179</v>
      </c>
      <c r="AB41" s="11">
        <f>'OddsRatio_working_3-way'!X41^(1/3)*COS(('OddsRatio_working_3-way'!Y41+4*PI())/3)</f>
        <v>-0.17366291622318497</v>
      </c>
      <c r="AC41" s="11">
        <f>'OddsRatio_working_3-way'!X41^(1/3)*SIN('OddsRatio_working_3-way'!Y41/3)</f>
        <v>9.8773496174137956E-2</v>
      </c>
      <c r="AD41" s="11">
        <f>'OddsRatio_working_3-way'!X41^(1/3)*SIN(('OddsRatio_working_3-way'!Y41+2*PI())/3)</f>
        <v>0.39956649046327153</v>
      </c>
      <c r="AE41" s="11">
        <f>'OddsRatio_working_3-way'!X41^(1/3)*SIN(('OddsRatio_working_3-way'!Y41+4*PI())/3)</f>
        <v>-0.49833998663740942</v>
      </c>
      <c r="AF41" s="11">
        <f>-'OddsRatio_working_3-way'!U41/(3*'OddsRatio_working_3-way'!X41^(1/3))*COS(('OddsRatio_working_3-way'!Y41)/3)</f>
        <v>0.51840654626118665</v>
      </c>
      <c r="AG41" s="11">
        <f>-'OddsRatio_working_3-way'!U41/(3*'OddsRatio_working_3-way'!X41^(1/3))*COS(('OddsRatio_working_3-way'!Y41+2*PI())/3)</f>
        <v>-0.34474363003800174</v>
      </c>
      <c r="AH41" s="11">
        <f>-'OddsRatio_working_3-way'!U41/(3*'OddsRatio_working_3-way'!X41^(1/3))*COS(('OddsRatio_working_3-way'!Y41+4*PI())/3)</f>
        <v>-0.17366291622318494</v>
      </c>
      <c r="AI41" s="11">
        <f>'OddsRatio_working_3-way'!U41/(3*'OddsRatio_working_3-way'!X41^(1/3))*SIN(('OddsRatio_working_3-way'!Y41)/3)</f>
        <v>-9.8773496174137942E-2</v>
      </c>
      <c r="AJ41" s="11">
        <f>'OddsRatio_working_3-way'!U41/(3*'OddsRatio_working_3-way'!X41^(1/3))*SIN(('OddsRatio_working_3-way'!Y41+2*PI())/3)</f>
        <v>-0.39956649046327142</v>
      </c>
      <c r="AK41" s="11">
        <f>'OddsRatio_working_3-way'!U41/(3*'OddsRatio_working_3-way'!X41^(1/3))*SIN(('OddsRatio_working_3-way'!Y41+4*PI())/3)</f>
        <v>0.4983399866374093</v>
      </c>
      <c r="AL41" s="11">
        <f>'OddsRatio_working_3-way'!Z41+'OddsRatio_working_3-way'!AF41</f>
        <v>1.0368130925223733</v>
      </c>
      <c r="AM41" s="11">
        <f>'OddsRatio_working_3-way'!AA41+'OddsRatio_working_3-way'!AG41</f>
        <v>-0.68948726007600358</v>
      </c>
      <c r="AN41" s="11">
        <f>'OddsRatio_working_3-way'!AB41+'OddsRatio_working_3-way'!AH41</f>
        <v>-0.34732583244636994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1.0368130925223733</v>
      </c>
      <c r="AS41" s="11">
        <f>IF(('OddsRatio_working_3-way'!X41=0),IF(Q41&gt;0,-Q41^(1/3),(-Q41)^(1/3)),'OddsRatio_working_3-way'!AM41-'OddsRatio_working_3-way'!R41/3)</f>
        <v>-0.68948726007600358</v>
      </c>
      <c r="AT41" s="11">
        <f>IF(('OddsRatio_working_3-way'!X41=0),IF(Q41&gt;0,-Q41^(1/3),(-Q41)^(1/3)),'OddsRatio_working_3-way'!AN41-'OddsRatio_working_3-way'!R41/3)</f>
        <v>-0.34732583244636994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9.36</v>
      </c>
      <c r="B42" s="4">
        <f>IF('True_Odds_Calculator_3-way'!B43="","",'True_Odds_Calculator_3-way'!B43)</f>
        <v>5.87</v>
      </c>
      <c r="C42" s="4">
        <f>IF('True_Odds_Calculator_3-way'!C43="","",'True_Odds_Calculator_3-way'!C43)</f>
        <v>1.34</v>
      </c>
      <c r="D42" s="9">
        <f t="shared" si="13"/>
        <v>0.10167131520328374</v>
      </c>
      <c r="E42" s="9">
        <f t="shared" si="14"/>
        <v>0.16267930725910337</v>
      </c>
      <c r="F42" s="9">
        <f t="shared" si="15"/>
        <v>0.73564937753761306</v>
      </c>
      <c r="G42" s="9">
        <f t="shared" si="16"/>
        <v>1.056891848905253</v>
      </c>
      <c r="H42" s="9">
        <f t="shared" si="17"/>
        <v>9.8356158568479142</v>
      </c>
      <c r="I42" s="9">
        <f t="shared" si="18"/>
        <v>6.147063304168582</v>
      </c>
      <c r="J42" s="9">
        <f t="shared" si="19"/>
        <v>1.359343228627786</v>
      </c>
      <c r="K42" s="11">
        <f t="shared" si="20"/>
        <v>0.10683760683760685</v>
      </c>
      <c r="L42" s="11">
        <f t="shared" si="21"/>
        <v>0.17035775127768313</v>
      </c>
      <c r="M42" s="11">
        <f t="shared" si="22"/>
        <v>0.74626865671641784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-0.18801625907069741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0.18431517770427988</v>
      </c>
      <c r="Q42" s="11">
        <f>2*'OddsRatio_working_3-way'!K42*'OddsRatio_working_3-way'!L42*'OddsRatio_working_3-way'!M42</f>
        <v>2.7165096198125259E-2</v>
      </c>
      <c r="R42" s="11">
        <f t="shared" si="23"/>
        <v>0</v>
      </c>
      <c r="S42" s="11">
        <f t="shared" si="24"/>
        <v>-0.98031509942432238</v>
      </c>
      <c r="T42" s="11">
        <f t="shared" si="25"/>
        <v>-0.14448269704116762</v>
      </c>
      <c r="U42" s="11">
        <f>'OddsRatio_working_3-way'!S42-'OddsRatio_working_3-way'!R42^2/3</f>
        <v>-0.98031509942432238</v>
      </c>
      <c r="V42" s="11">
        <f>'OddsRatio_working_3-way'!S42*'OddsRatio_working_3-way'!R42/3-2*'OddsRatio_working_3-way'!R42^3/27-'OddsRatio_working_3-way'!T42</f>
        <v>0.14448269704116762</v>
      </c>
      <c r="W42" s="11">
        <f>'OddsRatio_working_3-way'!V42^2+4*'OddsRatio_working_3-way'!U42^3/27</f>
        <v>-0.1186951437962029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0.18679560590421601</v>
      </c>
      <c r="Y42" s="11">
        <f>IF('OddsRatio_working_3-way'!W42&gt;=0,IF('OddsRatio_working_3-way'!V42+SQRT('OddsRatio_working_3-way'!W42)&gt;0,0,PI()),ACOS('OddsRatio_working_3-way'!V42/(2*'OddsRatio_working_3-way'!X42)))</f>
        <v>1.173702341388609</v>
      </c>
      <c r="Z42" s="11">
        <f>'OddsRatio_working_3-way'!X42^(1/3)*COS('OddsRatio_working_3-way'!Y42/3)</f>
        <v>0.5284459244526265</v>
      </c>
      <c r="AA42" s="11">
        <f>'OddsRatio_working_3-way'!X42^(1/3)*COS(('OddsRatio_working_3-way'!Y42+2*PI())/3)</f>
        <v>-0.45300181049363714</v>
      </c>
      <c r="AB42" s="11">
        <f>'OddsRatio_working_3-way'!X42^(1/3)*COS(('OddsRatio_working_3-way'!Y42+4*PI())/3)</f>
        <v>-7.5444113958989339E-2</v>
      </c>
      <c r="AC42" s="11">
        <f>'OddsRatio_working_3-way'!X42^(1/3)*SIN('OddsRatio_working_3-way'!Y42/3)</f>
        <v>0.21798303772889402</v>
      </c>
      <c r="AD42" s="11">
        <f>'OddsRatio_working_3-way'!X42^(1/3)*SIN(('OddsRatio_working_3-way'!Y42+2*PI())/3)</f>
        <v>0.34865607623787997</v>
      </c>
      <c r="AE42" s="11">
        <f>'OddsRatio_working_3-way'!X42^(1/3)*SIN(('OddsRatio_working_3-way'!Y42+4*PI())/3)</f>
        <v>-0.5666391139667738</v>
      </c>
      <c r="AF42" s="11">
        <f>-'OddsRatio_working_3-way'!U42/(3*'OddsRatio_working_3-way'!X42^(1/3))*COS(('OddsRatio_working_3-way'!Y42)/3)</f>
        <v>0.5284459244526265</v>
      </c>
      <c r="AG42" s="11">
        <f>-'OddsRatio_working_3-way'!U42/(3*'OddsRatio_working_3-way'!X42^(1/3))*COS(('OddsRatio_working_3-way'!Y42+2*PI())/3)</f>
        <v>-0.45300181049363714</v>
      </c>
      <c r="AH42" s="11">
        <f>-'OddsRatio_working_3-way'!U42/(3*'OddsRatio_working_3-way'!X42^(1/3))*COS(('OddsRatio_working_3-way'!Y42+4*PI())/3)</f>
        <v>-7.5444113958989339E-2</v>
      </c>
      <c r="AI42" s="11">
        <f>'OddsRatio_working_3-way'!U42/(3*'OddsRatio_working_3-way'!X42^(1/3))*SIN(('OddsRatio_working_3-way'!Y42)/3)</f>
        <v>-0.21798303772889402</v>
      </c>
      <c r="AJ42" s="11">
        <f>'OddsRatio_working_3-way'!U42/(3*'OddsRatio_working_3-way'!X42^(1/3))*SIN(('OddsRatio_working_3-way'!Y42+2*PI())/3)</f>
        <v>-0.34865607623787997</v>
      </c>
      <c r="AK42" s="11">
        <f>'OddsRatio_working_3-way'!U42/(3*'OddsRatio_working_3-way'!X42^(1/3))*SIN(('OddsRatio_working_3-way'!Y42+4*PI())/3)</f>
        <v>0.5666391139667738</v>
      </c>
      <c r="AL42" s="11">
        <f>'OddsRatio_working_3-way'!Z42+'OddsRatio_working_3-way'!AF42</f>
        <v>1.056891848905253</v>
      </c>
      <c r="AM42" s="11">
        <f>'OddsRatio_working_3-way'!AA42+'OddsRatio_working_3-way'!AG42</f>
        <v>-0.90600362098727427</v>
      </c>
      <c r="AN42" s="11">
        <f>'OddsRatio_working_3-way'!AB42+'OddsRatio_working_3-way'!AH42</f>
        <v>-0.15088822791797868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1.056891848905253</v>
      </c>
      <c r="AS42" s="11">
        <f>IF(('OddsRatio_working_3-way'!X42=0),IF(Q42&gt;0,-Q42^(1/3),(-Q42)^(1/3)),'OddsRatio_working_3-way'!AM42-'OddsRatio_working_3-way'!R42/3)</f>
        <v>-0.90600362098727427</v>
      </c>
      <c r="AT42" s="11">
        <f>IF(('OddsRatio_working_3-way'!X42=0),IF(Q42&gt;0,-Q42^(1/3),(-Q42)^(1/3)),'OddsRatio_working_3-way'!AN42-'OddsRatio_working_3-way'!R42/3)</f>
        <v>-0.15088822791797868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4.22</v>
      </c>
      <c r="B43" s="4">
        <f>IF('True_Odds_Calculator_3-way'!B44="","",'True_Odds_Calculator_3-way'!B44)</f>
        <v>4.1399999999999997</v>
      </c>
      <c r="C43" s="4">
        <f>IF('True_Odds_Calculator_3-way'!C44="","",'True_Odds_Calculator_3-way'!C44)</f>
        <v>1.83</v>
      </c>
      <c r="D43" s="9">
        <f t="shared" si="13"/>
        <v>0.22962873022840388</v>
      </c>
      <c r="E43" s="9">
        <f t="shared" si="14"/>
        <v>0.23410950631905261</v>
      </c>
      <c r="F43" s="9">
        <f t="shared" si="15"/>
        <v>0.53626176345254384</v>
      </c>
      <c r="G43" s="9">
        <f t="shared" si="16"/>
        <v>1.0418806728406427</v>
      </c>
      <c r="H43" s="9">
        <f t="shared" si="17"/>
        <v>4.3548557665468692</v>
      </c>
      <c r="I43" s="9">
        <f t="shared" si="18"/>
        <v>4.2715053127196168</v>
      </c>
      <c r="J43" s="9">
        <f t="shared" si="19"/>
        <v>1.8647609584577334</v>
      </c>
      <c r="K43" s="11">
        <f t="shared" si="20"/>
        <v>0.23696682464454977</v>
      </c>
      <c r="L43" s="11">
        <f t="shared" si="21"/>
        <v>0.24154589371980678</v>
      </c>
      <c r="M43" s="11">
        <f t="shared" si="22"/>
        <v>0.54644808743169393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-0.26248212317670816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0.22488734051296336</v>
      </c>
      <c r="Q43" s="11">
        <f>2*'OddsRatio_working_3-way'!K43*'OddsRatio_working_3-way'!L43*'OddsRatio_working_3-way'!M43</f>
        <v>6.2555588459795086E-2</v>
      </c>
      <c r="R43" s="11">
        <f t="shared" si="23"/>
        <v>0</v>
      </c>
      <c r="S43" s="11">
        <f t="shared" si="24"/>
        <v>-0.85677202619076942</v>
      </c>
      <c r="T43" s="11">
        <f t="shared" si="25"/>
        <v>-0.23832323398908742</v>
      </c>
      <c r="U43" s="11">
        <f>'OddsRatio_working_3-way'!S43-'OddsRatio_working_3-way'!R43^2/3</f>
        <v>-0.85677202619076942</v>
      </c>
      <c r="V43" s="11">
        <f>'OddsRatio_working_3-way'!S43*'OddsRatio_working_3-way'!R43/3-2*'OddsRatio_working_3-way'!R43^3/27-'OddsRatio_working_3-way'!T43</f>
        <v>0.23832323398908742</v>
      </c>
      <c r="W43" s="11">
        <f>'OddsRatio_working_3-way'!V43^2+4*'OddsRatio_working_3-way'!U43^3/27</f>
        <v>-3.6375461503896069E-2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0.15262161164372609</v>
      </c>
      <c r="Y43" s="11">
        <f>IF('OddsRatio_working_3-way'!W43&gt;=0,IF('OddsRatio_working_3-way'!V43+SQRT('OddsRatio_working_3-way'!W43)&gt;0,0,PI()),ACOS('OddsRatio_working_3-way'!V43/(2*'OddsRatio_working_3-way'!X43)))</f>
        <v>0.67490705523357852</v>
      </c>
      <c r="Z43" s="11">
        <f>'OddsRatio_working_3-way'!X43^(1/3)*COS('OddsRatio_working_3-way'!Y43/3)</f>
        <v>0.52094033642032134</v>
      </c>
      <c r="AA43" s="11">
        <f>'OddsRatio_working_3-way'!X43^(1/3)*COS(('OddsRatio_working_3-way'!Y43+2*PI())/3)</f>
        <v>-0.36371202486434989</v>
      </c>
      <c r="AB43" s="11">
        <f>'OddsRatio_working_3-way'!X43^(1/3)*COS(('OddsRatio_working_3-way'!Y43+4*PI())/3)</f>
        <v>-0.15722831155597158</v>
      </c>
      <c r="AC43" s="11">
        <f>'OddsRatio_working_3-way'!X43^(1/3)*SIN('OddsRatio_working_3-way'!Y43/3)</f>
        <v>0.11921342746186572</v>
      </c>
      <c r="AD43" s="11">
        <f>'OddsRatio_working_3-way'!X43^(1/3)*SIN(('OddsRatio_working_3-way'!Y43+2*PI())/3)</f>
        <v>0.39154085146507722</v>
      </c>
      <c r="AE43" s="11">
        <f>'OddsRatio_working_3-way'!X43^(1/3)*SIN(('OddsRatio_working_3-way'!Y43+4*PI())/3)</f>
        <v>-0.51075427892694292</v>
      </c>
      <c r="AF43" s="11">
        <f>-'OddsRatio_working_3-way'!U43/(3*'OddsRatio_working_3-way'!X43^(1/3))*COS(('OddsRatio_working_3-way'!Y43)/3)</f>
        <v>0.52094033642032134</v>
      </c>
      <c r="AG43" s="11">
        <f>-'OddsRatio_working_3-way'!U43/(3*'OddsRatio_working_3-way'!X43^(1/3))*COS(('OddsRatio_working_3-way'!Y43+2*PI())/3)</f>
        <v>-0.36371202486434989</v>
      </c>
      <c r="AH43" s="11">
        <f>-'OddsRatio_working_3-way'!U43/(3*'OddsRatio_working_3-way'!X43^(1/3))*COS(('OddsRatio_working_3-way'!Y43+4*PI())/3)</f>
        <v>-0.15722831155597158</v>
      </c>
      <c r="AI43" s="11">
        <f>'OddsRatio_working_3-way'!U43/(3*'OddsRatio_working_3-way'!X43^(1/3))*SIN(('OddsRatio_working_3-way'!Y43)/3)</f>
        <v>-0.11921342746186572</v>
      </c>
      <c r="AJ43" s="11">
        <f>'OddsRatio_working_3-way'!U43/(3*'OddsRatio_working_3-way'!X43^(1/3))*SIN(('OddsRatio_working_3-way'!Y43+2*PI())/3)</f>
        <v>-0.39154085146507722</v>
      </c>
      <c r="AK43" s="11">
        <f>'OddsRatio_working_3-way'!U43/(3*'OddsRatio_working_3-way'!X43^(1/3))*SIN(('OddsRatio_working_3-way'!Y43+4*PI())/3)</f>
        <v>0.51075427892694292</v>
      </c>
      <c r="AL43" s="11">
        <f>'OddsRatio_working_3-way'!Z43+'OddsRatio_working_3-way'!AF43</f>
        <v>1.0418806728406427</v>
      </c>
      <c r="AM43" s="11">
        <f>'OddsRatio_working_3-way'!AA43+'OddsRatio_working_3-way'!AG43</f>
        <v>-0.72742404972869978</v>
      </c>
      <c r="AN43" s="11">
        <f>'OddsRatio_working_3-way'!AB43+'OddsRatio_working_3-way'!AH43</f>
        <v>-0.31445662311194317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1.0418806728406427</v>
      </c>
      <c r="AS43" s="11">
        <f>IF(('OddsRatio_working_3-way'!X43=0),IF(Q43&gt;0,-Q43^(1/3),(-Q43)^(1/3)),'OddsRatio_working_3-way'!AM43-'OddsRatio_working_3-way'!R43/3)</f>
        <v>-0.72742404972869978</v>
      </c>
      <c r="AT43" s="11">
        <f>IF(('OddsRatio_working_3-way'!X43=0),IF(Q43&gt;0,-Q43^(1/3),(-Q43)^(1/3)),'OddsRatio_working_3-way'!AN43-'OddsRatio_working_3-way'!R43/3)</f>
        <v>-0.31445662311194317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1.97</v>
      </c>
      <c r="B44" s="4">
        <f>IF('True_Odds_Calculator_3-way'!B45="","",'True_Odds_Calculator_3-way'!B45)</f>
        <v>3.61</v>
      </c>
      <c r="C44" s="4">
        <f>IF('True_Odds_Calculator_3-way'!C45="","",'True_Odds_Calculator_3-way'!C45)</f>
        <v>4.09</v>
      </c>
      <c r="D44" s="9">
        <f t="shared" si="13"/>
        <v>0.49607196116304264</v>
      </c>
      <c r="E44" s="9">
        <f t="shared" si="14"/>
        <v>0.26785713465628291</v>
      </c>
      <c r="F44" s="9">
        <f t="shared" si="15"/>
        <v>0.23607090418067442</v>
      </c>
      <c r="G44" s="9">
        <f t="shared" si="16"/>
        <v>1.047254194496207</v>
      </c>
      <c r="H44" s="9">
        <f t="shared" si="17"/>
        <v>2.0158365686613209</v>
      </c>
      <c r="I44" s="9">
        <f t="shared" si="18"/>
        <v>3.7333334476351001</v>
      </c>
      <c r="J44" s="9">
        <f t="shared" si="19"/>
        <v>4.2360154609932801</v>
      </c>
      <c r="K44" s="11">
        <f t="shared" si="20"/>
        <v>0.50761421319796951</v>
      </c>
      <c r="L44" s="11">
        <f t="shared" si="21"/>
        <v>0.2770083102493075</v>
      </c>
      <c r="M44" s="11">
        <f t="shared" si="22"/>
        <v>0.24449877750611249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-0.26895150877958507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0.22931322271268056</v>
      </c>
      <c r="Q44" s="11">
        <f>2*'OddsRatio_working_3-way'!K44*'OddsRatio_working_3-way'!L44*'OddsRatio_working_3-way'!M44</f>
        <v>6.8759587020294013E-2</v>
      </c>
      <c r="R44" s="11">
        <f t="shared" si="23"/>
        <v>0</v>
      </c>
      <c r="S44" s="11">
        <f t="shared" si="24"/>
        <v>-0.85261920914007794</v>
      </c>
      <c r="T44" s="11">
        <f t="shared" si="25"/>
        <v>-0.25565793377513579</v>
      </c>
      <c r="U44" s="11">
        <f>'OddsRatio_working_3-way'!S44-'OddsRatio_working_3-way'!R44^2/3</f>
        <v>-0.85261920914007794</v>
      </c>
      <c r="V44" s="11">
        <f>'OddsRatio_working_3-way'!S44*'OddsRatio_working_3-way'!R44/3-2*'OddsRatio_working_3-way'!R44^3/27-'OddsRatio_working_3-way'!T44</f>
        <v>0.25565793377513579</v>
      </c>
      <c r="W44" s="11">
        <f>'OddsRatio_working_3-way'!V44^2+4*'OddsRatio_working_3-way'!U44^3/27</f>
        <v>-2.6464153850967578E-2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0.15151331043273006</v>
      </c>
      <c r="Y44" s="11">
        <f>IF('OddsRatio_working_3-way'!W44&gt;=0,IF('OddsRatio_working_3-way'!V44+SQRT('OddsRatio_working_3-way'!W44)&gt;0,0,PI()),ACOS('OddsRatio_working_3-way'!V44/(2*'OddsRatio_working_3-way'!X44)))</f>
        <v>0.56669206551536822</v>
      </c>
      <c r="Z44" s="11">
        <f>'OddsRatio_working_3-way'!X44^(1/3)*COS('OddsRatio_working_3-way'!Y44/3)</f>
        <v>0.52362709724810352</v>
      </c>
      <c r="AA44" s="11">
        <f>'OddsRatio_working_3-way'!X44^(1/3)*COS(('OddsRatio_working_3-way'!Y44+2*PI())/3)</f>
        <v>-0.34850725978964509</v>
      </c>
      <c r="AB44" s="11">
        <f>'OddsRatio_working_3-way'!X44^(1/3)*COS(('OddsRatio_working_3-way'!Y44+4*PI())/3)</f>
        <v>-0.17511983745845858</v>
      </c>
      <c r="AC44" s="11">
        <f>'OddsRatio_working_3-way'!X44^(1/3)*SIN('OddsRatio_working_3-way'!Y44/3)</f>
        <v>0.1001052749570059</v>
      </c>
      <c r="AD44" s="11">
        <f>'OddsRatio_working_3-way'!X44^(1/3)*SIN(('OddsRatio_working_3-way'!Y44+2*PI())/3)</f>
        <v>0.40342173084825944</v>
      </c>
      <c r="AE44" s="11">
        <f>'OddsRatio_working_3-way'!X44^(1/3)*SIN(('OddsRatio_working_3-way'!Y44+4*PI())/3)</f>
        <v>-0.50352700580526533</v>
      </c>
      <c r="AF44" s="11">
        <f>-'OddsRatio_working_3-way'!U44/(3*'OddsRatio_working_3-way'!X44^(1/3))*COS(('OddsRatio_working_3-way'!Y44)/3)</f>
        <v>0.52362709724810352</v>
      </c>
      <c r="AG44" s="11">
        <f>-'OddsRatio_working_3-way'!U44/(3*'OddsRatio_working_3-way'!X44^(1/3))*COS(('OddsRatio_working_3-way'!Y44+2*PI())/3)</f>
        <v>-0.34850725978964509</v>
      </c>
      <c r="AH44" s="11">
        <f>-'OddsRatio_working_3-way'!U44/(3*'OddsRatio_working_3-way'!X44^(1/3))*COS(('OddsRatio_working_3-way'!Y44+4*PI())/3)</f>
        <v>-0.17511983745845858</v>
      </c>
      <c r="AI44" s="11">
        <f>'OddsRatio_working_3-way'!U44/(3*'OddsRatio_working_3-way'!X44^(1/3))*SIN(('OddsRatio_working_3-way'!Y44)/3)</f>
        <v>-0.1001052749570059</v>
      </c>
      <c r="AJ44" s="11">
        <f>'OddsRatio_working_3-way'!U44/(3*'OddsRatio_working_3-way'!X44^(1/3))*SIN(('OddsRatio_working_3-way'!Y44+2*PI())/3)</f>
        <v>-0.40342173084825944</v>
      </c>
      <c r="AK44" s="11">
        <f>'OddsRatio_working_3-way'!U44/(3*'OddsRatio_working_3-way'!X44^(1/3))*SIN(('OddsRatio_working_3-way'!Y44+4*PI())/3)</f>
        <v>0.50352700580526533</v>
      </c>
      <c r="AL44" s="11">
        <f>'OddsRatio_working_3-way'!Z44+'OddsRatio_working_3-way'!AF44</f>
        <v>1.047254194496207</v>
      </c>
      <c r="AM44" s="11">
        <f>'OddsRatio_working_3-way'!AA44+'OddsRatio_working_3-way'!AG44</f>
        <v>-0.69701451957929017</v>
      </c>
      <c r="AN44" s="11">
        <f>'OddsRatio_working_3-way'!AB44+'OddsRatio_working_3-way'!AH44</f>
        <v>-0.35023967491691715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1.047254194496207</v>
      </c>
      <c r="AS44" s="11">
        <f>IF(('OddsRatio_working_3-way'!X44=0),IF(Q44&gt;0,-Q44^(1/3),(-Q44)^(1/3)),'OddsRatio_working_3-way'!AM44-'OddsRatio_working_3-way'!R44/3)</f>
        <v>-0.69701451957929017</v>
      </c>
      <c r="AT44" s="11">
        <f>IF(('OddsRatio_working_3-way'!X44=0),IF(Q44&gt;0,-Q44^(1/3),(-Q44)^(1/3)),'OddsRatio_working_3-way'!AN44-'OddsRatio_working_3-way'!R44/3)</f>
        <v>-0.35023967491691715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1.76</v>
      </c>
      <c r="B45" s="4">
        <f>IF('True_Odds_Calculator_3-way'!B46="","",'True_Odds_Calculator_3-way'!B46)</f>
        <v>3.83</v>
      </c>
      <c r="C45" s="4">
        <f>IF('True_Odds_Calculator_3-way'!C46="","",'True_Odds_Calculator_3-way'!C46)</f>
        <v>4.93</v>
      </c>
      <c r="D45" s="9">
        <f t="shared" si="13"/>
        <v>0.55490840116165663</v>
      </c>
      <c r="E45" s="9">
        <f t="shared" si="14"/>
        <v>0.25082998251873229</v>
      </c>
      <c r="F45" s="9">
        <f t="shared" si="15"/>
        <v>0.19426161631961122</v>
      </c>
      <c r="G45" s="9">
        <f t="shared" si="16"/>
        <v>1.0553937178654396</v>
      </c>
      <c r="H45" s="9">
        <f t="shared" si="17"/>
        <v>1.8020992255777342</v>
      </c>
      <c r="I45" s="9">
        <f t="shared" si="18"/>
        <v>3.9867642215591941</v>
      </c>
      <c r="J45" s="9">
        <f t="shared" si="19"/>
        <v>5.1476973112111768</v>
      </c>
      <c r="K45" s="11">
        <f t="shared" si="20"/>
        <v>0.56818181818181823</v>
      </c>
      <c r="L45" s="11">
        <f t="shared" si="21"/>
        <v>0.2610966057441253</v>
      </c>
      <c r="M45" s="11">
        <f t="shared" si="22"/>
        <v>0.20283975659229211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-0.25435144960854783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0.22628693472199685</v>
      </c>
      <c r="Q45" s="11">
        <f>2*'OddsRatio_working_3-way'!K45*'OddsRatio_working_3-way'!L45*'OddsRatio_working_3-way'!M45</f>
        <v>6.01826954047864E-2</v>
      </c>
      <c r="R45" s="11">
        <f t="shared" si="23"/>
        <v>0</v>
      </c>
      <c r="S45" s="11">
        <f t="shared" si="24"/>
        <v>-0.88966245354707885</v>
      </c>
      <c r="T45" s="11">
        <f t="shared" si="25"/>
        <v>-0.2366123546667763</v>
      </c>
      <c r="U45" s="11">
        <f>'OddsRatio_working_3-way'!S45-'OddsRatio_working_3-way'!R45^2/3</f>
        <v>-0.88966245354707885</v>
      </c>
      <c r="V45" s="11">
        <f>'OddsRatio_working_3-way'!S45*'OddsRatio_working_3-way'!R45/3-2*'OddsRatio_working_3-way'!R45^3/27-'OddsRatio_working_3-way'!T45</f>
        <v>0.2366123546667763</v>
      </c>
      <c r="W45" s="11">
        <f>'OddsRatio_working_3-way'!V45^2+4*'OddsRatio_working_3-way'!U45^3/27</f>
        <v>-4.8335659180358814E-2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0.16149385867682023</v>
      </c>
      <c r="Y45" s="11">
        <f>IF('OddsRatio_working_3-way'!W45&gt;=0,IF('OddsRatio_working_3-way'!V45+SQRT('OddsRatio_working_3-way'!W45)&gt;0,0,PI()),ACOS('OddsRatio_working_3-way'!V45/(2*'OddsRatio_working_3-way'!X45)))</f>
        <v>0.74870078397004147</v>
      </c>
      <c r="Z45" s="11">
        <f>'OddsRatio_working_3-way'!X45^(1/3)*COS('OddsRatio_working_3-way'!Y45/3)</f>
        <v>0.52769685893271978</v>
      </c>
      <c r="AA45" s="11">
        <f>'OddsRatio_working_3-way'!X45^(1/3)*COS(('OddsRatio_working_3-way'!Y45+2*PI())/3)</f>
        <v>-0.38032860885828756</v>
      </c>
      <c r="AB45" s="11">
        <f>'OddsRatio_working_3-way'!X45^(1/3)*COS(('OddsRatio_working_3-way'!Y45+4*PI())/3)</f>
        <v>-0.14736825007443208</v>
      </c>
      <c r="AC45" s="11">
        <f>'OddsRatio_working_3-way'!X45^(1/3)*SIN('OddsRatio_working_3-way'!Y45/3)</f>
        <v>0.13449972585437078</v>
      </c>
      <c r="AD45" s="11">
        <f>'OddsRatio_working_3-way'!X45^(1/3)*SIN(('OddsRatio_working_3-way'!Y45+2*PI())/3)</f>
        <v>0.38974902240580328</v>
      </c>
      <c r="AE45" s="11">
        <f>'OddsRatio_working_3-way'!X45^(1/3)*SIN(('OddsRatio_working_3-way'!Y45+4*PI())/3)</f>
        <v>-0.52424874826017398</v>
      </c>
      <c r="AF45" s="11">
        <f>-'OddsRatio_working_3-way'!U45/(3*'OddsRatio_working_3-way'!X45^(1/3))*COS(('OddsRatio_working_3-way'!Y45)/3)</f>
        <v>0.52769685893271978</v>
      </c>
      <c r="AG45" s="11">
        <f>-'OddsRatio_working_3-way'!U45/(3*'OddsRatio_working_3-way'!X45^(1/3))*COS(('OddsRatio_working_3-way'!Y45+2*PI())/3)</f>
        <v>-0.38032860885828756</v>
      </c>
      <c r="AH45" s="11">
        <f>-'OddsRatio_working_3-way'!U45/(3*'OddsRatio_working_3-way'!X45^(1/3))*COS(('OddsRatio_working_3-way'!Y45+4*PI())/3)</f>
        <v>-0.14736825007443208</v>
      </c>
      <c r="AI45" s="11">
        <f>'OddsRatio_working_3-way'!U45/(3*'OddsRatio_working_3-way'!X45^(1/3))*SIN(('OddsRatio_working_3-way'!Y45)/3)</f>
        <v>-0.13449972585437078</v>
      </c>
      <c r="AJ45" s="11">
        <f>'OddsRatio_working_3-way'!U45/(3*'OddsRatio_working_3-way'!X45^(1/3))*SIN(('OddsRatio_working_3-way'!Y45+2*PI())/3)</f>
        <v>-0.38974902240580328</v>
      </c>
      <c r="AK45" s="11">
        <f>'OddsRatio_working_3-way'!U45/(3*'OddsRatio_working_3-way'!X45^(1/3))*SIN(('OddsRatio_working_3-way'!Y45+4*PI())/3)</f>
        <v>0.52424874826017398</v>
      </c>
      <c r="AL45" s="11">
        <f>'OddsRatio_working_3-way'!Z45+'OddsRatio_working_3-way'!AF45</f>
        <v>1.0553937178654396</v>
      </c>
      <c r="AM45" s="11">
        <f>'OddsRatio_working_3-way'!AA45+'OddsRatio_working_3-way'!AG45</f>
        <v>-0.76065721771657513</v>
      </c>
      <c r="AN45" s="11">
        <f>'OddsRatio_working_3-way'!AB45+'OddsRatio_working_3-way'!AH45</f>
        <v>-0.29473650014886416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1.0553937178654396</v>
      </c>
      <c r="AS45" s="11">
        <f>IF(('OddsRatio_working_3-way'!X45=0),IF(Q45&gt;0,-Q45^(1/3),(-Q45)^(1/3)),'OddsRatio_working_3-way'!AM45-'OddsRatio_working_3-way'!R45/3)</f>
        <v>-0.76065721771657513</v>
      </c>
      <c r="AT45" s="11">
        <f>IF(('OddsRatio_working_3-way'!X45=0),IF(Q45&gt;0,-Q45^(1/3),(-Q45)^(1/3)),'OddsRatio_working_3-way'!AN45-'OddsRatio_working_3-way'!R45/3)</f>
        <v>-0.29473650014886416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2.35</v>
      </c>
      <c r="B46" s="4">
        <f>IF('True_Odds_Calculator_3-way'!B47="","",'True_Odds_Calculator_3-way'!B47)</f>
        <v>3.71</v>
      </c>
      <c r="C46" s="4">
        <f>IF('True_Odds_Calculator_3-way'!C47="","",'True_Odds_Calculator_3-way'!C47)</f>
        <v>3</v>
      </c>
      <c r="D46" s="9">
        <f t="shared" si="13"/>
        <v>0.41503229580118878</v>
      </c>
      <c r="E46" s="9">
        <f t="shared" si="14"/>
        <v>0.2611414379481139</v>
      </c>
      <c r="F46" s="9">
        <f t="shared" si="15"/>
        <v>0.32382626625069744</v>
      </c>
      <c r="G46" s="9">
        <f t="shared" si="16"/>
        <v>1.0440378132047932</v>
      </c>
      <c r="H46" s="9">
        <f t="shared" si="17"/>
        <v>2.4094510478264706</v>
      </c>
      <c r="I46" s="9">
        <f t="shared" si="18"/>
        <v>3.8293424737849904</v>
      </c>
      <c r="J46" s="9">
        <f t="shared" si="19"/>
        <v>3.0880756264095863</v>
      </c>
      <c r="K46" s="11">
        <f t="shared" si="20"/>
        <v>0.42553191489361702</v>
      </c>
      <c r="L46" s="11">
        <f t="shared" si="21"/>
        <v>0.26954177897574122</v>
      </c>
      <c r="M46" s="11">
        <f t="shared" si="22"/>
        <v>0.33333333333333331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-0.27974995698801408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0.23169123128978603</v>
      </c>
      <c r="Q46" s="11">
        <f>2*'OddsRatio_working_3-way'!K46*'OddsRatio_working_3-way'!L46*'OddsRatio_working_3-way'!M46</f>
        <v>7.646575290091949E-2</v>
      </c>
      <c r="R46" s="11">
        <f t="shared" si="23"/>
        <v>0</v>
      </c>
      <c r="S46" s="11">
        <f t="shared" si="24"/>
        <v>-0.82820828208282038</v>
      </c>
      <c r="T46" s="11">
        <f t="shared" si="25"/>
        <v>-0.27333606669400012</v>
      </c>
      <c r="U46" s="11">
        <f>'OddsRatio_working_3-way'!S46-'OddsRatio_working_3-way'!R46^2/3</f>
        <v>-0.82820828208282038</v>
      </c>
      <c r="V46" s="11">
        <f>'OddsRatio_working_3-way'!S46*'OddsRatio_working_3-way'!R46/3-2*'OddsRatio_working_3-way'!R46^3/27-'OddsRatio_working_3-way'!T46</f>
        <v>0.27333606669400012</v>
      </c>
      <c r="W46" s="11">
        <f>'OddsRatio_working_3-way'!V46^2+4*'OddsRatio_working_3-way'!U46^3/27</f>
        <v>-9.4491789937202059E-3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0.14505325259147681</v>
      </c>
      <c r="Y46" s="11">
        <f>IF('OddsRatio_working_3-way'!W46&gt;=0,IF('OddsRatio_working_3-way'!V46+SQRT('OddsRatio_working_3-way'!W46)&gt;0,0,PI()),ACOS('OddsRatio_working_3-way'!V46/(2*'OddsRatio_working_3-way'!X46)))</f>
        <v>0.341682819770599</v>
      </c>
      <c r="Z46" s="11">
        <f>'OddsRatio_working_3-way'!X46^(1/3)*COS('OddsRatio_working_3-way'!Y46/3)</f>
        <v>0.52201890660239658</v>
      </c>
      <c r="AA46" s="11">
        <f>'OddsRatio_working_3-way'!X46^(1/3)*COS(('OddsRatio_working_3-way'!Y46+2*PI())/3)</f>
        <v>-0.31272276283495232</v>
      </c>
      <c r="AB46" s="11">
        <f>'OddsRatio_working_3-way'!X46^(1/3)*COS(('OddsRatio_working_3-way'!Y46+4*PI())/3)</f>
        <v>-0.2092961437674444</v>
      </c>
      <c r="AC46" s="11">
        <f>'OddsRatio_working_3-way'!X46^(1/3)*SIN('OddsRatio_working_3-way'!Y46/3)</f>
        <v>5.971338635999883E-2</v>
      </c>
      <c r="AD46" s="11">
        <f>'OddsRatio_working_3-way'!X46^(1/3)*SIN(('OddsRatio_working_3-way'!Y46+2*PI())/3)</f>
        <v>0.42222494119345239</v>
      </c>
      <c r="AE46" s="11">
        <f>'OddsRatio_working_3-way'!X46^(1/3)*SIN(('OddsRatio_working_3-way'!Y46+4*PI())/3)</f>
        <v>-0.48193832755345095</v>
      </c>
      <c r="AF46" s="11">
        <f>-'OddsRatio_working_3-way'!U46/(3*'OddsRatio_working_3-way'!X46^(1/3))*COS(('OddsRatio_working_3-way'!Y46)/3)</f>
        <v>0.52201890660239658</v>
      </c>
      <c r="AG46" s="11">
        <f>-'OddsRatio_working_3-way'!U46/(3*'OddsRatio_working_3-way'!X46^(1/3))*COS(('OddsRatio_working_3-way'!Y46+2*PI())/3)</f>
        <v>-0.31272276283495232</v>
      </c>
      <c r="AH46" s="11">
        <f>-'OddsRatio_working_3-way'!U46/(3*'OddsRatio_working_3-way'!X46^(1/3))*COS(('OddsRatio_working_3-way'!Y46+4*PI())/3)</f>
        <v>-0.2092961437674444</v>
      </c>
      <c r="AI46" s="11">
        <f>'OddsRatio_working_3-way'!U46/(3*'OddsRatio_working_3-way'!X46^(1/3))*SIN(('OddsRatio_working_3-way'!Y46)/3)</f>
        <v>-5.971338635999883E-2</v>
      </c>
      <c r="AJ46" s="11">
        <f>'OddsRatio_working_3-way'!U46/(3*'OddsRatio_working_3-way'!X46^(1/3))*SIN(('OddsRatio_working_3-way'!Y46+2*PI())/3)</f>
        <v>-0.42222494119345239</v>
      </c>
      <c r="AK46" s="11">
        <f>'OddsRatio_working_3-way'!U46/(3*'OddsRatio_working_3-way'!X46^(1/3))*SIN(('OddsRatio_working_3-way'!Y46+4*PI())/3)</f>
        <v>0.48193832755345095</v>
      </c>
      <c r="AL46" s="11">
        <f>'OddsRatio_working_3-way'!Z46+'OddsRatio_working_3-way'!AF46</f>
        <v>1.0440378132047932</v>
      </c>
      <c r="AM46" s="11">
        <f>'OddsRatio_working_3-way'!AA46+'OddsRatio_working_3-way'!AG46</f>
        <v>-0.62544552566990463</v>
      </c>
      <c r="AN46" s="11">
        <f>'OddsRatio_working_3-way'!AB46+'OddsRatio_working_3-way'!AH46</f>
        <v>-0.41859228753488881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1.0440378132047932</v>
      </c>
      <c r="AS46" s="11">
        <f>IF(('OddsRatio_working_3-way'!X46=0),IF(Q46&gt;0,-Q46^(1/3),(-Q46)^(1/3)),'OddsRatio_working_3-way'!AM46-'OddsRatio_working_3-way'!R46/3)</f>
        <v>-0.62544552566990463</v>
      </c>
      <c r="AT46" s="11">
        <f>IF(('OddsRatio_working_3-way'!X46=0),IF(Q46&gt;0,-Q46^(1/3),(-Q46)^(1/3)),'OddsRatio_working_3-way'!AN46-'OddsRatio_working_3-way'!R46/3)</f>
        <v>-0.41859228753488881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1.74</v>
      </c>
      <c r="B47" s="4">
        <f>IF('True_Odds_Calculator_3-way'!B48="","",'True_Odds_Calculator_3-way'!B48)</f>
        <v>4.08</v>
      </c>
      <c r="C47" s="4">
        <f>IF('True_Odds_Calculator_3-way'!C48="","",'True_Odds_Calculator_3-way'!C48)</f>
        <v>4.76</v>
      </c>
      <c r="D47" s="9">
        <f t="shared" si="13"/>
        <v>0.56231425623686593</v>
      </c>
      <c r="E47" s="9">
        <f t="shared" si="14"/>
        <v>0.23586677952234167</v>
      </c>
      <c r="F47" s="9">
        <f t="shared" si="15"/>
        <v>0.20181896424079243</v>
      </c>
      <c r="G47" s="9">
        <f t="shared" si="16"/>
        <v>1.0518446131168089</v>
      </c>
      <c r="H47" s="9">
        <f t="shared" si="17"/>
        <v>1.7783650137064388</v>
      </c>
      <c r="I47" s="9">
        <f t="shared" si="18"/>
        <v>4.2396814083997718</v>
      </c>
      <c r="J47" s="9">
        <f t="shared" si="19"/>
        <v>4.9549357453192009</v>
      </c>
      <c r="K47" s="11">
        <f t="shared" si="20"/>
        <v>0.57471264367816088</v>
      </c>
      <c r="L47" s="11">
        <f t="shared" si="21"/>
        <v>0.24509803921568626</v>
      </c>
      <c r="M47" s="11">
        <f t="shared" si="22"/>
        <v>0.21008403361344538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-0.25360272574208875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0.22431217246871704</v>
      </c>
      <c r="Q47" s="11">
        <f>2*'OddsRatio_working_3-way'!K47*'OddsRatio_working_3-way'!L47*'OddsRatio_working_3-way'!M47</f>
        <v>5.9185269780664122E-2</v>
      </c>
      <c r="R47" s="11">
        <f t="shared" si="23"/>
        <v>0</v>
      </c>
      <c r="S47" s="11">
        <f t="shared" si="24"/>
        <v>-0.88450221428944775</v>
      </c>
      <c r="T47" s="11">
        <f t="shared" si="25"/>
        <v>-0.23337789295236086</v>
      </c>
      <c r="U47" s="11">
        <f>'OddsRatio_working_3-way'!S47-'OddsRatio_working_3-way'!R47^2/3</f>
        <v>-0.88450221428944775</v>
      </c>
      <c r="V47" s="11">
        <f>'OddsRatio_working_3-way'!S47*'OddsRatio_working_3-way'!R47/3-2*'OddsRatio_working_3-way'!R47^3/27-'OddsRatio_working_3-way'!T47</f>
        <v>0.23337789295236086</v>
      </c>
      <c r="W47" s="11">
        <f>'OddsRatio_working_3-way'!V47^2+4*'OddsRatio_working_3-way'!U47^3/27</f>
        <v>-4.8051077321307617E-2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0.16009084783349672</v>
      </c>
      <c r="Y47" s="11">
        <f>IF('OddsRatio_working_3-way'!W47&gt;=0,IF('OddsRatio_working_3-way'!V47+SQRT('OddsRatio_working_3-way'!W47)&gt;0,0,PI()),ACOS('OddsRatio_working_3-way'!V47/(2*'OddsRatio_working_3-way'!X47)))</f>
        <v>0.75409409407716788</v>
      </c>
      <c r="Z47" s="11">
        <f>'OddsRatio_working_3-way'!X47^(1/3)*COS('OddsRatio_working_3-way'!Y47/3)</f>
        <v>0.52592230655840444</v>
      </c>
      <c r="AA47" s="11">
        <f>'OddsRatio_working_3-way'!X47^(1/3)*COS(('OddsRatio_working_3-way'!Y47+2*PI())/3)</f>
        <v>-0.37992204063295704</v>
      </c>
      <c r="AB47" s="11">
        <f>'OddsRatio_working_3-way'!X47^(1/3)*COS(('OddsRatio_working_3-way'!Y47+4*PI())/3)</f>
        <v>-0.14600026592544729</v>
      </c>
      <c r="AC47" s="11">
        <f>'OddsRatio_working_3-way'!X47^(1/3)*SIN('OddsRatio_working_3-way'!Y47/3)</f>
        <v>0.13505479959669581</v>
      </c>
      <c r="AD47" s="11">
        <f>'OddsRatio_working_3-way'!X47^(1/3)*SIN(('OddsRatio_working_3-way'!Y47+2*PI())/3)</f>
        <v>0.3879346780981377</v>
      </c>
      <c r="AE47" s="11">
        <f>'OddsRatio_working_3-way'!X47^(1/3)*SIN(('OddsRatio_working_3-way'!Y47+4*PI())/3)</f>
        <v>-0.52298947769483339</v>
      </c>
      <c r="AF47" s="11">
        <f>-'OddsRatio_working_3-way'!U47/(3*'OddsRatio_working_3-way'!X47^(1/3))*COS(('OddsRatio_working_3-way'!Y47)/3)</f>
        <v>0.52592230655840433</v>
      </c>
      <c r="AG47" s="11">
        <f>-'OddsRatio_working_3-way'!U47/(3*'OddsRatio_working_3-way'!X47^(1/3))*COS(('OddsRatio_working_3-way'!Y47+2*PI())/3)</f>
        <v>-0.37992204063295698</v>
      </c>
      <c r="AH47" s="11">
        <f>-'OddsRatio_working_3-way'!U47/(3*'OddsRatio_working_3-way'!X47^(1/3))*COS(('OddsRatio_working_3-way'!Y47+4*PI())/3)</f>
        <v>-0.14600026592544726</v>
      </c>
      <c r="AI47" s="11">
        <f>'OddsRatio_working_3-way'!U47/(3*'OddsRatio_working_3-way'!X47^(1/3))*SIN(('OddsRatio_working_3-way'!Y47)/3)</f>
        <v>-0.13505479959669578</v>
      </c>
      <c r="AJ47" s="11">
        <f>'OddsRatio_working_3-way'!U47/(3*'OddsRatio_working_3-way'!X47^(1/3))*SIN(('OddsRatio_working_3-way'!Y47+2*PI())/3)</f>
        <v>-0.38793467809813764</v>
      </c>
      <c r="AK47" s="11">
        <f>'OddsRatio_working_3-way'!U47/(3*'OddsRatio_working_3-way'!X47^(1/3))*SIN(('OddsRatio_working_3-way'!Y47+4*PI())/3)</f>
        <v>0.52298947769483328</v>
      </c>
      <c r="AL47" s="11">
        <f>'OddsRatio_working_3-way'!Z47+'OddsRatio_working_3-way'!AF47</f>
        <v>1.0518446131168089</v>
      </c>
      <c r="AM47" s="11">
        <f>'OddsRatio_working_3-way'!AA47+'OddsRatio_working_3-way'!AG47</f>
        <v>-0.75984408126591396</v>
      </c>
      <c r="AN47" s="11">
        <f>'OddsRatio_working_3-way'!AB47+'OddsRatio_working_3-way'!AH47</f>
        <v>-0.29200053185089458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1.0518446131168089</v>
      </c>
      <c r="AS47" s="11">
        <f>IF(('OddsRatio_working_3-way'!X47=0),IF(Q47&gt;0,-Q47^(1/3),(-Q47)^(1/3)),'OddsRatio_working_3-way'!AM47-'OddsRatio_working_3-way'!R47/3)</f>
        <v>-0.75984408126591396</v>
      </c>
      <c r="AT47" s="11">
        <f>IF(('OddsRatio_working_3-way'!X47=0),IF(Q47&gt;0,-Q47^(1/3),(-Q47)^(1/3)),'OddsRatio_working_3-way'!AN47-'OddsRatio_working_3-way'!R47/3)</f>
        <v>-0.29200053185089458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2.52</v>
      </c>
      <c r="B48" s="4">
        <f>IF('True_Odds_Calculator_3-way'!B49="","",'True_Odds_Calculator_3-way'!B49)</f>
        <v>3.49</v>
      </c>
      <c r="C48" s="4">
        <f>IF('True_Odds_Calculator_3-way'!C49="","",'True_Odds_Calculator_3-way'!C49)</f>
        <v>2.95</v>
      </c>
      <c r="D48" s="9">
        <f t="shared" si="13"/>
        <v>0.38880419721425608</v>
      </c>
      <c r="E48" s="9">
        <f t="shared" si="14"/>
        <v>0.27970731601156418</v>
      </c>
      <c r="F48" s="9">
        <f t="shared" si="15"/>
        <v>0.3314884867741798</v>
      </c>
      <c r="G48" s="9">
        <f t="shared" si="16"/>
        <v>1.0342030891480887</v>
      </c>
      <c r="H48" s="9">
        <f t="shared" si="17"/>
        <v>2.5719886955050946</v>
      </c>
      <c r="I48" s="9">
        <f t="shared" si="18"/>
        <v>3.5751656919787402</v>
      </c>
      <c r="J48" s="9">
        <f t="shared" si="19"/>
        <v>3.0166960238387732</v>
      </c>
      <c r="K48" s="11">
        <f t="shared" si="20"/>
        <v>0.3968253968253968</v>
      </c>
      <c r="L48" s="11">
        <f t="shared" si="21"/>
        <v>0.28653295128939826</v>
      </c>
      <c r="M48" s="11">
        <f t="shared" si="22"/>
        <v>0.33898305084745761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-0.28446547382004617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0.22971971881689718</v>
      </c>
      <c r="Q48" s="11">
        <f>2*'OddsRatio_working_3-way'!K48*'OddsRatio_working_3-way'!L48*'OddsRatio_working_3-way'!M48</f>
        <v>7.7087153965401722E-2</v>
      </c>
      <c r="R48" s="11">
        <f t="shared" si="23"/>
        <v>0</v>
      </c>
      <c r="S48" s="11">
        <f t="shared" si="24"/>
        <v>-0.80754868326206319</v>
      </c>
      <c r="T48" s="11">
        <f t="shared" si="25"/>
        <v>-0.27098949102753794</v>
      </c>
      <c r="U48" s="11">
        <f>'OddsRatio_working_3-way'!S48-'OddsRatio_working_3-way'!R48^2/3</f>
        <v>-0.80754868326206319</v>
      </c>
      <c r="V48" s="11">
        <f>'OddsRatio_working_3-way'!S48*'OddsRatio_working_3-way'!R48/3-2*'OddsRatio_working_3-way'!R48^3/27-'OddsRatio_working_3-way'!T48</f>
        <v>0.27098949102753794</v>
      </c>
      <c r="W48" s="11">
        <f>'OddsRatio_working_3-way'!V48^2+4*'OddsRatio_working_3-way'!U48^3/27</f>
        <v>-4.5840528330036157E-3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0.13965972672926122</v>
      </c>
      <c r="Y48" s="11">
        <f>IF('OddsRatio_working_3-way'!W48&gt;=0,IF('OddsRatio_working_3-way'!V48+SQRT('OddsRatio_working_3-way'!W48)&gt;0,0,PI()),ACOS('OddsRatio_working_3-way'!V48/(2*'OddsRatio_working_3-way'!X48)))</f>
        <v>0.24483369346962491</v>
      </c>
      <c r="Z48" s="11">
        <f>'OddsRatio_working_3-way'!X48^(1/3)*COS('OddsRatio_working_3-way'!Y48/3)</f>
        <v>0.51710154457404434</v>
      </c>
      <c r="AA48" s="11">
        <f>'OddsRatio_working_3-way'!X48^(1/3)*COS(('OddsRatio_working_3-way'!Y48+2*PI())/3)</f>
        <v>-0.29517952144487625</v>
      </c>
      <c r="AB48" s="11">
        <f>'OddsRatio_working_3-way'!X48^(1/3)*COS(('OddsRatio_working_3-way'!Y48+4*PI())/3)</f>
        <v>-0.2219220231291682</v>
      </c>
      <c r="AC48" s="11">
        <f>'OddsRatio_working_3-way'!X48^(1/3)*SIN('OddsRatio_working_3-way'!Y48/3)</f>
        <v>4.2295236372732796E-2</v>
      </c>
      <c r="AD48" s="11">
        <f>'OddsRatio_working_3-way'!X48^(1/3)*SIN(('OddsRatio_working_3-way'!Y48+2*PI())/3)</f>
        <v>0.4266754557509273</v>
      </c>
      <c r="AE48" s="11">
        <f>'OddsRatio_working_3-way'!X48^(1/3)*SIN(('OddsRatio_working_3-way'!Y48+4*PI())/3)</f>
        <v>-0.46897069212365994</v>
      </c>
      <c r="AF48" s="11">
        <f>-'OddsRatio_working_3-way'!U48/(3*'OddsRatio_working_3-way'!X48^(1/3))*COS(('OddsRatio_working_3-way'!Y48)/3)</f>
        <v>0.51710154457404445</v>
      </c>
      <c r="AG48" s="11">
        <f>-'OddsRatio_working_3-way'!U48/(3*'OddsRatio_working_3-way'!X48^(1/3))*COS(('OddsRatio_working_3-way'!Y48+2*PI())/3)</f>
        <v>-0.2951795214448763</v>
      </c>
      <c r="AH48" s="11">
        <f>-'OddsRatio_working_3-way'!U48/(3*'OddsRatio_working_3-way'!X48^(1/3))*COS(('OddsRatio_working_3-way'!Y48+4*PI())/3)</f>
        <v>-0.22192202312916826</v>
      </c>
      <c r="AI48" s="11">
        <f>'OddsRatio_working_3-way'!U48/(3*'OddsRatio_working_3-way'!X48^(1/3))*SIN(('OddsRatio_working_3-way'!Y48)/3)</f>
        <v>-4.229523637273281E-2</v>
      </c>
      <c r="AJ48" s="11">
        <f>'OddsRatio_working_3-way'!U48/(3*'OddsRatio_working_3-way'!X48^(1/3))*SIN(('OddsRatio_working_3-way'!Y48+2*PI())/3)</f>
        <v>-0.42667545575092741</v>
      </c>
      <c r="AK48" s="11">
        <f>'OddsRatio_working_3-way'!U48/(3*'OddsRatio_working_3-way'!X48^(1/3))*SIN(('OddsRatio_working_3-way'!Y48+4*PI())/3)</f>
        <v>0.46897069212365999</v>
      </c>
      <c r="AL48" s="11">
        <f>'OddsRatio_working_3-way'!Z48+'OddsRatio_working_3-way'!AF48</f>
        <v>1.0342030891480887</v>
      </c>
      <c r="AM48" s="11">
        <f>'OddsRatio_working_3-way'!AA48+'OddsRatio_working_3-way'!AG48</f>
        <v>-0.59035904288975249</v>
      </c>
      <c r="AN48" s="11">
        <f>'OddsRatio_working_3-way'!AB48+'OddsRatio_working_3-way'!AH48</f>
        <v>-0.44384404625833646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1.0342030891480887</v>
      </c>
      <c r="AS48" s="11">
        <f>IF(('OddsRatio_working_3-way'!X48=0),IF(Q48&gt;0,-Q48^(1/3),(-Q48)^(1/3)),'OddsRatio_working_3-way'!AM48-'OddsRatio_working_3-way'!R48/3)</f>
        <v>-0.59035904288975249</v>
      </c>
      <c r="AT48" s="11">
        <f>IF(('OddsRatio_working_3-way'!X48=0),IF(Q48&gt;0,-Q48^(1/3),(-Q48)^(1/3)),'OddsRatio_working_3-way'!AN48-'OddsRatio_working_3-way'!R48/3)</f>
        <v>-0.44384404625833646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2.73</v>
      </c>
      <c r="B49" s="4">
        <f>IF('True_Odds_Calculator_3-way'!B50="","",'True_Odds_Calculator_3-way'!B50)</f>
        <v>3.31</v>
      </c>
      <c r="C49" s="4">
        <f>IF('True_Odds_Calculator_3-way'!C50="","",'True_Odds_Calculator_3-way'!C50)</f>
        <v>2.84</v>
      </c>
      <c r="D49" s="9">
        <f t="shared" si="13"/>
        <v>0.35919458488850686</v>
      </c>
      <c r="E49" s="9">
        <f t="shared" si="14"/>
        <v>0.29567319191707292</v>
      </c>
      <c r="F49" s="9">
        <f t="shared" si="15"/>
        <v>0.34513222319442038</v>
      </c>
      <c r="G49" s="9">
        <f t="shared" si="16"/>
        <v>1.031217534960001</v>
      </c>
      <c r="H49" s="9">
        <f t="shared" si="17"/>
        <v>2.7840063354808025</v>
      </c>
      <c r="I49" s="9">
        <f t="shared" si="18"/>
        <v>3.3821125057576027</v>
      </c>
      <c r="J49" s="9">
        <f t="shared" si="19"/>
        <v>2.8974402643264017</v>
      </c>
      <c r="K49" s="11">
        <f t="shared" si="20"/>
        <v>0.36630036630036628</v>
      </c>
      <c r="L49" s="11">
        <f t="shared" si="21"/>
        <v>0.30211480362537763</v>
      </c>
      <c r="M49" s="11">
        <f t="shared" si="22"/>
        <v>0.35211267605633806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-0.28652790552284202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0.22912281965088227</v>
      </c>
      <c r="Q49" s="11">
        <f>2*'OddsRatio_working_3-way'!K49*'OddsRatio_working_3-way'!L49*'OddsRatio_working_3-way'!M49</f>
        <v>7.7932931854041584E-2</v>
      </c>
      <c r="R49" s="11">
        <f t="shared" si="23"/>
        <v>0</v>
      </c>
      <c r="S49" s="11">
        <f t="shared" si="24"/>
        <v>-0.79965272224633832</v>
      </c>
      <c r="T49" s="11">
        <f t="shared" si="25"/>
        <v>-0.27199072185249601</v>
      </c>
      <c r="U49" s="11">
        <f>'OddsRatio_working_3-way'!S49-'OddsRatio_working_3-way'!R49^2/3</f>
        <v>-0.79965272224633832</v>
      </c>
      <c r="V49" s="11">
        <f>'OddsRatio_working_3-way'!S49*'OddsRatio_working_3-way'!R49/3-2*'OddsRatio_working_3-way'!R49^3/27-'OddsRatio_working_3-way'!T49</f>
        <v>0.27199072185249601</v>
      </c>
      <c r="W49" s="11">
        <f>'OddsRatio_working_3-way'!V49^2+4*'OddsRatio_working_3-way'!U49^3/27</f>
        <v>-1.7741607247505758E-3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0.13761641753311304</v>
      </c>
      <c r="Y49" s="11">
        <f>IF('OddsRatio_working_3-way'!W49&gt;=0,IF('OddsRatio_working_3-way'!V49+SQRT('OddsRatio_working_3-way'!W49)&gt;0,0,PI()),ACOS('OddsRatio_working_3-way'!V49/(2*'OddsRatio_working_3-way'!X49)))</f>
        <v>0.15364067381317459</v>
      </c>
      <c r="Z49" s="11">
        <f>'OddsRatio_working_3-way'!X49^(1/3)*COS('OddsRatio_working_3-way'!Y49/3)</f>
        <v>0.51560876748000062</v>
      </c>
      <c r="AA49" s="11">
        <f>'OddsRatio_working_3-way'!X49^(1/3)*COS(('OddsRatio_working_3-way'!Y49+2*PI())/3)</f>
        <v>-0.28069280297114457</v>
      </c>
      <c r="AB49" s="11">
        <f>'OddsRatio_working_3-way'!X49^(1/3)*COS(('OddsRatio_working_3-way'!Y49+4*PI())/3)</f>
        <v>-0.23491596450885613</v>
      </c>
      <c r="AC49" s="11">
        <f>'OddsRatio_working_3-way'!X49^(1/3)*SIN('OddsRatio_working_3-way'!Y49/3)</f>
        <v>2.6429270008852316E-2</v>
      </c>
      <c r="AD49" s="11">
        <f>'OddsRatio_working_3-way'!X49^(1/3)*SIN(('OddsRatio_working_3-way'!Y49+2*PI())/3)</f>
        <v>0.4333156560472381</v>
      </c>
      <c r="AE49" s="11">
        <f>'OddsRatio_working_3-way'!X49^(1/3)*SIN(('OddsRatio_working_3-way'!Y49+4*PI())/3)</f>
        <v>-0.45974492605609035</v>
      </c>
      <c r="AF49" s="11">
        <f>-'OddsRatio_working_3-way'!U49/(3*'OddsRatio_working_3-way'!X49^(1/3))*COS(('OddsRatio_working_3-way'!Y49)/3)</f>
        <v>0.51560876748000051</v>
      </c>
      <c r="AG49" s="11">
        <f>-'OddsRatio_working_3-way'!U49/(3*'OddsRatio_working_3-way'!X49^(1/3))*COS(('OddsRatio_working_3-way'!Y49+2*PI())/3)</f>
        <v>-0.28069280297114452</v>
      </c>
      <c r="AH49" s="11">
        <f>-'OddsRatio_working_3-way'!U49/(3*'OddsRatio_working_3-way'!X49^(1/3))*COS(('OddsRatio_working_3-way'!Y49+4*PI())/3)</f>
        <v>-0.23491596450885607</v>
      </c>
      <c r="AI49" s="11">
        <f>'OddsRatio_working_3-way'!U49/(3*'OddsRatio_working_3-way'!X49^(1/3))*SIN(('OddsRatio_working_3-way'!Y49)/3)</f>
        <v>-2.6429270008852309E-2</v>
      </c>
      <c r="AJ49" s="11">
        <f>'OddsRatio_working_3-way'!U49/(3*'OddsRatio_working_3-way'!X49^(1/3))*SIN(('OddsRatio_working_3-way'!Y49+2*PI())/3)</f>
        <v>-0.43331565604723798</v>
      </c>
      <c r="AK49" s="11">
        <f>'OddsRatio_working_3-way'!U49/(3*'OddsRatio_working_3-way'!X49^(1/3))*SIN(('OddsRatio_working_3-way'!Y49+4*PI())/3)</f>
        <v>0.45974492605609024</v>
      </c>
      <c r="AL49" s="11">
        <f>'OddsRatio_working_3-way'!Z49+'OddsRatio_working_3-way'!AF49</f>
        <v>1.031217534960001</v>
      </c>
      <c r="AM49" s="11">
        <f>'OddsRatio_working_3-way'!AA49+'OddsRatio_working_3-way'!AG49</f>
        <v>-0.56138560594228903</v>
      </c>
      <c r="AN49" s="11">
        <f>'OddsRatio_working_3-way'!AB49+'OddsRatio_working_3-way'!AH49</f>
        <v>-0.4698319290177122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1.031217534960001</v>
      </c>
      <c r="AS49" s="11">
        <f>IF(('OddsRatio_working_3-way'!X49=0),IF(Q49&gt;0,-Q49^(1/3),(-Q49)^(1/3)),'OddsRatio_working_3-way'!AM49-'OddsRatio_working_3-way'!R49/3)</f>
        <v>-0.56138560594228903</v>
      </c>
      <c r="AT49" s="11">
        <f>IF(('OddsRatio_working_3-way'!X49=0),IF(Q49&gt;0,-Q49^(1/3),(-Q49)^(1/3)),'OddsRatio_working_3-way'!AN49-'OddsRatio_working_3-way'!R49/3)</f>
        <v>-0.4698319290177122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1.25</v>
      </c>
      <c r="B50" s="4">
        <f>IF('True_Odds_Calculator_3-way'!B51="","",'True_Odds_Calculator_3-way'!B51)</f>
        <v>6.92</v>
      </c>
      <c r="C50" s="4">
        <f>IF('True_Odds_Calculator_3-way'!C51="","",'True_Odds_Calculator_3-way'!C51)</f>
        <v>11.52</v>
      </c>
      <c r="D50" s="9">
        <f t="shared" si="13"/>
        <v>0.78573929937820475</v>
      </c>
      <c r="E50" s="9">
        <f t="shared" si="14"/>
        <v>0.13409818679297514</v>
      </c>
      <c r="F50" s="9">
        <f t="shared" si="15"/>
        <v>8.0162513828819934E-2</v>
      </c>
      <c r="G50" s="9">
        <f t="shared" si="16"/>
        <v>1.0907470240643453</v>
      </c>
      <c r="H50" s="9">
        <f t="shared" si="17"/>
        <v>1.2726867560160864</v>
      </c>
      <c r="I50" s="9">
        <f t="shared" si="18"/>
        <v>7.4572223824609232</v>
      </c>
      <c r="J50" s="9">
        <f t="shared" si="19"/>
        <v>12.474658693156915</v>
      </c>
      <c r="K50" s="11">
        <f t="shared" si="20"/>
        <v>0.8</v>
      </c>
      <c r="L50" s="11">
        <f t="shared" si="21"/>
        <v>0.14450867052023122</v>
      </c>
      <c r="M50" s="11">
        <f t="shared" si="22"/>
        <v>8.6805555555555552E-2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-0.15624598587026328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0.16748956326268469</v>
      </c>
      <c r="Q50" s="11">
        <f>2*'OddsRatio_working_3-way'!K50*'OddsRatio_working_3-way'!L50*'OddsRatio_working_3-way'!M50</f>
        <v>2.0070648683365448E-2</v>
      </c>
      <c r="R50" s="11">
        <f t="shared" si="23"/>
        <v>0</v>
      </c>
      <c r="S50" s="11">
        <f t="shared" si="24"/>
        <v>-1.0719607440139765</v>
      </c>
      <c r="T50" s="11">
        <f t="shared" si="25"/>
        <v>-0.12845545164936803</v>
      </c>
      <c r="U50" s="11">
        <f>'OddsRatio_working_3-way'!S50-'OddsRatio_working_3-way'!R50^2/3</f>
        <v>-1.0719607440139765</v>
      </c>
      <c r="V50" s="11">
        <f>'OddsRatio_working_3-way'!S50*'OddsRatio_working_3-way'!R50/3-2*'OddsRatio_working_3-way'!R50^3/27-'OddsRatio_working_3-way'!T50</f>
        <v>0.12845545164936803</v>
      </c>
      <c r="W50" s="11">
        <f>'OddsRatio_working_3-way'!V50^2+4*'OddsRatio_working_3-way'!U50^3/27</f>
        <v>-0.16598659189011578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0.21359271695715593</v>
      </c>
      <c r="Y50" s="11">
        <f>IF('OddsRatio_working_3-way'!W50&gt;=0,IF('OddsRatio_working_3-way'!V50+SQRT('OddsRatio_working_3-way'!W50)&gt;0,0,PI()),ACOS('OddsRatio_working_3-way'!V50/(2*'OddsRatio_working_3-way'!X50)))</f>
        <v>1.2653678454804496</v>
      </c>
      <c r="Z50" s="11">
        <f>'OddsRatio_working_3-way'!X50^(1/3)*COS('OddsRatio_working_3-way'!Y50/3)</f>
        <v>0.54537351203217277</v>
      </c>
      <c r="AA50" s="11">
        <f>'OddsRatio_working_3-way'!X50^(1/3)*COS(('OddsRatio_working_3-way'!Y50+2*PI())/3)</f>
        <v>-0.48462067327277353</v>
      </c>
      <c r="AB50" s="11">
        <f>'OddsRatio_working_3-way'!X50^(1/3)*COS(('OddsRatio_working_3-way'!Y50+4*PI())/3)</f>
        <v>-6.0752838759399387E-2</v>
      </c>
      <c r="AC50" s="11">
        <f>'OddsRatio_working_3-way'!X50^(1/3)*SIN('OddsRatio_working_3-way'!Y50/3)</f>
        <v>0.24472020835712052</v>
      </c>
      <c r="AD50" s="11">
        <f>'OddsRatio_working_3-way'!X50^(1/3)*SIN(('OddsRatio_working_3-way'!Y50+2*PI())/3)</f>
        <v>0.34994721179243965</v>
      </c>
      <c r="AE50" s="11">
        <f>'OddsRatio_working_3-way'!X50^(1/3)*SIN(('OddsRatio_working_3-way'!Y50+4*PI())/3)</f>
        <v>-0.59466742014955998</v>
      </c>
      <c r="AF50" s="11">
        <f>-'OddsRatio_working_3-way'!U50/(3*'OddsRatio_working_3-way'!X50^(1/3))*COS(('OddsRatio_working_3-way'!Y50)/3)</f>
        <v>0.54537351203217255</v>
      </c>
      <c r="AG50" s="11">
        <f>-'OddsRatio_working_3-way'!U50/(3*'OddsRatio_working_3-way'!X50^(1/3))*COS(('OddsRatio_working_3-way'!Y50+2*PI())/3)</f>
        <v>-0.48462067327277336</v>
      </c>
      <c r="AH50" s="11">
        <f>-'OddsRatio_working_3-way'!U50/(3*'OddsRatio_working_3-way'!X50^(1/3))*COS(('OddsRatio_working_3-way'!Y50+4*PI())/3)</f>
        <v>-6.0752838759399366E-2</v>
      </c>
      <c r="AI50" s="11">
        <f>'OddsRatio_working_3-way'!U50/(3*'OddsRatio_working_3-way'!X50^(1/3))*SIN(('OddsRatio_working_3-way'!Y50)/3)</f>
        <v>-0.24472020835712044</v>
      </c>
      <c r="AJ50" s="11">
        <f>'OddsRatio_working_3-way'!U50/(3*'OddsRatio_working_3-way'!X50^(1/3))*SIN(('OddsRatio_working_3-way'!Y50+2*PI())/3)</f>
        <v>-0.34994721179243954</v>
      </c>
      <c r="AK50" s="11">
        <f>'OddsRatio_working_3-way'!U50/(3*'OddsRatio_working_3-way'!X50^(1/3))*SIN(('OddsRatio_working_3-way'!Y50+4*PI())/3)</f>
        <v>0.59466742014955976</v>
      </c>
      <c r="AL50" s="11">
        <f>'OddsRatio_working_3-way'!Z50+'OddsRatio_working_3-way'!AF50</f>
        <v>1.0907470240643453</v>
      </c>
      <c r="AM50" s="11">
        <f>'OddsRatio_working_3-way'!AA50+'OddsRatio_working_3-way'!AG50</f>
        <v>-0.96924134654554694</v>
      </c>
      <c r="AN50" s="11">
        <f>'OddsRatio_working_3-way'!AB50+'OddsRatio_working_3-way'!AH50</f>
        <v>-0.12150567751879876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1.0907470240643453</v>
      </c>
      <c r="AS50" s="11">
        <f>IF(('OddsRatio_working_3-way'!X50=0),IF(Q50&gt;0,-Q50^(1/3),(-Q50)^(1/3)),'OddsRatio_working_3-way'!AM50-'OddsRatio_working_3-way'!R50/3)</f>
        <v>-0.96924134654554694</v>
      </c>
      <c r="AT50" s="11">
        <f>IF(('OddsRatio_working_3-way'!X50=0),IF(Q50&gt;0,-Q50^(1/3),(-Q50)^(1/3)),'OddsRatio_working_3-way'!AN50-'OddsRatio_working_3-way'!R50/3)</f>
        <v>-0.12150567751879876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1.1499999999999999</v>
      </c>
      <c r="B51" s="4">
        <f>IF('True_Odds_Calculator_3-way'!B52="","",'True_Odds_Calculator_3-way'!B52)</f>
        <v>8.94</v>
      </c>
      <c r="C51" s="4">
        <f>IF('True_Odds_Calculator_3-way'!C52="","",'True_Odds_Calculator_3-way'!C52)</f>
        <v>22.14</v>
      </c>
      <c r="D51" s="9">
        <f t="shared" si="13"/>
        <v>0.857245569107556</v>
      </c>
      <c r="E51" s="9">
        <f t="shared" si="14"/>
        <v>0.10188670850009282</v>
      </c>
      <c r="F51" s="9">
        <f t="shared" si="15"/>
        <v>4.0867722392351279E-2</v>
      </c>
      <c r="G51" s="9">
        <f t="shared" si="16"/>
        <v>1.1101792068058174</v>
      </c>
      <c r="H51" s="9">
        <f t="shared" si="17"/>
        <v>1.1665268810208724</v>
      </c>
      <c r="I51" s="9">
        <f t="shared" si="18"/>
        <v>9.8148229020381894</v>
      </c>
      <c r="J51" s="9">
        <f t="shared" si="19"/>
        <v>24.469188431874979</v>
      </c>
      <c r="K51" s="11">
        <f t="shared" si="20"/>
        <v>0.86956521739130443</v>
      </c>
      <c r="L51" s="11">
        <f t="shared" si="21"/>
        <v>0.11185682326621925</v>
      </c>
      <c r="M51" s="11">
        <f t="shared" si="22"/>
        <v>4.5167118337850046E-2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-0.11061238810034235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0.12841502470726165</v>
      </c>
      <c r="Q51" s="11">
        <f>2*'OddsRatio_working_3-way'!K51*'OddsRatio_working_3-way'!L51*'OddsRatio_working_3-way'!M51</f>
        <v>8.786522388454442E-3</v>
      </c>
      <c r="R51" s="11">
        <f t="shared" si="23"/>
        <v>0</v>
      </c>
      <c r="S51" s="11">
        <f t="shared" si="24"/>
        <v>-1.1609461373419547</v>
      </c>
      <c r="T51" s="11">
        <f t="shared" si="25"/>
        <v>-7.9435247166743411E-2</v>
      </c>
      <c r="U51" s="11">
        <f>'OddsRatio_working_3-way'!S51-'OddsRatio_working_3-way'!R51^2/3</f>
        <v>-1.1609461373419547</v>
      </c>
      <c r="V51" s="11">
        <f>'OddsRatio_working_3-way'!S51*'OddsRatio_working_3-way'!R51/3-2*'OddsRatio_working_3-way'!R51^3/27-'OddsRatio_working_3-way'!T51</f>
        <v>7.9435247166743411E-2</v>
      </c>
      <c r="W51" s="11">
        <f>'OddsRatio_working_3-way'!V51^2+4*'OddsRatio_working_3-way'!U51^3/27</f>
        <v>-0.22550018717881606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0.24073333050870713</v>
      </c>
      <c r="Y51" s="11">
        <f>IF('OddsRatio_working_3-way'!W51&gt;=0,IF('OddsRatio_working_3-way'!V51+SQRT('OddsRatio_working_3-way'!W51)&gt;0,0,PI()),ACOS('OddsRatio_working_3-way'!V51/(2*'OddsRatio_working_3-way'!X51)))</f>
        <v>1.4050525339642626</v>
      </c>
      <c r="Z51" s="11">
        <f>'OddsRatio_working_3-way'!X51^(1/3)*COS('OddsRatio_working_3-way'!Y51/3)</f>
        <v>0.5550896034029088</v>
      </c>
      <c r="AA51" s="11">
        <f>'OddsRatio_working_3-way'!X51^(1/3)*COS(('OddsRatio_working_3-way'!Y51+2*PI())/3)</f>
        <v>-0.52073851765848678</v>
      </c>
      <c r="AB51" s="11">
        <f>'OddsRatio_working_3-way'!X51^(1/3)*COS(('OddsRatio_working_3-way'!Y51+4*PI())/3)</f>
        <v>-3.4351085744422229E-2</v>
      </c>
      <c r="AC51" s="11">
        <f>'OddsRatio_working_3-way'!X51^(1/3)*SIN('OddsRatio_working_3-way'!Y51/3)</f>
        <v>0.28081591474603618</v>
      </c>
      <c r="AD51" s="11">
        <f>'OddsRatio_working_3-way'!X51^(1/3)*SIN(('OddsRatio_working_3-way'!Y51+2*PI())/3)</f>
        <v>0.3403137405505301</v>
      </c>
      <c r="AE51" s="11">
        <f>'OddsRatio_working_3-way'!X51^(1/3)*SIN(('OddsRatio_working_3-way'!Y51+4*PI())/3)</f>
        <v>-0.62112965529656616</v>
      </c>
      <c r="AF51" s="11">
        <f>-'OddsRatio_working_3-way'!U51/(3*'OddsRatio_working_3-way'!X51^(1/3))*COS(('OddsRatio_working_3-way'!Y51)/3)</f>
        <v>0.55508960340290869</v>
      </c>
      <c r="AG51" s="11">
        <f>-'OddsRatio_working_3-way'!U51/(3*'OddsRatio_working_3-way'!X51^(1/3))*COS(('OddsRatio_working_3-way'!Y51+2*PI())/3)</f>
        <v>-0.52073851765848655</v>
      </c>
      <c r="AH51" s="11">
        <f>-'OddsRatio_working_3-way'!U51/(3*'OddsRatio_working_3-way'!X51^(1/3))*COS(('OddsRatio_working_3-way'!Y51+4*PI())/3)</f>
        <v>-3.4351085744422215E-2</v>
      </c>
      <c r="AI51" s="11">
        <f>'OddsRatio_working_3-way'!U51/(3*'OddsRatio_working_3-way'!X51^(1/3))*SIN(('OddsRatio_working_3-way'!Y51)/3)</f>
        <v>-0.28081591474603607</v>
      </c>
      <c r="AJ51" s="11">
        <f>'OddsRatio_working_3-way'!U51/(3*'OddsRatio_working_3-way'!X51^(1/3))*SIN(('OddsRatio_working_3-way'!Y51+2*PI())/3)</f>
        <v>-0.34031374055052993</v>
      </c>
      <c r="AK51" s="11">
        <f>'OddsRatio_working_3-way'!U51/(3*'OddsRatio_working_3-way'!X51^(1/3))*SIN(('OddsRatio_working_3-way'!Y51+4*PI())/3)</f>
        <v>0.62112965529656594</v>
      </c>
      <c r="AL51" s="11">
        <f>'OddsRatio_working_3-way'!Z51+'OddsRatio_working_3-way'!AF51</f>
        <v>1.1101792068058174</v>
      </c>
      <c r="AM51" s="11">
        <f>'OddsRatio_working_3-way'!AA51+'OddsRatio_working_3-way'!AG51</f>
        <v>-1.0414770353169733</v>
      </c>
      <c r="AN51" s="11">
        <f>'OddsRatio_working_3-way'!AB51+'OddsRatio_working_3-way'!AH51</f>
        <v>-6.8702171488844443E-2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1.1101792068058174</v>
      </c>
      <c r="AS51" s="11">
        <f>IF(('OddsRatio_working_3-way'!X51=0),IF(Q51&gt;0,-Q51^(1/3),(-Q51)^(1/3)),'OddsRatio_working_3-way'!AM51-'OddsRatio_working_3-way'!R51/3)</f>
        <v>-1.0414770353169733</v>
      </c>
      <c r="AT51" s="11">
        <f>IF(('OddsRatio_working_3-way'!X51=0),IF(Q51&gt;0,-Q51^(1/3),(-Q51)^(1/3)),'OddsRatio_working_3-way'!AN51-'OddsRatio_working_3-way'!R51/3)</f>
        <v>-6.8702171488844443E-2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9.2799999999999994</v>
      </c>
      <c r="B52" s="4">
        <f>IF('True_Odds_Calculator_3-way'!B53="","",'True_Odds_Calculator_3-way'!B53)</f>
        <v>4.96</v>
      </c>
      <c r="C52" s="4">
        <f>IF('True_Odds_Calculator_3-way'!C53="","",'True_Odds_Calculator_3-way'!C53)</f>
        <v>1.4</v>
      </c>
      <c r="D52" s="9">
        <f t="shared" si="13"/>
        <v>0.10290268495141031</v>
      </c>
      <c r="E52" s="9">
        <f t="shared" si="14"/>
        <v>0.19344456151399761</v>
      </c>
      <c r="F52" s="9">
        <f t="shared" si="15"/>
        <v>0.703652753534592</v>
      </c>
      <c r="G52" s="9">
        <f t="shared" si="16"/>
        <v>1.0528888183013385</v>
      </c>
      <c r="H52" s="9">
        <f t="shared" si="17"/>
        <v>9.7179194155350821</v>
      </c>
      <c r="I52" s="9">
        <f t="shared" si="18"/>
        <v>5.1694397204733002</v>
      </c>
      <c r="J52" s="9">
        <f t="shared" si="19"/>
        <v>1.4211555273205356</v>
      </c>
      <c r="K52" s="11">
        <f t="shared" si="20"/>
        <v>0.10775862068965518</v>
      </c>
      <c r="L52" s="11">
        <f t="shared" si="21"/>
        <v>0.20161290322580647</v>
      </c>
      <c r="M52" s="11">
        <f t="shared" si="22"/>
        <v>0.7142857142857143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-0.20352971555696808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0.19615048466550136</v>
      </c>
      <c r="Q52" s="11">
        <f>2*'OddsRatio_working_3-way'!K52*'OddsRatio_working_3-way'!L52*'OddsRatio_working_3-way'!M52</f>
        <v>3.1036469092642623E-2</v>
      </c>
      <c r="R52" s="11">
        <f t="shared" si="23"/>
        <v>0</v>
      </c>
      <c r="S52" s="11">
        <f t="shared" si="24"/>
        <v>-0.96374371736690567</v>
      </c>
      <c r="T52" s="11">
        <f t="shared" si="25"/>
        <v>-0.15249109452008003</v>
      </c>
      <c r="U52" s="11">
        <f>'OddsRatio_working_3-way'!S52-'OddsRatio_working_3-way'!R52^2/3</f>
        <v>-0.96374371736690567</v>
      </c>
      <c r="V52" s="11">
        <f>'OddsRatio_working_3-way'!S52*'OddsRatio_working_3-way'!R52/3-2*'OddsRatio_working_3-way'!R52^3/27-'OddsRatio_working_3-way'!T52</f>
        <v>0.15249109452008003</v>
      </c>
      <c r="W52" s="11">
        <f>'OddsRatio_working_3-way'!V52^2+4*'OddsRatio_working_3-way'!U52^3/27</f>
        <v>-0.10935788041126714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0.18207925082172263</v>
      </c>
      <c r="Y52" s="11">
        <f>IF('OddsRatio_working_3-way'!W52&gt;=0,IF('OddsRatio_working_3-way'!V52+SQRT('OddsRatio_working_3-way'!W52)&gt;0,0,PI()),ACOS('OddsRatio_working_3-way'!V52/(2*'OddsRatio_working_3-way'!X52)))</f>
        <v>1.1387287831120414</v>
      </c>
      <c r="Z52" s="11">
        <f>'OddsRatio_working_3-way'!X52^(1/3)*COS('OddsRatio_working_3-way'!Y52/3)</f>
        <v>0.52644440915066937</v>
      </c>
      <c r="AA52" s="11">
        <f>'OddsRatio_working_3-way'!X52^(1/3)*COS(('OddsRatio_working_3-way'!Y52+2*PI())/3)</f>
        <v>-0.44509617851671113</v>
      </c>
      <c r="AB52" s="11">
        <f>'OddsRatio_working_3-way'!X52^(1/3)*COS(('OddsRatio_working_3-way'!Y52+4*PI())/3)</f>
        <v>-8.1348230633958352E-2</v>
      </c>
      <c r="AC52" s="11">
        <f>'OddsRatio_working_3-way'!X52^(1/3)*SIN('OddsRatio_working_3-way'!Y52/3)</f>
        <v>0.21000997562728133</v>
      </c>
      <c r="AD52" s="11">
        <f>'OddsRatio_working_3-way'!X52^(1/3)*SIN(('OddsRatio_working_3-way'!Y52+2*PI())/3)</f>
        <v>0.35090924419112801</v>
      </c>
      <c r="AE52" s="11">
        <f>'OddsRatio_working_3-way'!X52^(1/3)*SIN(('OddsRatio_working_3-way'!Y52+4*PI())/3)</f>
        <v>-0.56091921981840931</v>
      </c>
      <c r="AF52" s="11">
        <f>-'OddsRatio_working_3-way'!U52/(3*'OddsRatio_working_3-way'!X52^(1/3))*COS(('OddsRatio_working_3-way'!Y52)/3)</f>
        <v>0.52644440915066915</v>
      </c>
      <c r="AG52" s="11">
        <f>-'OddsRatio_working_3-way'!U52/(3*'OddsRatio_working_3-way'!X52^(1/3))*COS(('OddsRatio_working_3-way'!Y52+2*PI())/3)</f>
        <v>-0.44509617851671096</v>
      </c>
      <c r="AH52" s="11">
        <f>-'OddsRatio_working_3-way'!U52/(3*'OddsRatio_working_3-way'!X52^(1/3))*COS(('OddsRatio_working_3-way'!Y52+4*PI())/3)</f>
        <v>-8.1348230633958324E-2</v>
      </c>
      <c r="AI52" s="11">
        <f>'OddsRatio_working_3-way'!U52/(3*'OddsRatio_working_3-way'!X52^(1/3))*SIN(('OddsRatio_working_3-way'!Y52)/3)</f>
        <v>-0.21000997562728124</v>
      </c>
      <c r="AJ52" s="11">
        <f>'OddsRatio_working_3-way'!U52/(3*'OddsRatio_working_3-way'!X52^(1/3))*SIN(('OddsRatio_working_3-way'!Y52+2*PI())/3)</f>
        <v>-0.35090924419112784</v>
      </c>
      <c r="AK52" s="11">
        <f>'OddsRatio_working_3-way'!U52/(3*'OddsRatio_working_3-way'!X52^(1/3))*SIN(('OddsRatio_working_3-way'!Y52+4*PI())/3)</f>
        <v>0.56091921981840909</v>
      </c>
      <c r="AL52" s="11">
        <f>'OddsRatio_working_3-way'!Z52+'OddsRatio_working_3-way'!AF52</f>
        <v>1.0528888183013385</v>
      </c>
      <c r="AM52" s="11">
        <f>'OddsRatio_working_3-way'!AA52+'OddsRatio_working_3-way'!AG52</f>
        <v>-0.89019235703342203</v>
      </c>
      <c r="AN52" s="11">
        <f>'OddsRatio_working_3-way'!AB52+'OddsRatio_working_3-way'!AH52</f>
        <v>-0.16269646126791668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1.0528888183013385</v>
      </c>
      <c r="AS52" s="11">
        <f>IF(('OddsRatio_working_3-way'!X52=0),IF(Q52&gt;0,-Q52^(1/3),(-Q52)^(1/3)),'OddsRatio_working_3-way'!AM52-'OddsRatio_working_3-way'!R52/3)</f>
        <v>-0.89019235703342203</v>
      </c>
      <c r="AT52" s="11">
        <f>IF(('OddsRatio_working_3-way'!X52=0),IF(Q52&gt;0,-Q52^(1/3),(-Q52)^(1/3)),'OddsRatio_working_3-way'!AN52-'OddsRatio_working_3-way'!R52/3)</f>
        <v>-0.16269646126791668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3.22</v>
      </c>
      <c r="B53" s="4">
        <f>IF('True_Odds_Calculator_3-way'!B54="","",'True_Odds_Calculator_3-way'!B54)</f>
        <v>3.4</v>
      </c>
      <c r="C53" s="4">
        <f>IF('True_Odds_Calculator_3-way'!C54="","",'True_Odds_Calculator_3-way'!C54)</f>
        <v>2.39</v>
      </c>
      <c r="D53" s="9">
        <f t="shared" si="13"/>
        <v>0.30313534252469182</v>
      </c>
      <c r="E53" s="9">
        <f t="shared" si="14"/>
        <v>0.28692343946795096</v>
      </c>
      <c r="F53" s="9">
        <f t="shared" si="15"/>
        <v>0.40994121800735733</v>
      </c>
      <c r="G53" s="9">
        <f t="shared" si="16"/>
        <v>1.0355209532757881</v>
      </c>
      <c r="H53" s="9">
        <f t="shared" si="17"/>
        <v>3.2988565162722496</v>
      </c>
      <c r="I53" s="9">
        <f t="shared" si="18"/>
        <v>3.4852502878618914</v>
      </c>
      <c r="J53" s="9">
        <f t="shared" si="19"/>
        <v>2.4393741250533454</v>
      </c>
      <c r="K53" s="11">
        <f t="shared" si="20"/>
        <v>0.3105590062111801</v>
      </c>
      <c r="L53" s="11">
        <f t="shared" si="21"/>
        <v>0.29411764705882354</v>
      </c>
      <c r="M53" s="11">
        <f t="shared" si="22"/>
        <v>0.41841004184100417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-0.28303902969228434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0.22968983846039781</v>
      </c>
      <c r="Q53" s="11">
        <f>2*'OddsRatio_working_3-way'!K53*'OddsRatio_working_3-way'!L53*'OddsRatio_working_3-way'!M53</f>
        <v>7.6435886342894444E-2</v>
      </c>
      <c r="R53" s="11">
        <f t="shared" si="23"/>
        <v>0</v>
      </c>
      <c r="S53" s="11">
        <f t="shared" si="24"/>
        <v>-0.8115129518007218</v>
      </c>
      <c r="T53" s="11">
        <f t="shared" si="25"/>
        <v>-0.27005422688875935</v>
      </c>
      <c r="U53" s="11">
        <f>'OddsRatio_working_3-way'!S53-'OddsRatio_working_3-way'!R53^2/3</f>
        <v>-0.8115129518007218</v>
      </c>
      <c r="V53" s="11">
        <f>'OddsRatio_working_3-way'!S53*'OddsRatio_working_3-way'!R53/3-2*'OddsRatio_working_3-way'!R53^3/27-'OddsRatio_working_3-way'!T53</f>
        <v>0.27005422688875935</v>
      </c>
      <c r="W53" s="11">
        <f>'OddsRatio_working_3-way'!V53^2+4*'OddsRatio_working_3-way'!U53^3/27</f>
        <v>-6.2447158460033764E-3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0.14068937531534578</v>
      </c>
      <c r="Y53" s="11">
        <f>IF('OddsRatio_working_3-way'!W53&gt;=0,IF('OddsRatio_working_3-way'!V53+SQRT('OddsRatio_working_3-way'!W53)&gt;0,0,PI()),ACOS('OddsRatio_working_3-way'!V53/(2*'OddsRatio_working_3-way'!X53)))</f>
        <v>0.28467331716219424</v>
      </c>
      <c r="Z53" s="11">
        <f>'OddsRatio_working_3-way'!X53^(1/3)*COS('OddsRatio_working_3-way'!Y53/3)</f>
        <v>0.51776047663789415</v>
      </c>
      <c r="AA53" s="11">
        <f>'OddsRatio_working_3-way'!X53^(1/3)*COS(('OddsRatio_working_3-way'!Y53+2*PI())/3)</f>
        <v>-0.30155698343799192</v>
      </c>
      <c r="AB53" s="11">
        <f>'OddsRatio_working_3-way'!X53^(1/3)*COS(('OddsRatio_working_3-way'!Y53+4*PI())/3)</f>
        <v>-0.21620349319990198</v>
      </c>
      <c r="AC53" s="11">
        <f>'OddsRatio_working_3-way'!X53^(1/3)*SIN('OddsRatio_working_3-way'!Y53/3)</f>
        <v>4.927886056523529E-2</v>
      </c>
      <c r="AD53" s="11">
        <f>'OddsRatio_working_3-way'!X53^(1/3)*SIN(('OddsRatio_working_3-way'!Y53+2*PI())/3)</f>
        <v>0.4237542955613382</v>
      </c>
      <c r="AE53" s="11">
        <f>'OddsRatio_working_3-way'!X53^(1/3)*SIN(('OddsRatio_working_3-way'!Y53+4*PI())/3)</f>
        <v>-0.47303315612657343</v>
      </c>
      <c r="AF53" s="11">
        <f>-'OddsRatio_working_3-way'!U53/(3*'OddsRatio_working_3-way'!X53^(1/3))*COS(('OddsRatio_working_3-way'!Y53)/3)</f>
        <v>0.51776047663789404</v>
      </c>
      <c r="AG53" s="11">
        <f>-'OddsRatio_working_3-way'!U53/(3*'OddsRatio_working_3-way'!X53^(1/3))*COS(('OddsRatio_working_3-way'!Y53+2*PI())/3)</f>
        <v>-0.30155698343799187</v>
      </c>
      <c r="AH53" s="11">
        <f>-'OddsRatio_working_3-way'!U53/(3*'OddsRatio_working_3-way'!X53^(1/3))*COS(('OddsRatio_working_3-way'!Y53+4*PI())/3)</f>
        <v>-0.21620349319990195</v>
      </c>
      <c r="AI53" s="11">
        <f>'OddsRatio_working_3-way'!U53/(3*'OddsRatio_working_3-way'!X53^(1/3))*SIN(('OddsRatio_working_3-way'!Y53)/3)</f>
        <v>-4.9278860565235283E-2</v>
      </c>
      <c r="AJ53" s="11">
        <f>'OddsRatio_working_3-way'!U53/(3*'OddsRatio_working_3-way'!X53^(1/3))*SIN(('OddsRatio_working_3-way'!Y53+2*PI())/3)</f>
        <v>-0.42375429556133809</v>
      </c>
      <c r="AK53" s="11">
        <f>'OddsRatio_working_3-way'!U53/(3*'OddsRatio_working_3-way'!X53^(1/3))*SIN(('OddsRatio_working_3-way'!Y53+4*PI())/3)</f>
        <v>0.47303315612657337</v>
      </c>
      <c r="AL53" s="11">
        <f>'OddsRatio_working_3-way'!Z53+'OddsRatio_working_3-way'!AF53</f>
        <v>1.0355209532757881</v>
      </c>
      <c r="AM53" s="11">
        <f>'OddsRatio_working_3-way'!AA53+'OddsRatio_working_3-way'!AG53</f>
        <v>-0.60311396687598373</v>
      </c>
      <c r="AN53" s="11">
        <f>'OddsRatio_working_3-way'!AB53+'OddsRatio_working_3-way'!AH53</f>
        <v>-0.43240698639980391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1.0355209532757881</v>
      </c>
      <c r="AS53" s="11">
        <f>IF(('OddsRatio_working_3-way'!X53=0),IF(Q53&gt;0,-Q53^(1/3),(-Q53)^(1/3)),'OddsRatio_working_3-way'!AM53-'OddsRatio_working_3-way'!R53/3)</f>
        <v>-0.60311396687598373</v>
      </c>
      <c r="AT53" s="11">
        <f>IF(('OddsRatio_working_3-way'!X53=0),IF(Q53&gt;0,-Q53^(1/3),(-Q53)^(1/3)),'OddsRatio_working_3-way'!AN53-'OddsRatio_working_3-way'!R53/3)</f>
        <v>-0.43240698639980391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3.04</v>
      </c>
      <c r="B54" s="4">
        <f>IF('True_Odds_Calculator_3-way'!B55="","",'True_Odds_Calculator_3-way'!B55)</f>
        <v>3.66</v>
      </c>
      <c r="C54" s="4">
        <f>IF('True_Odds_Calculator_3-way'!C55="","",'True_Odds_Calculator_3-way'!C55)</f>
        <v>2.38</v>
      </c>
      <c r="D54" s="9">
        <f t="shared" si="13"/>
        <v>0.32151318297261205</v>
      </c>
      <c r="E54" s="9">
        <f t="shared" si="14"/>
        <v>0.2665489772651376</v>
      </c>
      <c r="F54" s="9">
        <f t="shared" si="15"/>
        <v>0.41193783976225035</v>
      </c>
      <c r="G54" s="9">
        <f t="shared" si="16"/>
        <v>1.0344570443400496</v>
      </c>
      <c r="H54" s="9">
        <f t="shared" si="17"/>
        <v>3.1102923704537009</v>
      </c>
      <c r="I54" s="9">
        <f t="shared" si="18"/>
        <v>3.7516557379445317</v>
      </c>
      <c r="J54" s="9">
        <f t="shared" si="19"/>
        <v>2.427550721189268</v>
      </c>
      <c r="K54" s="11">
        <f t="shared" si="20"/>
        <v>0.32894736842105265</v>
      </c>
      <c r="L54" s="11">
        <f t="shared" si="21"/>
        <v>0.27322404371584696</v>
      </c>
      <c r="M54" s="11">
        <f t="shared" si="22"/>
        <v>0.42016806722689076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-0.28278688524590168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0.22960003673600587</v>
      </c>
      <c r="Q54" s="11">
        <f>2*'OddsRatio_working_3-way'!K54*'OddsRatio_working_3-way'!L54*'OddsRatio_working_3-way'!M54</f>
        <v>7.5526327873686142E-2</v>
      </c>
      <c r="R54" s="11">
        <f t="shared" si="23"/>
        <v>0</v>
      </c>
      <c r="S54" s="11">
        <f t="shared" si="24"/>
        <v>-0.81191897048674533</v>
      </c>
      <c r="T54" s="11">
        <f t="shared" si="25"/>
        <v>-0.26707860871274514</v>
      </c>
      <c r="U54" s="11">
        <f>'OddsRatio_working_3-way'!S54-'OddsRatio_working_3-way'!R54^2/3</f>
        <v>-0.81191897048674533</v>
      </c>
      <c r="V54" s="11">
        <f>'OddsRatio_working_3-way'!S54*'OddsRatio_working_3-way'!R54/3-2*'OddsRatio_working_3-way'!R54^3/27-'OddsRatio_working_3-way'!T54</f>
        <v>0.26707860871274514</v>
      </c>
      <c r="W54" s="11">
        <f>'OddsRatio_working_3-way'!V54^2+4*'OddsRatio_working_3-way'!U54^3/27</f>
        <v>-7.9619152900719109E-3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0.14079497374019387</v>
      </c>
      <c r="Y54" s="11">
        <f>IF('OddsRatio_working_3-way'!W54&gt;=0,IF('OddsRatio_working_3-way'!V54+SQRT('OddsRatio_working_3-way'!W54)&gt;0,0,PI()),ACOS('OddsRatio_working_3-way'!V54/(2*'OddsRatio_working_3-way'!X54)))</f>
        <v>0.32243568661369437</v>
      </c>
      <c r="Z54" s="11">
        <f>'OddsRatio_working_3-way'!X54^(1/3)*COS('OddsRatio_working_3-way'!Y54/3)</f>
        <v>0.51722852217002468</v>
      </c>
      <c r="AA54" s="11">
        <f>'OddsRatio_working_3-way'!X54^(1/3)*COS(('OddsRatio_working_3-way'!Y54+2*PI())/3)</f>
        <v>-0.30694369840892027</v>
      </c>
      <c r="AB54" s="11">
        <f>'OddsRatio_working_3-way'!X54^(1/3)*COS(('OddsRatio_working_3-way'!Y54+4*PI())/3)</f>
        <v>-0.21028482376110449</v>
      </c>
      <c r="AC54" s="11">
        <f>'OddsRatio_working_3-way'!X54^(1/3)*SIN('OddsRatio_working_3-way'!Y54/3)</f>
        <v>5.5806027297482769E-2</v>
      </c>
      <c r="AD54" s="11">
        <f>'OddsRatio_working_3-way'!X54^(1/3)*SIN(('OddsRatio_working_3-way'!Y54+2*PI())/3)</f>
        <v>0.42003002611238266</v>
      </c>
      <c r="AE54" s="11">
        <f>'OddsRatio_working_3-way'!X54^(1/3)*SIN(('OddsRatio_working_3-way'!Y54+4*PI())/3)</f>
        <v>-0.4758360534098654</v>
      </c>
      <c r="AF54" s="11">
        <f>-'OddsRatio_working_3-way'!U54/(3*'OddsRatio_working_3-way'!X54^(1/3))*COS(('OddsRatio_working_3-way'!Y54)/3)</f>
        <v>0.5172285221700248</v>
      </c>
      <c r="AG54" s="11">
        <f>-'OddsRatio_working_3-way'!U54/(3*'OddsRatio_working_3-way'!X54^(1/3))*COS(('OddsRatio_working_3-way'!Y54+2*PI())/3)</f>
        <v>-0.30694369840892033</v>
      </c>
      <c r="AH54" s="11">
        <f>-'OddsRatio_working_3-way'!U54/(3*'OddsRatio_working_3-way'!X54^(1/3))*COS(('OddsRatio_working_3-way'!Y54+4*PI())/3)</f>
        <v>-0.21028482376110455</v>
      </c>
      <c r="AI54" s="11">
        <f>'OddsRatio_working_3-way'!U54/(3*'OddsRatio_working_3-way'!X54^(1/3))*SIN(('OddsRatio_working_3-way'!Y54)/3)</f>
        <v>-5.5806027297482783E-2</v>
      </c>
      <c r="AJ54" s="11">
        <f>'OddsRatio_working_3-way'!U54/(3*'OddsRatio_working_3-way'!X54^(1/3))*SIN(('OddsRatio_working_3-way'!Y54+2*PI())/3)</f>
        <v>-0.42003002611238277</v>
      </c>
      <c r="AK54" s="11">
        <f>'OddsRatio_working_3-way'!U54/(3*'OddsRatio_working_3-way'!X54^(1/3))*SIN(('OddsRatio_working_3-way'!Y54+4*PI())/3)</f>
        <v>0.47583605340986551</v>
      </c>
      <c r="AL54" s="11">
        <f>'OddsRatio_working_3-way'!Z54+'OddsRatio_working_3-way'!AF54</f>
        <v>1.0344570443400496</v>
      </c>
      <c r="AM54" s="11">
        <f>'OddsRatio_working_3-way'!AA54+'OddsRatio_working_3-way'!AG54</f>
        <v>-0.61388739681784066</v>
      </c>
      <c r="AN54" s="11">
        <f>'OddsRatio_working_3-way'!AB54+'OddsRatio_working_3-way'!AH54</f>
        <v>-0.42056964752220904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1.0344570443400496</v>
      </c>
      <c r="AS54" s="11">
        <f>IF(('OddsRatio_working_3-way'!X54=0),IF(Q54&gt;0,-Q54^(1/3),(-Q54)^(1/3)),'OddsRatio_working_3-way'!AM54-'OddsRatio_working_3-way'!R54/3)</f>
        <v>-0.61388739681784066</v>
      </c>
      <c r="AT54" s="11">
        <f>IF(('OddsRatio_working_3-way'!X54=0),IF(Q54&gt;0,-Q54^(1/3),(-Q54)^(1/3)),'OddsRatio_working_3-way'!AN54-'OddsRatio_working_3-way'!R54/3)</f>
        <v>-0.42056964752220904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2.08</v>
      </c>
      <c r="B55" s="4">
        <f>IF('True_Odds_Calculator_3-way'!B56="","",'True_Odds_Calculator_3-way'!B56)</f>
        <v>3.57</v>
      </c>
      <c r="C55" s="4">
        <f>IF('True_Odds_Calculator_3-way'!C56="","",'True_Odds_Calculator_3-way'!C56)</f>
        <v>3.73</v>
      </c>
      <c r="D55" s="9">
        <f t="shared" si="13"/>
        <v>0.46953385044202972</v>
      </c>
      <c r="E55" s="9">
        <f t="shared" si="14"/>
        <v>0.27111742546291701</v>
      </c>
      <c r="F55" s="9">
        <f t="shared" si="15"/>
        <v>0.25934872409505344</v>
      </c>
      <c r="G55" s="9">
        <f t="shared" si="16"/>
        <v>1.0460850910736761</v>
      </c>
      <c r="H55" s="9">
        <f t="shared" si="17"/>
        <v>2.1297718983595697</v>
      </c>
      <c r="I55" s="9">
        <f t="shared" si="18"/>
        <v>3.6884386840593479</v>
      </c>
      <c r="J55" s="9">
        <f t="shared" si="19"/>
        <v>3.8558122986311347</v>
      </c>
      <c r="K55" s="11">
        <f t="shared" si="20"/>
        <v>0.48076923076923073</v>
      </c>
      <c r="L55" s="11">
        <f t="shared" si="21"/>
        <v>0.28011204481792717</v>
      </c>
      <c r="M55" s="11">
        <f t="shared" si="22"/>
        <v>0.26809651474530832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-0.27357672291436685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0.23034579886811393</v>
      </c>
      <c r="Q55" s="11">
        <f>2*'OddsRatio_working_3-way'!K55*'OddsRatio_working_3-way'!L55*'OddsRatio_working_3-way'!M55</f>
        <v>7.2208714378719105E-2</v>
      </c>
      <c r="R55" s="11">
        <f t="shared" si="23"/>
        <v>0</v>
      </c>
      <c r="S55" s="11">
        <f t="shared" si="24"/>
        <v>-0.8419787926921517</v>
      </c>
      <c r="T55" s="11">
        <f t="shared" si="25"/>
        <v>-0.26394319520130149</v>
      </c>
      <c r="U55" s="11">
        <f>'OddsRatio_working_3-way'!S55-'OddsRatio_working_3-way'!R55^2/3</f>
        <v>-0.8419787926921517</v>
      </c>
      <c r="V55" s="11">
        <f>'OddsRatio_working_3-way'!S55*'OddsRatio_working_3-way'!R55/3-2*'OddsRatio_working_3-way'!R55^3/27-'OddsRatio_working_3-way'!T55</f>
        <v>0.26394319520130149</v>
      </c>
      <c r="W55" s="11">
        <f>'OddsRatio_working_3-way'!V55^2+4*'OddsRatio_working_3-way'!U55^3/27</f>
        <v>-1.8764002074728336E-2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0.14868592096076269</v>
      </c>
      <c r="Y55" s="11">
        <f>IF('OddsRatio_working_3-way'!W55&gt;=0,IF('OddsRatio_working_3-way'!V55+SQRT('OddsRatio_working_3-way'!W55)&gt;0,0,PI()),ACOS('OddsRatio_working_3-way'!V55/(2*'OddsRatio_working_3-way'!X55)))</f>
        <v>0.47871760839636179</v>
      </c>
      <c r="Z55" s="11">
        <f>'OddsRatio_working_3-way'!X55^(1/3)*COS('OddsRatio_working_3-way'!Y55/3)</f>
        <v>0.52304254553683804</v>
      </c>
      <c r="AA55" s="11">
        <f>'OddsRatio_working_3-way'!X55^(1/3)*COS(('OddsRatio_working_3-way'!Y55+2*PI())/3)</f>
        <v>-0.33442236906879325</v>
      </c>
      <c r="AB55" s="11">
        <f>'OddsRatio_working_3-way'!X55^(1/3)*COS(('OddsRatio_working_3-way'!Y55+4*PI())/3)</f>
        <v>-0.18862017646804485</v>
      </c>
      <c r="AC55" s="11">
        <f>'OddsRatio_working_3-way'!X55^(1/3)*SIN('OddsRatio_working_3-way'!Y55/3)</f>
        <v>8.4178935146479866E-2</v>
      </c>
      <c r="AD55" s="11">
        <f>'OddsRatio_working_3-way'!X55^(1/3)*SIN(('OddsRatio_working_3-way'!Y55+2*PI())/3)</f>
        <v>0.4108786641217409</v>
      </c>
      <c r="AE55" s="11">
        <f>'OddsRatio_working_3-way'!X55^(1/3)*SIN(('OddsRatio_working_3-way'!Y55+4*PI())/3)</f>
        <v>-0.49505759926822063</v>
      </c>
      <c r="AF55" s="11">
        <f>-'OddsRatio_working_3-way'!U55/(3*'OddsRatio_working_3-way'!X55^(1/3))*COS(('OddsRatio_working_3-way'!Y55)/3)</f>
        <v>0.52304254553683804</v>
      </c>
      <c r="AG55" s="11">
        <f>-'OddsRatio_working_3-way'!U55/(3*'OddsRatio_working_3-way'!X55^(1/3))*COS(('OddsRatio_working_3-way'!Y55+2*PI())/3)</f>
        <v>-0.33442236906879325</v>
      </c>
      <c r="AH55" s="11">
        <f>-'OddsRatio_working_3-way'!U55/(3*'OddsRatio_working_3-way'!X55^(1/3))*COS(('OddsRatio_working_3-way'!Y55+4*PI())/3)</f>
        <v>-0.18862017646804485</v>
      </c>
      <c r="AI55" s="11">
        <f>'OddsRatio_working_3-way'!U55/(3*'OddsRatio_working_3-way'!X55^(1/3))*SIN(('OddsRatio_working_3-way'!Y55)/3)</f>
        <v>-8.4178935146479866E-2</v>
      </c>
      <c r="AJ55" s="11">
        <f>'OddsRatio_working_3-way'!U55/(3*'OddsRatio_working_3-way'!X55^(1/3))*SIN(('OddsRatio_working_3-way'!Y55+2*PI())/3)</f>
        <v>-0.4108786641217409</v>
      </c>
      <c r="AK55" s="11">
        <f>'OddsRatio_working_3-way'!U55/(3*'OddsRatio_working_3-way'!X55^(1/3))*SIN(('OddsRatio_working_3-way'!Y55+4*PI())/3)</f>
        <v>0.49505759926822063</v>
      </c>
      <c r="AL55" s="11">
        <f>'OddsRatio_working_3-way'!Z55+'OddsRatio_working_3-way'!AF55</f>
        <v>1.0460850910736761</v>
      </c>
      <c r="AM55" s="11">
        <f>'OddsRatio_working_3-way'!AA55+'OddsRatio_working_3-way'!AG55</f>
        <v>-0.66884473813758649</v>
      </c>
      <c r="AN55" s="11">
        <f>'OddsRatio_working_3-way'!AB55+'OddsRatio_working_3-way'!AH55</f>
        <v>-0.37724035293608971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1.0460850910736761</v>
      </c>
      <c r="AS55" s="11">
        <f>IF(('OddsRatio_working_3-way'!X55=0),IF(Q55&gt;0,-Q55^(1/3),(-Q55)^(1/3)),'OddsRatio_working_3-way'!AM55-'OddsRatio_working_3-way'!R55/3)</f>
        <v>-0.66884473813758649</v>
      </c>
      <c r="AT55" s="11">
        <f>IF(('OddsRatio_working_3-way'!X55=0),IF(Q55&gt;0,-Q55^(1/3),(-Q55)^(1/3)),'OddsRatio_working_3-way'!AN55-'OddsRatio_working_3-way'!R55/3)</f>
        <v>-0.37724035293608971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2.38</v>
      </c>
      <c r="B56" s="4">
        <f>IF('True_Odds_Calculator_3-way'!B57="","",'True_Odds_Calculator_3-way'!B57)</f>
        <v>3.39</v>
      </c>
      <c r="C56" s="4">
        <f>IF('True_Odds_Calculator_3-way'!C57="","",'True_Odds_Calculator_3-way'!C57)</f>
        <v>3.2</v>
      </c>
      <c r="D56" s="9">
        <f t="shared" si="13"/>
        <v>0.4100280019154306</v>
      </c>
      <c r="E56" s="9">
        <f t="shared" si="14"/>
        <v>0.28637417979610008</v>
      </c>
      <c r="F56" s="9">
        <f t="shared" si="15"/>
        <v>0.30359781828846927</v>
      </c>
      <c r="G56" s="9">
        <f t="shared" si="16"/>
        <v>1.042650596163841</v>
      </c>
      <c r="H56" s="9">
        <f t="shared" si="17"/>
        <v>2.4388578227061006</v>
      </c>
      <c r="I56" s="9">
        <f t="shared" si="18"/>
        <v>3.4919349248315794</v>
      </c>
      <c r="J56" s="9">
        <f t="shared" si="19"/>
        <v>3.2938313115604503</v>
      </c>
      <c r="K56" s="11">
        <f t="shared" si="20"/>
        <v>0.42016806722689076</v>
      </c>
      <c r="L56" s="11">
        <f t="shared" si="21"/>
        <v>0.29498525073746312</v>
      </c>
      <c r="M56" s="11">
        <f t="shared" si="22"/>
        <v>0.3125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-0.28104316948018138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0.2312318732802856</v>
      </c>
      <c r="Q56" s="11">
        <f>2*'OddsRatio_working_3-way'!K56*'OddsRatio_working_3-way'!L56*'OddsRatio_working_3-way'!M56</f>
        <v>7.7464614164249768E-2</v>
      </c>
      <c r="R56" s="11">
        <f t="shared" si="23"/>
        <v>0</v>
      </c>
      <c r="S56" s="11">
        <f t="shared" si="24"/>
        <v>-0.8227628293118564</v>
      </c>
      <c r="T56" s="11">
        <f t="shared" si="25"/>
        <v>-0.27563243863043763</v>
      </c>
      <c r="U56" s="11">
        <f>'OddsRatio_working_3-way'!S56-'OddsRatio_working_3-way'!R56^2/3</f>
        <v>-0.8227628293118564</v>
      </c>
      <c r="V56" s="11">
        <f>'OddsRatio_working_3-way'!S56*'OddsRatio_working_3-way'!R56/3-2*'OddsRatio_working_3-way'!R56^3/27-'OddsRatio_working_3-way'!T56</f>
        <v>0.27563243863043763</v>
      </c>
      <c r="W56" s="11">
        <f>'OddsRatio_working_3-way'!V56^2+4*'OddsRatio_working_3-way'!U56^3/27</f>
        <v>-6.5393481246618368E-3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0.14362502336816502</v>
      </c>
      <c r="Y56" s="11">
        <f>IF('OddsRatio_working_3-way'!W56&gt;=0,IF('OddsRatio_working_3-way'!V56+SQRT('OddsRatio_working_3-way'!W56)&gt;0,0,PI()),ACOS('OddsRatio_working_3-way'!V56/(2*'OddsRatio_working_3-way'!X56)))</f>
        <v>0.28537636807101752</v>
      </c>
      <c r="Z56" s="11">
        <f>'OddsRatio_working_3-way'!X56^(1/3)*COS('OddsRatio_working_3-way'!Y56/3)</f>
        <v>0.52132529808192052</v>
      </c>
      <c r="AA56" s="11">
        <f>'OddsRatio_working_3-way'!X56^(1/3)*COS(('OddsRatio_working_3-way'!Y56+2*PI())/3)</f>
        <v>-0.30373999242250588</v>
      </c>
      <c r="AB56" s="11">
        <f>'OddsRatio_working_3-way'!X56^(1/3)*COS(('OddsRatio_working_3-way'!Y56+4*PI())/3)</f>
        <v>-0.21758530565941478</v>
      </c>
      <c r="AC56" s="11">
        <f>'OddsRatio_working_3-way'!X56^(1/3)*SIN('OddsRatio_working_3-way'!Y56/3)</f>
        <v>4.9741431594618718E-2</v>
      </c>
      <c r="AD56" s="11">
        <f>'OddsRatio_working_3-way'!X56^(1/3)*SIN(('OddsRatio_working_3-way'!Y56+2*PI())/3)</f>
        <v>0.42661023597712877</v>
      </c>
      <c r="AE56" s="11">
        <f>'OddsRatio_working_3-way'!X56^(1/3)*SIN(('OddsRatio_working_3-way'!Y56+4*PI())/3)</f>
        <v>-0.47635166757174735</v>
      </c>
      <c r="AF56" s="11">
        <f>-'OddsRatio_working_3-way'!U56/(3*'OddsRatio_working_3-way'!X56^(1/3))*COS(('OddsRatio_working_3-way'!Y56)/3)</f>
        <v>0.52132529808192063</v>
      </c>
      <c r="AG56" s="11">
        <f>-'OddsRatio_working_3-way'!U56/(3*'OddsRatio_working_3-way'!X56^(1/3))*COS(('OddsRatio_working_3-way'!Y56+2*PI())/3)</f>
        <v>-0.30373999242250593</v>
      </c>
      <c r="AH56" s="11">
        <f>-'OddsRatio_working_3-way'!U56/(3*'OddsRatio_working_3-way'!X56^(1/3))*COS(('OddsRatio_working_3-way'!Y56+4*PI())/3)</f>
        <v>-0.21758530565941483</v>
      </c>
      <c r="AI56" s="11">
        <f>'OddsRatio_working_3-way'!U56/(3*'OddsRatio_working_3-way'!X56^(1/3))*SIN(('OddsRatio_working_3-way'!Y56)/3)</f>
        <v>-4.9741431594618732E-2</v>
      </c>
      <c r="AJ56" s="11">
        <f>'OddsRatio_working_3-way'!U56/(3*'OddsRatio_working_3-way'!X56^(1/3))*SIN(('OddsRatio_working_3-way'!Y56+2*PI())/3)</f>
        <v>-0.42661023597712888</v>
      </c>
      <c r="AK56" s="11">
        <f>'OddsRatio_working_3-way'!U56/(3*'OddsRatio_working_3-way'!X56^(1/3))*SIN(('OddsRatio_working_3-way'!Y56+4*PI())/3)</f>
        <v>0.47635166757174741</v>
      </c>
      <c r="AL56" s="11">
        <f>'OddsRatio_working_3-way'!Z56+'OddsRatio_working_3-way'!AF56</f>
        <v>1.042650596163841</v>
      </c>
      <c r="AM56" s="11">
        <f>'OddsRatio_working_3-way'!AA56+'OddsRatio_working_3-way'!AG56</f>
        <v>-0.60747998484501187</v>
      </c>
      <c r="AN56" s="11">
        <f>'OddsRatio_working_3-way'!AB56+'OddsRatio_working_3-way'!AH56</f>
        <v>-0.43517061131882961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1.042650596163841</v>
      </c>
      <c r="AS56" s="11">
        <f>IF(('OddsRatio_working_3-way'!X56=0),IF(Q56&gt;0,-Q56^(1/3),(-Q56)^(1/3)),'OddsRatio_working_3-way'!AM56-'OddsRatio_working_3-way'!R56/3)</f>
        <v>-0.60747998484501187</v>
      </c>
      <c r="AT56" s="11">
        <f>IF(('OddsRatio_working_3-way'!X56=0),IF(Q56&gt;0,-Q56^(1/3),(-Q56)^(1/3)),'OddsRatio_working_3-way'!AN56-'OddsRatio_working_3-way'!R56/3)</f>
        <v>-0.43517061131882961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2.85</v>
      </c>
      <c r="B57" s="4">
        <f>IF('True_Odds_Calculator_3-way'!B58="","",'True_Odds_Calculator_3-way'!B58)</f>
        <v>3.31</v>
      </c>
      <c r="C57" s="4">
        <f>IF('True_Odds_Calculator_3-way'!C58="","",'True_Odds_Calculator_3-way'!C58)</f>
        <v>2.66</v>
      </c>
      <c r="D57" s="9">
        <f t="shared" si="13"/>
        <v>0.3410861937988281</v>
      </c>
      <c r="E57" s="9">
        <f t="shared" si="14"/>
        <v>0.2930701573096573</v>
      </c>
      <c r="F57" s="9">
        <f t="shared" si="15"/>
        <v>0.36584364889151466</v>
      </c>
      <c r="G57" s="9">
        <f t="shared" si="16"/>
        <v>1.0442217581626143</v>
      </c>
      <c r="H57" s="9">
        <f t="shared" si="17"/>
        <v>2.9318102526008363</v>
      </c>
      <c r="I57" s="9">
        <f t="shared" si="18"/>
        <v>3.4121522613556392</v>
      </c>
      <c r="J57" s="9">
        <f t="shared" si="19"/>
        <v>2.7334081185499404</v>
      </c>
      <c r="K57" s="11">
        <f t="shared" si="20"/>
        <v>0.35087719298245612</v>
      </c>
      <c r="L57" s="11">
        <f t="shared" si="21"/>
        <v>0.30211480362537763</v>
      </c>
      <c r="M57" s="11">
        <f t="shared" si="22"/>
        <v>0.37593984962406013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-0.28270748424567538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0.23193617690274337</v>
      </c>
      <c r="Q57" s="11">
        <f>2*'OddsRatio_working_3-way'!K57*'OddsRatio_working_3-way'!L57*'OddsRatio_working_3-way'!M57</f>
        <v>7.9703153574825908E-2</v>
      </c>
      <c r="R57" s="11">
        <f t="shared" si="23"/>
        <v>0</v>
      </c>
      <c r="S57" s="11">
        <f t="shared" si="24"/>
        <v>-0.82041045896467579</v>
      </c>
      <c r="T57" s="11">
        <f t="shared" si="25"/>
        <v>-0.28192799277136626</v>
      </c>
      <c r="U57" s="11">
        <f>'OddsRatio_working_3-way'!S57-'OddsRatio_working_3-way'!R57^2/3</f>
        <v>-0.82041045896467579</v>
      </c>
      <c r="V57" s="11">
        <f>'OddsRatio_working_3-way'!S57*'OddsRatio_working_3-way'!R57/3-2*'OddsRatio_working_3-way'!R57^3/27-'OddsRatio_working_3-way'!T57</f>
        <v>0.28192799277136626</v>
      </c>
      <c r="W57" s="11">
        <f>'OddsRatio_working_3-way'!V57^2+4*'OddsRatio_working_3-way'!U57^3/27</f>
        <v>-2.323479831914152E-3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0.14300950400236143</v>
      </c>
      <c r="Y57" s="11">
        <f>IF('OddsRatio_working_3-way'!W57&gt;=0,IF('OddsRatio_working_3-way'!V57+SQRT('OddsRatio_working_3-way'!W57)&gt;0,0,PI()),ACOS('OddsRatio_working_3-way'!V57/(2*'OddsRatio_working_3-way'!X57)))</f>
        <v>0.16933709868188607</v>
      </c>
      <c r="Z57" s="11">
        <f>'OddsRatio_working_3-way'!X57^(1/3)*COS('OddsRatio_working_3-way'!Y57/3)</f>
        <v>0.52211087908130727</v>
      </c>
      <c r="AA57" s="11">
        <f>'OddsRatio_working_3-way'!X57^(1/3)*COS(('OddsRatio_working_3-way'!Y57+2*PI())/3)</f>
        <v>-0.28660514012358418</v>
      </c>
      <c r="AB57" s="11">
        <f>'OddsRatio_working_3-way'!X57^(1/3)*COS(('OddsRatio_working_3-way'!Y57+4*PI())/3)</f>
        <v>-0.23550573895772314</v>
      </c>
      <c r="AC57" s="11">
        <f>'OddsRatio_working_3-way'!X57^(1/3)*SIN('OddsRatio_working_3-way'!Y57/3)</f>
        <v>2.9502253018538534E-2</v>
      </c>
      <c r="AD57" s="11">
        <f>'OddsRatio_working_3-way'!X57^(1/3)*SIN(('OddsRatio_working_3-way'!Y57+2*PI())/3)</f>
        <v>0.43741015836736796</v>
      </c>
      <c r="AE57" s="11">
        <f>'OddsRatio_working_3-way'!X57^(1/3)*SIN(('OddsRatio_working_3-way'!Y57+4*PI())/3)</f>
        <v>-0.46691241138590656</v>
      </c>
      <c r="AF57" s="11">
        <f>-'OddsRatio_working_3-way'!U57/(3*'OddsRatio_working_3-way'!X57^(1/3))*COS(('OddsRatio_working_3-way'!Y57)/3)</f>
        <v>0.52211087908130716</v>
      </c>
      <c r="AG57" s="11">
        <f>-'OddsRatio_working_3-way'!U57/(3*'OddsRatio_working_3-way'!X57^(1/3))*COS(('OddsRatio_working_3-way'!Y57+2*PI())/3)</f>
        <v>-0.28660514012358412</v>
      </c>
      <c r="AH57" s="11">
        <f>-'OddsRatio_working_3-way'!U57/(3*'OddsRatio_working_3-way'!X57^(1/3))*COS(('OddsRatio_working_3-way'!Y57+4*PI())/3)</f>
        <v>-0.23550573895772309</v>
      </c>
      <c r="AI57" s="11">
        <f>'OddsRatio_working_3-way'!U57/(3*'OddsRatio_working_3-way'!X57^(1/3))*SIN(('OddsRatio_working_3-way'!Y57)/3)</f>
        <v>-2.9502253018538527E-2</v>
      </c>
      <c r="AJ57" s="11">
        <f>'OddsRatio_working_3-way'!U57/(3*'OddsRatio_working_3-way'!X57^(1/3))*SIN(('OddsRatio_working_3-way'!Y57+2*PI())/3)</f>
        <v>-0.43741015836736791</v>
      </c>
      <c r="AK57" s="11">
        <f>'OddsRatio_working_3-way'!U57/(3*'OddsRatio_working_3-way'!X57^(1/3))*SIN(('OddsRatio_working_3-way'!Y57+4*PI())/3)</f>
        <v>0.4669124113859065</v>
      </c>
      <c r="AL57" s="11">
        <f>'OddsRatio_working_3-way'!Z57+'OddsRatio_working_3-way'!AF57</f>
        <v>1.0442217581626143</v>
      </c>
      <c r="AM57" s="11">
        <f>'OddsRatio_working_3-way'!AA57+'OddsRatio_working_3-way'!AG57</f>
        <v>-0.57321028024716836</v>
      </c>
      <c r="AN57" s="11">
        <f>'OddsRatio_working_3-way'!AB57+'OddsRatio_working_3-way'!AH57</f>
        <v>-0.47101147791544623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1.0442217581626143</v>
      </c>
      <c r="AS57" s="11">
        <f>IF(('OddsRatio_working_3-way'!X57=0),IF(Q57&gt;0,-Q57^(1/3),(-Q57)^(1/3)),'OddsRatio_working_3-way'!AM57-'OddsRatio_working_3-way'!R57/3)</f>
        <v>-0.57321028024716836</v>
      </c>
      <c r="AT57" s="11">
        <f>IF(('OddsRatio_working_3-way'!X57=0),IF(Q57&gt;0,-Q57^(1/3),(-Q57)^(1/3)),'OddsRatio_working_3-way'!AN57-'OddsRatio_working_3-way'!R57/3)</f>
        <v>-0.47101147791544623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2.66</v>
      </c>
      <c r="B58" s="4">
        <f>IF('True_Odds_Calculator_3-way'!B59="","",'True_Odds_Calculator_3-way'!B59)</f>
        <v>3.14</v>
      </c>
      <c r="C58" s="4">
        <f>IF('True_Odds_Calculator_3-way'!C59="","",'True_Odds_Calculator_3-way'!C59)</f>
        <v>3.01</v>
      </c>
      <c r="D58" s="9">
        <f t="shared" si="13"/>
        <v>0.366649026050406</v>
      </c>
      <c r="E58" s="9">
        <f t="shared" si="14"/>
        <v>0.30989549857680238</v>
      </c>
      <c r="F58" s="9">
        <f t="shared" si="15"/>
        <v>0.32345547537279151</v>
      </c>
      <c r="G58" s="9">
        <f t="shared" si="16"/>
        <v>1.0406047860126684</v>
      </c>
      <c r="H58" s="9">
        <f t="shared" si="17"/>
        <v>2.7274039447810301</v>
      </c>
      <c r="I58" s="9">
        <f t="shared" si="18"/>
        <v>3.2268942420671105</v>
      </c>
      <c r="J58" s="9">
        <f t="shared" si="19"/>
        <v>3.091615619885463</v>
      </c>
      <c r="K58" s="11">
        <f t="shared" si="20"/>
        <v>0.37593984962406013</v>
      </c>
      <c r="L58" s="11">
        <f t="shared" si="21"/>
        <v>0.31847133757961782</v>
      </c>
      <c r="M58" s="11">
        <f t="shared" si="22"/>
        <v>0.33222591362126247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-0.2840142551185082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0.23109915211670121</v>
      </c>
      <c r="Q58" s="11">
        <f>2*'OddsRatio_working_3-way'!K58*'OddsRatio_working_3-way'!L58*'OddsRatio_working_3-way'!M58</f>
        <v>7.9552203826747395E-2</v>
      </c>
      <c r="R58" s="11">
        <f t="shared" si="23"/>
        <v>0</v>
      </c>
      <c r="S58" s="11">
        <f t="shared" si="24"/>
        <v>-0.81368856651322818</v>
      </c>
      <c r="T58" s="11">
        <f t="shared" si="25"/>
        <v>-0.28009933442796148</v>
      </c>
      <c r="U58" s="11">
        <f>'OddsRatio_working_3-way'!S58-'OddsRatio_working_3-way'!R58^2/3</f>
        <v>-0.81368856651322818</v>
      </c>
      <c r="V58" s="11">
        <f>'OddsRatio_working_3-way'!S58*'OddsRatio_working_3-way'!R58/3-2*'OddsRatio_working_3-way'!R58^3/27-'OddsRatio_working_3-way'!T58</f>
        <v>0.28009933442796148</v>
      </c>
      <c r="W58" s="11">
        <f>'OddsRatio_working_3-way'!V58^2+4*'OddsRatio_working_3-way'!U58^3/27</f>
        <v>-1.3568542713189163E-3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0.1412555232710441</v>
      </c>
      <c r="Y58" s="11">
        <f>IF('OddsRatio_working_3-way'!W58&gt;=0,IF('OddsRatio_working_3-way'!V58+SQRT('OddsRatio_working_3-way'!W58)&gt;0,0,PI()),ACOS('OddsRatio_working_3-way'!V58/(2*'OddsRatio_working_3-way'!X58)))</f>
        <v>0.13075835594047658</v>
      </c>
      <c r="Z58" s="11">
        <f>'OddsRatio_working_3-way'!X58^(1/3)*COS('OddsRatio_working_3-way'!Y58/3)</f>
        <v>0.52030239300633419</v>
      </c>
      <c r="AA58" s="11">
        <f>'OddsRatio_working_3-way'!X58^(1/3)*COS(('OddsRatio_working_3-way'!Y58+2*PI())/3)</f>
        <v>-0.2798033338479628</v>
      </c>
      <c r="AB58" s="11">
        <f>'OddsRatio_working_3-way'!X58^(1/3)*COS(('OddsRatio_working_3-way'!Y58+4*PI())/3)</f>
        <v>-0.24049905915837122</v>
      </c>
      <c r="AC58" s="11">
        <f>'OddsRatio_working_3-way'!X58^(1/3)*SIN('OddsRatio_working_3-way'!Y58/3)</f>
        <v>2.2692333572338706E-2</v>
      </c>
      <c r="AD58" s="11">
        <f>'OddsRatio_working_3-way'!X58^(1/3)*SIN(('OddsRatio_working_3-way'!Y58+2*PI())/3)</f>
        <v>0.43924892320715087</v>
      </c>
      <c r="AE58" s="11">
        <f>'OddsRatio_working_3-way'!X58^(1/3)*SIN(('OddsRatio_working_3-way'!Y58+4*PI())/3)</f>
        <v>-0.46194125677948955</v>
      </c>
      <c r="AF58" s="11">
        <f>-'OddsRatio_working_3-way'!U58/(3*'OddsRatio_working_3-way'!X58^(1/3))*COS(('OddsRatio_working_3-way'!Y58)/3)</f>
        <v>0.52030239300633419</v>
      </c>
      <c r="AG58" s="11">
        <f>-'OddsRatio_working_3-way'!U58/(3*'OddsRatio_working_3-way'!X58^(1/3))*COS(('OddsRatio_working_3-way'!Y58+2*PI())/3)</f>
        <v>-0.2798033338479628</v>
      </c>
      <c r="AH58" s="11">
        <f>-'OddsRatio_working_3-way'!U58/(3*'OddsRatio_working_3-way'!X58^(1/3))*COS(('OddsRatio_working_3-way'!Y58+4*PI())/3)</f>
        <v>-0.24049905915837122</v>
      </c>
      <c r="AI58" s="11">
        <f>'OddsRatio_working_3-way'!U58/(3*'OddsRatio_working_3-way'!X58^(1/3))*SIN(('OddsRatio_working_3-way'!Y58)/3)</f>
        <v>-2.2692333572338706E-2</v>
      </c>
      <c r="AJ58" s="11">
        <f>'OddsRatio_working_3-way'!U58/(3*'OddsRatio_working_3-way'!X58^(1/3))*SIN(('OddsRatio_working_3-way'!Y58+2*PI())/3)</f>
        <v>-0.43924892320715087</v>
      </c>
      <c r="AK58" s="11">
        <f>'OddsRatio_working_3-way'!U58/(3*'OddsRatio_working_3-way'!X58^(1/3))*SIN(('OddsRatio_working_3-way'!Y58+4*PI())/3)</f>
        <v>0.46194125677948955</v>
      </c>
      <c r="AL58" s="11">
        <f>'OddsRatio_working_3-way'!Z58+'OddsRatio_working_3-way'!AF58</f>
        <v>1.0406047860126684</v>
      </c>
      <c r="AM58" s="11">
        <f>'OddsRatio_working_3-way'!AA58+'OddsRatio_working_3-way'!AG58</f>
        <v>-0.5596066676959256</v>
      </c>
      <c r="AN58" s="11">
        <f>'OddsRatio_working_3-way'!AB58+'OddsRatio_working_3-way'!AH58</f>
        <v>-0.48099811831674244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1.0406047860126684</v>
      </c>
      <c r="AS58" s="11">
        <f>IF(('OddsRatio_working_3-way'!X58=0),IF(Q58&gt;0,-Q58^(1/3),(-Q58)^(1/3)),'OddsRatio_working_3-way'!AM58-'OddsRatio_working_3-way'!R58/3)</f>
        <v>-0.5596066676959256</v>
      </c>
      <c r="AT58" s="11">
        <f>IF(('OddsRatio_working_3-way'!X58=0),IF(Q58&gt;0,-Q58^(1/3),(-Q58)^(1/3)),'OddsRatio_working_3-way'!AN58-'OddsRatio_working_3-way'!R58/3)</f>
        <v>-0.48099811831674244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3.04</v>
      </c>
      <c r="B59" s="4">
        <f>IF('True_Odds_Calculator_3-way'!B60="","",'True_Odds_Calculator_3-way'!B60)</f>
        <v>3.4</v>
      </c>
      <c r="C59" s="4">
        <f>IF('True_Odds_Calculator_3-way'!C60="","",'True_Odds_Calculator_3-way'!C60)</f>
        <v>2.4700000000000002</v>
      </c>
      <c r="D59" s="9">
        <f t="shared" si="13"/>
        <v>0.31974441477707349</v>
      </c>
      <c r="E59" s="9">
        <f t="shared" si="14"/>
        <v>0.28547458833778083</v>
      </c>
      <c r="F59" s="9">
        <f t="shared" si="15"/>
        <v>0.39478099688514556</v>
      </c>
      <c r="G59" s="9">
        <f t="shared" si="16"/>
        <v>1.0428911492943671</v>
      </c>
      <c r="H59" s="9">
        <f t="shared" si="17"/>
        <v>3.1274979445605084</v>
      </c>
      <c r="I59" s="9">
        <f t="shared" si="18"/>
        <v>3.5029387583064815</v>
      </c>
      <c r="J59" s="9">
        <f t="shared" si="19"/>
        <v>2.5330499894627199</v>
      </c>
      <c r="K59" s="11">
        <f t="shared" si="20"/>
        <v>0.32894736842105265</v>
      </c>
      <c r="L59" s="11">
        <f t="shared" si="21"/>
        <v>0.29411764705882354</v>
      </c>
      <c r="M59" s="11">
        <f t="shared" si="22"/>
        <v>0.40485829959514169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-0.28190922650756434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0.23149308732655643</v>
      </c>
      <c r="Q59" s="11">
        <f>2*'OddsRatio_working_3-way'!K59*'OddsRatio_working_3-way'!L59*'OddsRatio_working_3-way'!M59</f>
        <v>7.833945425602587E-2</v>
      </c>
      <c r="R59" s="11">
        <f t="shared" si="23"/>
        <v>0</v>
      </c>
      <c r="S59" s="11">
        <f t="shared" si="24"/>
        <v>-0.82116179805255463</v>
      </c>
      <c r="T59" s="11">
        <f t="shared" si="25"/>
        <v>-0.27788893335111836</v>
      </c>
      <c r="U59" s="11">
        <f>'OddsRatio_working_3-way'!S59-'OddsRatio_working_3-way'!R59^2/3</f>
        <v>-0.82116179805255463</v>
      </c>
      <c r="V59" s="11">
        <f>'OddsRatio_working_3-way'!S59*'OddsRatio_working_3-way'!R59/3-2*'OddsRatio_working_3-way'!R59^3/27-'OddsRatio_working_3-way'!T59</f>
        <v>0.27788893335111836</v>
      </c>
      <c r="W59" s="11">
        <f>'OddsRatio_working_3-way'!V59^2+4*'OddsRatio_working_3-way'!U59^3/27</f>
        <v>-4.8095779129151001E-3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0.14320600300959577</v>
      </c>
      <c r="Y59" s="11">
        <f>IF('OddsRatio_working_3-way'!W59&gt;=0,IF('OddsRatio_working_3-way'!V59+SQRT('OddsRatio_working_3-way'!W59)&gt;0,0,PI()),ACOS('OddsRatio_working_3-way'!V59/(2*'OddsRatio_working_3-way'!X59)))</f>
        <v>0.24456842639134657</v>
      </c>
      <c r="Z59" s="11">
        <f>'OddsRatio_working_3-way'!X59^(1/3)*COS('OddsRatio_working_3-way'!Y59/3)</f>
        <v>0.52144557464718355</v>
      </c>
      <c r="AA59" s="11">
        <f>'OddsRatio_working_3-way'!X59^(1/3)*COS(('OddsRatio_working_3-way'!Y59+2*PI())/3)</f>
        <v>-0.29761904761904756</v>
      </c>
      <c r="AB59" s="11">
        <f>'OddsRatio_working_3-way'!X59^(1/3)*COS(('OddsRatio_working_3-way'!Y59+4*PI())/3)</f>
        <v>-0.22382652702813591</v>
      </c>
      <c r="AC59" s="11">
        <f>'OddsRatio_working_3-way'!X59^(1/3)*SIN('OddsRatio_working_3-way'!Y59/3)</f>
        <v>4.2604131627343889E-2</v>
      </c>
      <c r="AD59" s="11">
        <f>'OddsRatio_working_3-way'!X59^(1/3)*SIN(('OddsRatio_working_3-way'!Y59+2*PI())/3)</f>
        <v>0.43028304852176386</v>
      </c>
      <c r="AE59" s="11">
        <f>'OddsRatio_working_3-way'!X59^(1/3)*SIN(('OddsRatio_working_3-way'!Y59+4*PI())/3)</f>
        <v>-0.47288718014910774</v>
      </c>
      <c r="AF59" s="11">
        <f>-'OddsRatio_working_3-way'!U59/(3*'OddsRatio_working_3-way'!X59^(1/3))*COS(('OddsRatio_working_3-way'!Y59)/3)</f>
        <v>0.52144557464718355</v>
      </c>
      <c r="AG59" s="11">
        <f>-'OddsRatio_working_3-way'!U59/(3*'OddsRatio_working_3-way'!X59^(1/3))*COS(('OddsRatio_working_3-way'!Y59+2*PI())/3)</f>
        <v>-0.29761904761904756</v>
      </c>
      <c r="AH59" s="11">
        <f>-'OddsRatio_working_3-way'!U59/(3*'OddsRatio_working_3-way'!X59^(1/3))*COS(('OddsRatio_working_3-way'!Y59+4*PI())/3)</f>
        <v>-0.22382652702813591</v>
      </c>
      <c r="AI59" s="11">
        <f>'OddsRatio_working_3-way'!U59/(3*'OddsRatio_working_3-way'!X59^(1/3))*SIN(('OddsRatio_working_3-way'!Y59)/3)</f>
        <v>-4.2604131627343889E-2</v>
      </c>
      <c r="AJ59" s="11">
        <f>'OddsRatio_working_3-way'!U59/(3*'OddsRatio_working_3-way'!X59^(1/3))*SIN(('OddsRatio_working_3-way'!Y59+2*PI())/3)</f>
        <v>-0.43028304852176386</v>
      </c>
      <c r="AK59" s="11">
        <f>'OddsRatio_working_3-way'!U59/(3*'OddsRatio_working_3-way'!X59^(1/3))*SIN(('OddsRatio_working_3-way'!Y59+4*PI())/3)</f>
        <v>0.47288718014910774</v>
      </c>
      <c r="AL59" s="11">
        <f>'OddsRatio_working_3-way'!Z59+'OddsRatio_working_3-way'!AF59</f>
        <v>1.0428911492943671</v>
      </c>
      <c r="AM59" s="11">
        <f>'OddsRatio_working_3-way'!AA59+'OddsRatio_working_3-way'!AG59</f>
        <v>-0.59523809523809512</v>
      </c>
      <c r="AN59" s="11">
        <f>'OddsRatio_working_3-way'!AB59+'OddsRatio_working_3-way'!AH59</f>
        <v>-0.44765305405627182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1.0428911492943671</v>
      </c>
      <c r="AS59" s="11">
        <f>IF(('OddsRatio_working_3-way'!X59=0),IF(Q59&gt;0,-Q59^(1/3),(-Q59)^(1/3)),'OddsRatio_working_3-way'!AM59-'OddsRatio_working_3-way'!R59/3)</f>
        <v>-0.59523809523809512</v>
      </c>
      <c r="AT59" s="11">
        <f>IF(('OddsRatio_working_3-way'!X59=0),IF(Q59&gt;0,-Q59^(1/3),(-Q59)^(1/3)),'OddsRatio_working_3-way'!AN59-'OddsRatio_working_3-way'!R59/3)</f>
        <v>-0.44765305405627182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2.19</v>
      </c>
      <c r="B60" s="4">
        <f>IF('True_Odds_Calculator_3-way'!B61="","",'True_Odds_Calculator_3-way'!B61)</f>
        <v>3.36</v>
      </c>
      <c r="C60" s="4">
        <f>IF('True_Odds_Calculator_3-way'!C61="","",'True_Odds_Calculator_3-way'!C61)</f>
        <v>3.66</v>
      </c>
      <c r="D60" s="9">
        <f t="shared" si="13"/>
        <v>0.44618274106589534</v>
      </c>
      <c r="E60" s="9">
        <f t="shared" si="14"/>
        <v>0.28888314915921903</v>
      </c>
      <c r="F60" s="9">
        <f t="shared" si="15"/>
        <v>0.26493410977488574</v>
      </c>
      <c r="G60" s="9">
        <f t="shared" si="16"/>
        <v>1.0430539143102853</v>
      </c>
      <c r="H60" s="9">
        <f t="shared" si="17"/>
        <v>2.2412341580292394</v>
      </c>
      <c r="I60" s="9">
        <f t="shared" si="18"/>
        <v>3.4616072377722737</v>
      </c>
      <c r="J60" s="9">
        <f t="shared" si="19"/>
        <v>3.7745234120653586</v>
      </c>
      <c r="K60" s="11">
        <f t="shared" si="20"/>
        <v>0.45662100456621008</v>
      </c>
      <c r="L60" s="11">
        <f t="shared" si="21"/>
        <v>0.29761904761904762</v>
      </c>
      <c r="M60" s="11">
        <f t="shared" si="22"/>
        <v>0.27322404371584696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-0.27738062562899757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0.23058291360559494</v>
      </c>
      <c r="Q60" s="11">
        <f>2*'OddsRatio_working_3-way'!K60*'OddsRatio_working_3-way'!L60*'OddsRatio_working_3-way'!M60</f>
        <v>7.4261807924507234E-2</v>
      </c>
      <c r="R60" s="11">
        <f t="shared" si="23"/>
        <v>0</v>
      </c>
      <c r="S60" s="11">
        <f t="shared" si="24"/>
        <v>-0.83128701971421914</v>
      </c>
      <c r="T60" s="11">
        <f t="shared" si="25"/>
        <v>-0.26772528815272761</v>
      </c>
      <c r="U60" s="11">
        <f>'OddsRatio_working_3-way'!S60-'OddsRatio_working_3-way'!R60^2/3</f>
        <v>-0.83128701971421914</v>
      </c>
      <c r="V60" s="11">
        <f>'OddsRatio_working_3-way'!S60*'OddsRatio_working_3-way'!R60/3-2*'OddsRatio_working_3-way'!R60^3/27-'OddsRatio_working_3-way'!T60</f>
        <v>0.26772528815272761</v>
      </c>
      <c r="W60" s="11">
        <f>'OddsRatio_working_3-way'!V60^2+4*'OddsRatio_working_3-way'!U60^3/27</f>
        <v>-1.3427023455448023E-2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0.14586282371796203</v>
      </c>
      <c r="Y60" s="11">
        <f>IF('OddsRatio_working_3-way'!W60&gt;=0,IF('OddsRatio_working_3-way'!V60+SQRT('OddsRatio_working_3-way'!W60)&gt;0,0,PI()),ACOS('OddsRatio_working_3-way'!V60/(2*'OddsRatio_working_3-way'!X60)))</f>
        <v>0.40846982587490466</v>
      </c>
      <c r="Z60" s="11">
        <f>'OddsRatio_working_3-way'!X60^(1/3)*COS('OddsRatio_working_3-way'!Y60/3)</f>
        <v>0.52152695715514263</v>
      </c>
      <c r="AA60" s="11">
        <f>'OddsRatio_working_3-way'!X60^(1/3)*COS(('OddsRatio_working_3-way'!Y60+2*PI())/3)</f>
        <v>-0.32264222815226995</v>
      </c>
      <c r="AB60" s="11">
        <f>'OddsRatio_working_3-way'!X60^(1/3)*COS(('OddsRatio_working_3-way'!Y60+4*PI())/3)</f>
        <v>-0.19888472900287263</v>
      </c>
      <c r="AC60" s="11">
        <f>'OddsRatio_working_3-way'!X60^(1/3)*SIN('OddsRatio_working_3-way'!Y60/3)</f>
        <v>7.14514254481394E-2</v>
      </c>
      <c r="AD60" s="11">
        <f>'OddsRatio_working_3-way'!X60^(1/3)*SIN(('OddsRatio_working_3-way'!Y60+2*PI())/3)</f>
        <v>0.41592988093068234</v>
      </c>
      <c r="AE60" s="11">
        <f>'OddsRatio_working_3-way'!X60^(1/3)*SIN(('OddsRatio_working_3-way'!Y60+4*PI())/3)</f>
        <v>-0.48738130637882177</v>
      </c>
      <c r="AF60" s="11">
        <f>-'OddsRatio_working_3-way'!U60/(3*'OddsRatio_working_3-way'!X60^(1/3))*COS(('OddsRatio_working_3-way'!Y60)/3)</f>
        <v>0.52152695715514263</v>
      </c>
      <c r="AG60" s="11">
        <f>-'OddsRatio_working_3-way'!U60/(3*'OddsRatio_working_3-way'!X60^(1/3))*COS(('OddsRatio_working_3-way'!Y60+2*PI())/3)</f>
        <v>-0.32264222815226995</v>
      </c>
      <c r="AH60" s="11">
        <f>-'OddsRatio_working_3-way'!U60/(3*'OddsRatio_working_3-way'!X60^(1/3))*COS(('OddsRatio_working_3-way'!Y60+4*PI())/3)</f>
        <v>-0.19888472900287263</v>
      </c>
      <c r="AI60" s="11">
        <f>'OddsRatio_working_3-way'!U60/(3*'OddsRatio_working_3-way'!X60^(1/3))*SIN(('OddsRatio_working_3-way'!Y60)/3)</f>
        <v>-7.14514254481394E-2</v>
      </c>
      <c r="AJ60" s="11">
        <f>'OddsRatio_working_3-way'!U60/(3*'OddsRatio_working_3-way'!X60^(1/3))*SIN(('OddsRatio_working_3-way'!Y60+2*PI())/3)</f>
        <v>-0.41592988093068234</v>
      </c>
      <c r="AK60" s="11">
        <f>'OddsRatio_working_3-way'!U60/(3*'OddsRatio_working_3-way'!X60^(1/3))*SIN(('OddsRatio_working_3-way'!Y60+4*PI())/3)</f>
        <v>0.48738130637882177</v>
      </c>
      <c r="AL60" s="11">
        <f>'OddsRatio_working_3-way'!Z60+'OddsRatio_working_3-way'!AF60</f>
        <v>1.0430539143102853</v>
      </c>
      <c r="AM60" s="11">
        <f>'OddsRatio_working_3-way'!AA60+'OddsRatio_working_3-way'!AG60</f>
        <v>-0.6452844563045399</v>
      </c>
      <c r="AN60" s="11">
        <f>'OddsRatio_working_3-way'!AB60+'OddsRatio_working_3-way'!AH60</f>
        <v>-0.39776945800574526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1.0430539143102853</v>
      </c>
      <c r="AS60" s="11">
        <f>IF(('OddsRatio_working_3-way'!X60=0),IF(Q60&gt;0,-Q60^(1/3),(-Q60)^(1/3)),'OddsRatio_working_3-way'!AM60-'OddsRatio_working_3-way'!R60/3)</f>
        <v>-0.6452844563045399</v>
      </c>
      <c r="AT60" s="11">
        <f>IF(('OddsRatio_working_3-way'!X60=0),IF(Q60&gt;0,-Q60^(1/3),(-Q60)^(1/3)),'OddsRatio_working_3-way'!AN60-'OddsRatio_working_3-way'!R60/3)</f>
        <v>-0.39776945800574526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2.58</v>
      </c>
      <c r="B61" s="4">
        <f>IF('True_Odds_Calculator_3-way'!B62="","",'True_Odds_Calculator_3-way'!B62)</f>
        <v>3.25</v>
      </c>
      <c r="C61" s="4">
        <f>IF('True_Odds_Calculator_3-way'!C62="","",'True_Odds_Calculator_3-way'!C62)</f>
        <v>3.02</v>
      </c>
      <c r="D61" s="9">
        <f t="shared" si="13"/>
        <v>0.37824849938952931</v>
      </c>
      <c r="E61" s="9">
        <f t="shared" si="14"/>
        <v>0.29932913935619226</v>
      </c>
      <c r="F61" s="9">
        <f t="shared" si="15"/>
        <v>0.32242236125427859</v>
      </c>
      <c r="G61" s="9">
        <f t="shared" si="16"/>
        <v>1.0403573540051529</v>
      </c>
      <c r="H61" s="9">
        <f t="shared" si="17"/>
        <v>2.6437646193281421</v>
      </c>
      <c r="I61" s="9">
        <f t="shared" si="18"/>
        <v>3.340804046511594</v>
      </c>
      <c r="J61" s="9">
        <f t="shared" si="19"/>
        <v>3.1015218550904087</v>
      </c>
      <c r="K61" s="11">
        <f t="shared" si="20"/>
        <v>0.38759689922480617</v>
      </c>
      <c r="L61" s="11">
        <f t="shared" si="21"/>
        <v>0.30769230769230771</v>
      </c>
      <c r="M61" s="11">
        <f t="shared" si="22"/>
        <v>0.33112582781456956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-0.2835835041287067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0.23101801940551364</v>
      </c>
      <c r="Q61" s="11">
        <f>2*'OddsRatio_working_3-way'!K61*'OddsRatio_working_3-way'!L61*'OddsRatio_working_3-way'!M61</f>
        <v>7.8980519454876455E-2</v>
      </c>
      <c r="R61" s="11">
        <f t="shared" si="23"/>
        <v>0</v>
      </c>
      <c r="S61" s="11">
        <f t="shared" si="24"/>
        <v>-0.81463842586790314</v>
      </c>
      <c r="T61" s="11">
        <f t="shared" si="25"/>
        <v>-0.27850886354458226</v>
      </c>
      <c r="U61" s="11">
        <f>'OddsRatio_working_3-way'!S61-'OddsRatio_working_3-way'!R61^2/3</f>
        <v>-0.81463842586790314</v>
      </c>
      <c r="V61" s="11">
        <f>'OddsRatio_working_3-way'!S61*'OddsRatio_working_3-way'!R61/3-2*'OddsRatio_working_3-way'!R61^3/27-'OddsRatio_working_3-way'!T61</f>
        <v>0.27850886354458226</v>
      </c>
      <c r="W61" s="11">
        <f>'OddsRatio_working_3-way'!V61^2+4*'OddsRatio_working_3-way'!U61^3/27</f>
        <v>-2.5251380927665545E-3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0.14150293739500719</v>
      </c>
      <c r="Y61" s="11">
        <f>IF('OddsRatio_working_3-way'!W61&gt;=0,IF('OddsRatio_working_3-way'!V61+SQRT('OddsRatio_working_3-way'!W61)&gt;0,0,PI()),ACOS('OddsRatio_working_3-way'!V61/(2*'OddsRatio_working_3-way'!X61)))</f>
        <v>0.17850731854515201</v>
      </c>
      <c r="Z61" s="11">
        <f>'OddsRatio_working_3-way'!X61^(1/3)*COS('OddsRatio_working_3-way'!Y61/3)</f>
        <v>0.52017867700257658</v>
      </c>
      <c r="AA61" s="11">
        <f>'OddsRatio_working_3-way'!X61^(1/3)*COS(('OddsRatio_working_3-way'!Y61+2*PI())/3)</f>
        <v>-0.28692615017597473</v>
      </c>
      <c r="AB61" s="11">
        <f>'OddsRatio_working_3-way'!X61^(1/3)*COS(('OddsRatio_working_3-way'!Y61+4*PI())/3)</f>
        <v>-0.2332525268266018</v>
      </c>
      <c r="AC61" s="11">
        <f>'OddsRatio_working_3-way'!X61^(1/3)*SIN('OddsRatio_working_3-way'!Y61/3)</f>
        <v>3.0988480889143067E-2</v>
      </c>
      <c r="AD61" s="11">
        <f>'OddsRatio_working_3-way'!X61^(1/3)*SIN(('OddsRatio_working_3-way'!Y61+2*PI())/3)</f>
        <v>0.43499370834664003</v>
      </c>
      <c r="AE61" s="11">
        <f>'OddsRatio_working_3-way'!X61^(1/3)*SIN(('OddsRatio_working_3-way'!Y61+4*PI())/3)</f>
        <v>-0.46598218923578311</v>
      </c>
      <c r="AF61" s="11">
        <f>-'OddsRatio_working_3-way'!U61/(3*'OddsRatio_working_3-way'!X61^(1/3))*COS(('OddsRatio_working_3-way'!Y61)/3)</f>
        <v>0.52017867700257647</v>
      </c>
      <c r="AG61" s="11">
        <f>-'OddsRatio_working_3-way'!U61/(3*'OddsRatio_working_3-way'!X61^(1/3))*COS(('OddsRatio_working_3-way'!Y61+2*PI())/3)</f>
        <v>-0.28692615017597467</v>
      </c>
      <c r="AH61" s="11">
        <f>-'OddsRatio_working_3-way'!U61/(3*'OddsRatio_working_3-way'!X61^(1/3))*COS(('OddsRatio_working_3-way'!Y61+4*PI())/3)</f>
        <v>-0.23325252682660175</v>
      </c>
      <c r="AI61" s="11">
        <f>'OddsRatio_working_3-way'!U61/(3*'OddsRatio_working_3-way'!X61^(1/3))*SIN(('OddsRatio_working_3-way'!Y61)/3)</f>
        <v>-3.0988480889143064E-2</v>
      </c>
      <c r="AJ61" s="11">
        <f>'OddsRatio_working_3-way'!U61/(3*'OddsRatio_working_3-way'!X61^(1/3))*SIN(('OddsRatio_working_3-way'!Y61+2*PI())/3)</f>
        <v>-0.43499370834663997</v>
      </c>
      <c r="AK61" s="11">
        <f>'OddsRatio_working_3-way'!U61/(3*'OddsRatio_working_3-way'!X61^(1/3))*SIN(('OddsRatio_working_3-way'!Y61+4*PI())/3)</f>
        <v>0.465982189235783</v>
      </c>
      <c r="AL61" s="11">
        <f>'OddsRatio_working_3-way'!Z61+'OddsRatio_working_3-way'!AF61</f>
        <v>1.0403573540051529</v>
      </c>
      <c r="AM61" s="11">
        <f>'OddsRatio_working_3-way'!AA61+'OddsRatio_working_3-way'!AG61</f>
        <v>-0.57385230035194934</v>
      </c>
      <c r="AN61" s="11">
        <f>'OddsRatio_working_3-way'!AB61+'OddsRatio_working_3-way'!AH61</f>
        <v>-0.46650505365320355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1.0403573540051529</v>
      </c>
      <c r="AS61" s="11">
        <f>IF(('OddsRatio_working_3-way'!X61=0),IF(Q61&gt;0,-Q61^(1/3),(-Q61)^(1/3)),'OddsRatio_working_3-way'!AM61-'OddsRatio_working_3-way'!R61/3)</f>
        <v>-0.57385230035194934</v>
      </c>
      <c r="AT61" s="11">
        <f>IF(('OddsRatio_working_3-way'!X61=0),IF(Q61&gt;0,-Q61^(1/3),(-Q61)^(1/3)),'OddsRatio_working_3-way'!AN61-'OddsRatio_working_3-way'!R61/3)</f>
        <v>-0.46650505365320355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1.6</v>
      </c>
      <c r="B62" s="4">
        <f>IF('True_Odds_Calculator_3-way'!B63="","",'True_Odds_Calculator_3-way'!B63)</f>
        <v>4.05</v>
      </c>
      <c r="C62" s="4">
        <f>IF('True_Odds_Calculator_3-way'!C63="","",'True_Odds_Calculator_3-way'!C63)</f>
        <v>6.29</v>
      </c>
      <c r="D62" s="9">
        <f t="shared" si="13"/>
        <v>0.61175478279439499</v>
      </c>
      <c r="E62" s="9">
        <f t="shared" si="14"/>
        <v>0.23662499007189136</v>
      </c>
      <c r="F62" s="9">
        <f t="shared" si="15"/>
        <v>0.15162022713371373</v>
      </c>
      <c r="G62" s="9">
        <f t="shared" si="16"/>
        <v>1.057736498689243</v>
      </c>
      <c r="H62" s="9">
        <f t="shared" si="17"/>
        <v>1.6346418992135459</v>
      </c>
      <c r="I62" s="9">
        <f t="shared" si="18"/>
        <v>4.2260963210021911</v>
      </c>
      <c r="J62" s="9">
        <f t="shared" si="19"/>
        <v>6.5954260780660947</v>
      </c>
      <c r="K62" s="11">
        <f t="shared" si="20"/>
        <v>0.625</v>
      </c>
      <c r="L62" s="11">
        <f t="shared" si="21"/>
        <v>0.24691358024691359</v>
      </c>
      <c r="M62" s="11">
        <f t="shared" si="22"/>
        <v>0.1589825119236884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-0.23750956839192128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0.21933698404286639</v>
      </c>
      <c r="Q62" s="11">
        <f>2*'OddsRatio_working_3-way'!K62*'OddsRatio_working_3-way'!L62*'OddsRatio_working_3-way'!M62</f>
        <v>4.906867651965692E-2</v>
      </c>
      <c r="R62" s="11">
        <f t="shared" si="23"/>
        <v>0</v>
      </c>
      <c r="S62" s="11">
        <f t="shared" si="24"/>
        <v>-0.92348693792804259</v>
      </c>
      <c r="T62" s="11">
        <f t="shared" si="25"/>
        <v>-0.20659663040895812</v>
      </c>
      <c r="U62" s="11">
        <f>'OddsRatio_working_3-way'!S62-'OddsRatio_working_3-way'!R62^2/3</f>
        <v>-0.92348693792804259</v>
      </c>
      <c r="V62" s="11">
        <f>'OddsRatio_working_3-way'!S62*'OddsRatio_working_3-way'!R62/3-2*'OddsRatio_working_3-way'!R62^3/27-'OddsRatio_working_3-way'!T62</f>
        <v>0.20659663040895812</v>
      </c>
      <c r="W62" s="11">
        <f>'OddsRatio_working_3-way'!V62^2+4*'OddsRatio_working_3-way'!U62^3/27</f>
        <v>-7.3995703902970805E-2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0.17079071374002339</v>
      </c>
      <c r="Y62" s="11">
        <f>IF('OddsRatio_working_3-way'!W62&gt;=0,IF('OddsRatio_working_3-way'!V62+SQRT('OddsRatio_working_3-way'!W62)&gt;0,0,PI()),ACOS('OddsRatio_working_3-way'!V62/(2*'OddsRatio_working_3-way'!X62)))</f>
        <v>0.92125153844971641</v>
      </c>
      <c r="Z62" s="11">
        <f>'OddsRatio_working_3-way'!X62^(1/3)*COS('OddsRatio_working_3-way'!Y62/3)</f>
        <v>0.52886824934462151</v>
      </c>
      <c r="AA62" s="11">
        <f>'OddsRatio_working_3-way'!X62^(1/3)*COS(('OddsRatio_working_3-way'!Y62+2*PI())/3)</f>
        <v>-0.40967707840286877</v>
      </c>
      <c r="AB62" s="11">
        <f>'OddsRatio_working_3-way'!X62^(1/3)*COS(('OddsRatio_working_3-way'!Y62+4*PI())/3)</f>
        <v>-0.11919117094175266</v>
      </c>
      <c r="AC62" s="11">
        <f>'OddsRatio_working_3-way'!X62^(1/3)*SIN('OddsRatio_working_3-way'!Y62/3)</f>
        <v>0.16771211686846807</v>
      </c>
      <c r="AD62" s="11">
        <f>'OddsRatio_working_3-way'!X62^(1/3)*SIN(('OddsRatio_working_3-way'!Y62+2*PI())/3)</f>
        <v>0.37415728075321103</v>
      </c>
      <c r="AE62" s="11">
        <f>'OddsRatio_working_3-way'!X62^(1/3)*SIN(('OddsRatio_working_3-way'!Y62+4*PI())/3)</f>
        <v>-0.54186939762167918</v>
      </c>
      <c r="AF62" s="11">
        <f>-'OddsRatio_working_3-way'!U62/(3*'OddsRatio_working_3-way'!X62^(1/3))*COS(('OddsRatio_working_3-way'!Y62)/3)</f>
        <v>0.52886824934462151</v>
      </c>
      <c r="AG62" s="11">
        <f>-'OddsRatio_working_3-way'!U62/(3*'OddsRatio_working_3-way'!X62^(1/3))*COS(('OddsRatio_working_3-way'!Y62+2*PI())/3)</f>
        <v>-0.40967707840286877</v>
      </c>
      <c r="AH62" s="11">
        <f>-'OddsRatio_working_3-way'!U62/(3*'OddsRatio_working_3-way'!X62^(1/3))*COS(('OddsRatio_working_3-way'!Y62+4*PI())/3)</f>
        <v>-0.11919117094175266</v>
      </c>
      <c r="AI62" s="11">
        <f>'OddsRatio_working_3-way'!U62/(3*'OddsRatio_working_3-way'!X62^(1/3))*SIN(('OddsRatio_working_3-way'!Y62)/3)</f>
        <v>-0.16771211686846807</v>
      </c>
      <c r="AJ62" s="11">
        <f>'OddsRatio_working_3-way'!U62/(3*'OddsRatio_working_3-way'!X62^(1/3))*SIN(('OddsRatio_working_3-way'!Y62+2*PI())/3)</f>
        <v>-0.37415728075321103</v>
      </c>
      <c r="AK62" s="11">
        <f>'OddsRatio_working_3-way'!U62/(3*'OddsRatio_working_3-way'!X62^(1/3))*SIN(('OddsRatio_working_3-way'!Y62+4*PI())/3)</f>
        <v>0.54186939762167918</v>
      </c>
      <c r="AL62" s="11">
        <f>'OddsRatio_working_3-way'!Z62+'OddsRatio_working_3-way'!AF62</f>
        <v>1.057736498689243</v>
      </c>
      <c r="AM62" s="11">
        <f>'OddsRatio_working_3-way'!AA62+'OddsRatio_working_3-way'!AG62</f>
        <v>-0.81935415680573753</v>
      </c>
      <c r="AN62" s="11">
        <f>'OddsRatio_working_3-way'!AB62+'OddsRatio_working_3-way'!AH62</f>
        <v>-0.23838234188350532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1.057736498689243</v>
      </c>
      <c r="AS62" s="11">
        <f>IF(('OddsRatio_working_3-way'!X62=0),IF(Q62&gt;0,-Q62^(1/3),(-Q62)^(1/3)),'OddsRatio_working_3-way'!AM62-'OddsRatio_working_3-way'!R62/3)</f>
        <v>-0.81935415680573753</v>
      </c>
      <c r="AT62" s="11">
        <f>IF(('OddsRatio_working_3-way'!X62=0),IF(Q62&gt;0,-Q62^(1/3),(-Q62)^(1/3)),'OddsRatio_working_3-way'!AN62-'OddsRatio_working_3-way'!R62/3)</f>
        <v>-0.23838234188350532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1.95</v>
      </c>
      <c r="B63" s="4">
        <f>IF('True_Odds_Calculator_3-way'!B64="","",'True_Odds_Calculator_3-way'!B64)</f>
        <v>3.56</v>
      </c>
      <c r="C63" s="4">
        <f>IF('True_Odds_Calculator_3-way'!C64="","",'True_Odds_Calculator_3-way'!C64)</f>
        <v>4.25</v>
      </c>
      <c r="D63" s="9">
        <f t="shared" si="13"/>
        <v>0.50126595105696092</v>
      </c>
      <c r="E63" s="9">
        <f t="shared" si="14"/>
        <v>0.27165603289098667</v>
      </c>
      <c r="F63" s="9">
        <f t="shared" si="15"/>
        <v>0.22707801605205249</v>
      </c>
      <c r="G63" s="9">
        <f t="shared" si="16"/>
        <v>1.0473147204727447</v>
      </c>
      <c r="H63" s="9">
        <f t="shared" si="17"/>
        <v>1.9949489844491071</v>
      </c>
      <c r="I63" s="9">
        <f t="shared" si="18"/>
        <v>3.6811256844102256</v>
      </c>
      <c r="J63" s="9">
        <f t="shared" si="19"/>
        <v>4.4037728415364201</v>
      </c>
      <c r="K63" s="11">
        <f t="shared" si="20"/>
        <v>0.51282051282051289</v>
      </c>
      <c r="L63" s="11">
        <f t="shared" si="21"/>
        <v>0.2808988764044944</v>
      </c>
      <c r="M63" s="11">
        <f t="shared" si="22"/>
        <v>0.23529411764705882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-0.26790041859440406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0.22912535800837192</v>
      </c>
      <c r="Q63" s="11">
        <f>2*'OddsRatio_working_3-way'!K63*'OddsRatio_working_3-way'!L63*'OddsRatio_working_3-way'!M63</f>
        <v>6.7788567458098206E-2</v>
      </c>
      <c r="R63" s="11">
        <f t="shared" si="23"/>
        <v>0</v>
      </c>
      <c r="S63" s="11">
        <f t="shared" si="24"/>
        <v>-0.85526315789473695</v>
      </c>
      <c r="T63" s="11">
        <f t="shared" si="25"/>
        <v>-0.25303643724696362</v>
      </c>
      <c r="U63" s="11">
        <f>'OddsRatio_working_3-way'!S63-'OddsRatio_working_3-way'!R63^2/3</f>
        <v>-0.85526315789473695</v>
      </c>
      <c r="V63" s="11">
        <f>'OddsRatio_working_3-way'!S63*'OddsRatio_working_3-way'!R63/3-2*'OddsRatio_working_3-way'!R63^3/27-'OddsRatio_working_3-way'!T63</f>
        <v>0.25303643724696362</v>
      </c>
      <c r="W63" s="11">
        <f>'OddsRatio_working_3-way'!V63^2+4*'OddsRatio_working_3-way'!U63^3/27</f>
        <v>-2.8654587743852836E-2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0.15221861443208037</v>
      </c>
      <c r="Y63" s="11">
        <f>IF('OddsRatio_working_3-way'!W63&gt;=0,IF('OddsRatio_working_3-way'!V63+SQRT('OddsRatio_working_3-way'!W63)&gt;0,0,PI()),ACOS('OddsRatio_working_3-way'!V63/(2*'OddsRatio_working_3-way'!X63)))</f>
        <v>0.58960337325954582</v>
      </c>
      <c r="Z63" s="11">
        <f>'OddsRatio_working_3-way'!X63^(1/3)*COS('OddsRatio_working_3-way'!Y63/3)</f>
        <v>0.52365736023637233</v>
      </c>
      <c r="AA63" s="11">
        <f>'OddsRatio_working_3-way'!X63^(1/3)*COS(('OddsRatio_working_3-way'!Y63+2*PI())/3)</f>
        <v>-0.35212273460899912</v>
      </c>
      <c r="AB63" s="11">
        <f>'OddsRatio_working_3-way'!X63^(1/3)*COS(('OddsRatio_working_3-way'!Y63+4*PI())/3)</f>
        <v>-0.17153462562737307</v>
      </c>
      <c r="AC63" s="11">
        <f>'OddsRatio_working_3-way'!X63^(1/3)*SIN('OddsRatio_working_3-way'!Y63/3)</f>
        <v>0.10426259333298721</v>
      </c>
      <c r="AD63" s="11">
        <f>'OddsRatio_working_3-way'!X63^(1/3)*SIN(('OddsRatio_working_3-way'!Y63+2*PI())/3)</f>
        <v>0.40136928017690399</v>
      </c>
      <c r="AE63" s="11">
        <f>'OddsRatio_working_3-way'!X63^(1/3)*SIN(('OddsRatio_working_3-way'!Y63+4*PI())/3)</f>
        <v>-0.50563187350989125</v>
      </c>
      <c r="AF63" s="11">
        <f>-'OddsRatio_working_3-way'!U63/(3*'OddsRatio_working_3-way'!X63^(1/3))*COS(('OddsRatio_working_3-way'!Y63)/3)</f>
        <v>0.52365736023637222</v>
      </c>
      <c r="AG63" s="11">
        <f>-'OddsRatio_working_3-way'!U63/(3*'OddsRatio_working_3-way'!X63^(1/3))*COS(('OddsRatio_working_3-way'!Y63+2*PI())/3)</f>
        <v>-0.35212273460899907</v>
      </c>
      <c r="AH63" s="11">
        <f>-'OddsRatio_working_3-way'!U63/(3*'OddsRatio_working_3-way'!X63^(1/3))*COS(('OddsRatio_working_3-way'!Y63+4*PI())/3)</f>
        <v>-0.17153462562737304</v>
      </c>
      <c r="AI63" s="11">
        <f>'OddsRatio_working_3-way'!U63/(3*'OddsRatio_working_3-way'!X63^(1/3))*SIN(('OddsRatio_working_3-way'!Y63)/3)</f>
        <v>-0.10426259333298718</v>
      </c>
      <c r="AJ63" s="11">
        <f>'OddsRatio_working_3-way'!U63/(3*'OddsRatio_working_3-way'!X63^(1/3))*SIN(('OddsRatio_working_3-way'!Y63+2*PI())/3)</f>
        <v>-0.40136928017690393</v>
      </c>
      <c r="AK63" s="11">
        <f>'OddsRatio_working_3-way'!U63/(3*'OddsRatio_working_3-way'!X63^(1/3))*SIN(('OddsRatio_working_3-way'!Y63+4*PI())/3)</f>
        <v>0.50563187350989114</v>
      </c>
      <c r="AL63" s="11">
        <f>'OddsRatio_working_3-way'!Z63+'OddsRatio_working_3-way'!AF63</f>
        <v>1.0473147204727447</v>
      </c>
      <c r="AM63" s="11">
        <f>'OddsRatio_working_3-way'!AA63+'OddsRatio_working_3-way'!AG63</f>
        <v>-0.70424546921799824</v>
      </c>
      <c r="AN63" s="11">
        <f>'OddsRatio_working_3-way'!AB63+'OddsRatio_working_3-way'!AH63</f>
        <v>-0.34306925125474608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1.0473147204727447</v>
      </c>
      <c r="AS63" s="11">
        <f>IF(('OddsRatio_working_3-way'!X63=0),IF(Q63&gt;0,-Q63^(1/3),(-Q63)^(1/3)),'OddsRatio_working_3-way'!AM63-'OddsRatio_working_3-way'!R63/3)</f>
        <v>-0.70424546921799824</v>
      </c>
      <c r="AT63" s="11">
        <f>IF(('OddsRatio_working_3-way'!X63=0),IF(Q63&gt;0,-Q63^(1/3),(-Q63)^(1/3)),'OddsRatio_working_3-way'!AN63-'OddsRatio_working_3-way'!R63/3)</f>
        <v>-0.34306925125474608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1.63</v>
      </c>
      <c r="B64" s="4">
        <f>IF('True_Odds_Calculator_3-way'!B65="","",'True_Odds_Calculator_3-way'!B65)</f>
        <v>4.01</v>
      </c>
      <c r="C64" s="4">
        <f>IF('True_Odds_Calculator_3-way'!C65="","",'True_Odds_Calculator_3-way'!C65)</f>
        <v>5.96</v>
      </c>
      <c r="D64" s="9">
        <f t="shared" si="13"/>
        <v>0.60044337532531245</v>
      </c>
      <c r="E64" s="9">
        <f t="shared" si="14"/>
        <v>0.23927422033749413</v>
      </c>
      <c r="F64" s="9">
        <f t="shared" si="15"/>
        <v>0.16028240433719337</v>
      </c>
      <c r="G64" s="9">
        <f t="shared" si="16"/>
        <v>1.0562475840779917</v>
      </c>
      <c r="H64" s="9">
        <f t="shared" si="17"/>
        <v>1.6654359779691348</v>
      </c>
      <c r="I64" s="9">
        <f t="shared" si="18"/>
        <v>4.1793052280747549</v>
      </c>
      <c r="J64" s="9">
        <f t="shared" si="19"/>
        <v>6.2389880170268386</v>
      </c>
      <c r="K64" s="11">
        <f t="shared" si="20"/>
        <v>0.61349693251533743</v>
      </c>
      <c r="L64" s="11">
        <f t="shared" si="21"/>
        <v>0.24937655860349128</v>
      </c>
      <c r="M64" s="11">
        <f t="shared" si="22"/>
        <v>0.16778523489932887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-0.2414407017824155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0.22075991312121968</v>
      </c>
      <c r="Q64" s="11">
        <f>2*'OddsRatio_working_3-way'!K64*'OddsRatio_working_3-way'!L64*'OddsRatio_working_3-way'!M64</f>
        <v>5.1339514679353423E-2</v>
      </c>
      <c r="R64" s="11">
        <f t="shared" si="23"/>
        <v>0</v>
      </c>
      <c r="S64" s="11">
        <f t="shared" si="24"/>
        <v>-0.91434423231658268</v>
      </c>
      <c r="T64" s="11">
        <f t="shared" si="25"/>
        <v>-0.21263819356199601</v>
      </c>
      <c r="U64" s="11">
        <f>'OddsRatio_working_3-way'!S64-'OddsRatio_working_3-way'!R64^2/3</f>
        <v>-0.91434423231658268</v>
      </c>
      <c r="V64" s="11">
        <f>'OddsRatio_working_3-way'!S64*'OddsRatio_working_3-way'!R64/3-2*'OddsRatio_working_3-way'!R64^3/27-'OddsRatio_working_3-way'!T64</f>
        <v>0.21263819356199601</v>
      </c>
      <c r="W64" s="11">
        <f>'OddsRatio_working_3-way'!V64^2+4*'OddsRatio_working_3-way'!U64^3/27</f>
        <v>-6.8031662321290542E-2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0.16826070819014716</v>
      </c>
      <c r="Y64" s="11">
        <f>IF('OddsRatio_working_3-way'!W64&gt;=0,IF('OddsRatio_working_3-way'!V64+SQRT('OddsRatio_working_3-way'!W64)&gt;0,0,PI()),ACOS('OddsRatio_working_3-way'!V64/(2*'OddsRatio_working_3-way'!X64)))</f>
        <v>0.88683125201652158</v>
      </c>
      <c r="Z64" s="11">
        <f>'OddsRatio_working_3-way'!X64^(1/3)*COS('OddsRatio_working_3-way'!Y64/3)</f>
        <v>0.52812379203899573</v>
      </c>
      <c r="AA64" s="11">
        <f>'OddsRatio_working_3-way'!X64^(1/3)*COS(('OddsRatio_working_3-way'!Y64+2*PI())/3)</f>
        <v>-0.40334579060501446</v>
      </c>
      <c r="AB64" s="11">
        <f>'OddsRatio_working_3-way'!X64^(1/3)*COS(('OddsRatio_working_3-way'!Y64+4*PI())/3)</f>
        <v>-0.12477800143398148</v>
      </c>
      <c r="AC64" s="11">
        <f>'OddsRatio_working_3-way'!X64^(1/3)*SIN('OddsRatio_working_3-way'!Y64/3)</f>
        <v>0.16083118806545488</v>
      </c>
      <c r="AD64" s="11">
        <f>'OddsRatio_working_3-way'!X64^(1/3)*SIN(('OddsRatio_working_3-way'!Y64+2*PI())/3)</f>
        <v>0.37695302621601279</v>
      </c>
      <c r="AE64" s="11">
        <f>'OddsRatio_working_3-way'!X64^(1/3)*SIN(('OddsRatio_working_3-way'!Y64+4*PI())/3)</f>
        <v>-0.53778421428146772</v>
      </c>
      <c r="AF64" s="11">
        <f>-'OddsRatio_working_3-way'!U64/(3*'OddsRatio_working_3-way'!X64^(1/3))*COS(('OddsRatio_working_3-way'!Y64)/3)</f>
        <v>0.52812379203899584</v>
      </c>
      <c r="AG64" s="11">
        <f>-'OddsRatio_working_3-way'!U64/(3*'OddsRatio_working_3-way'!X64^(1/3))*COS(('OddsRatio_working_3-way'!Y64+2*PI())/3)</f>
        <v>-0.40334579060501452</v>
      </c>
      <c r="AH64" s="11">
        <f>-'OddsRatio_working_3-way'!U64/(3*'OddsRatio_working_3-way'!X64^(1/3))*COS(('OddsRatio_working_3-way'!Y64+4*PI())/3)</f>
        <v>-0.1247780014339815</v>
      </c>
      <c r="AI64" s="11">
        <f>'OddsRatio_working_3-way'!U64/(3*'OddsRatio_working_3-way'!X64^(1/3))*SIN(('OddsRatio_working_3-way'!Y64)/3)</f>
        <v>-0.16083118806545491</v>
      </c>
      <c r="AJ64" s="11">
        <f>'OddsRatio_working_3-way'!U64/(3*'OddsRatio_working_3-way'!X64^(1/3))*SIN(('OddsRatio_working_3-way'!Y64+2*PI())/3)</f>
        <v>-0.37695302621601284</v>
      </c>
      <c r="AK64" s="11">
        <f>'OddsRatio_working_3-way'!U64/(3*'OddsRatio_working_3-way'!X64^(1/3))*SIN(('OddsRatio_working_3-way'!Y64+4*PI())/3)</f>
        <v>0.53778421428146783</v>
      </c>
      <c r="AL64" s="11">
        <f>'OddsRatio_working_3-way'!Z64+'OddsRatio_working_3-way'!AF64</f>
        <v>1.0562475840779917</v>
      </c>
      <c r="AM64" s="11">
        <f>'OddsRatio_working_3-way'!AA64+'OddsRatio_working_3-way'!AG64</f>
        <v>-0.80669158121002904</v>
      </c>
      <c r="AN64" s="11">
        <f>'OddsRatio_working_3-way'!AB64+'OddsRatio_working_3-way'!AH64</f>
        <v>-0.24955600286796298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1.0562475840779917</v>
      </c>
      <c r="AS64" s="11">
        <f>IF(('OddsRatio_working_3-way'!X64=0),IF(Q64&gt;0,-Q64^(1/3),(-Q64)^(1/3)),'OddsRatio_working_3-way'!AM64-'OddsRatio_working_3-way'!R64/3)</f>
        <v>-0.80669158121002904</v>
      </c>
      <c r="AT64" s="11">
        <f>IF(('OddsRatio_working_3-way'!X64=0),IF(Q64&gt;0,-Q64^(1/3),(-Q64)^(1/3)),'OddsRatio_working_3-way'!AN64-'OddsRatio_working_3-way'!R64/3)</f>
        <v>-0.24955600286796298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5.09</v>
      </c>
      <c r="B65" s="4">
        <f>IF('True_Odds_Calculator_3-way'!B66="","",'True_Odds_Calculator_3-way'!B66)</f>
        <v>3.68</v>
      </c>
      <c r="C65" s="4">
        <f>IF('True_Odds_Calculator_3-way'!C66="","",'True_Odds_Calculator_3-way'!C66)</f>
        <v>1.78</v>
      </c>
      <c r="D65" s="9">
        <f t="shared" si="13"/>
        <v>0.1886639260509807</v>
      </c>
      <c r="E65" s="9">
        <f t="shared" si="14"/>
        <v>0.2619250615057519</v>
      </c>
      <c r="F65" s="9">
        <f t="shared" si="15"/>
        <v>0.54941101244326751</v>
      </c>
      <c r="G65" s="9">
        <f t="shared" si="16"/>
        <v>1.0514499638555197</v>
      </c>
      <c r="H65" s="9">
        <f t="shared" si="17"/>
        <v>5.3004303521690748</v>
      </c>
      <c r="I65" s="9">
        <f t="shared" si="18"/>
        <v>3.8178859031327934</v>
      </c>
      <c r="J65" s="9">
        <f t="shared" si="19"/>
        <v>1.8201309718073053</v>
      </c>
      <c r="K65" s="11">
        <f t="shared" si="20"/>
        <v>0.19646365422396858</v>
      </c>
      <c r="L65" s="11">
        <f t="shared" si="21"/>
        <v>0.27173913043478259</v>
      </c>
      <c r="M65" s="11">
        <f t="shared" si="22"/>
        <v>0.5617977528089888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-0.25642897795710429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0.22644427659241612</v>
      </c>
      <c r="Q65" s="11">
        <f>2*'OddsRatio_working_3-way'!K65*'OddsRatio_working_3-way'!L65*'OddsRatio_working_3-way'!M65</f>
        <v>5.9985238832428123E-2</v>
      </c>
      <c r="R65" s="11">
        <f t="shared" si="23"/>
        <v>0</v>
      </c>
      <c r="S65" s="11">
        <f t="shared" si="24"/>
        <v>-0.88306820233981498</v>
      </c>
      <c r="T65" s="11">
        <f t="shared" si="25"/>
        <v>-0.23392535161319605</v>
      </c>
      <c r="U65" s="11">
        <f>'OddsRatio_working_3-way'!S65-'OddsRatio_working_3-way'!R65^2/3</f>
        <v>-0.88306820233981498</v>
      </c>
      <c r="V65" s="11">
        <f>'OddsRatio_working_3-way'!S65*'OddsRatio_working_3-way'!R65/3-2*'OddsRatio_working_3-way'!R65^3/27-'OddsRatio_working_3-way'!T65</f>
        <v>0.23392535161319605</v>
      </c>
      <c r="W65" s="11">
        <f>'OddsRatio_working_3-way'!V65^2+4*'OddsRatio_working_3-way'!U65^3/27</f>
        <v>-4.729743789703985E-2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0.15970168128764115</v>
      </c>
      <c r="Y65" s="11">
        <f>IF('OddsRatio_working_3-way'!W65&gt;=0,IF('OddsRatio_working_3-way'!V65+SQRT('OddsRatio_working_3-way'!W65)&gt;0,0,PI()),ACOS('OddsRatio_working_3-way'!V65/(2*'OddsRatio_working_3-way'!X65)))</f>
        <v>0.74898222512487289</v>
      </c>
      <c r="Z65" s="11">
        <f>'OddsRatio_working_3-way'!X65^(1/3)*COS('OddsRatio_working_3-way'!Y65/3)</f>
        <v>0.52572498192775996</v>
      </c>
      <c r="AA65" s="11">
        <f>'OddsRatio_working_3-way'!X65^(1/3)*COS(('OddsRatio_working_3-way'!Y65+2*PI())/3)</f>
        <v>-0.37895290020489392</v>
      </c>
      <c r="AB65" s="11">
        <f>'OddsRatio_working_3-way'!X65^(1/3)*COS(('OddsRatio_working_3-way'!Y65+4*PI())/3)</f>
        <v>-0.14677208172286596</v>
      </c>
      <c r="AC65" s="11">
        <f>'OddsRatio_working_3-way'!X65^(1/3)*SIN('OddsRatio_working_3-way'!Y65/3)</f>
        <v>0.1340496580512664</v>
      </c>
      <c r="AD65" s="11">
        <f>'OddsRatio_working_3-way'!X65^(1/3)*SIN(('OddsRatio_working_3-way'!Y65+2*PI())/3)</f>
        <v>0.38826636072792187</v>
      </c>
      <c r="AE65" s="11">
        <f>'OddsRatio_working_3-way'!X65^(1/3)*SIN(('OddsRatio_working_3-way'!Y65+4*PI())/3)</f>
        <v>-0.52231601877918832</v>
      </c>
      <c r="AF65" s="11">
        <f>-'OddsRatio_working_3-way'!U65/(3*'OddsRatio_working_3-way'!X65^(1/3))*COS(('OddsRatio_working_3-way'!Y65)/3)</f>
        <v>0.52572498192775985</v>
      </c>
      <c r="AG65" s="11">
        <f>-'OddsRatio_working_3-way'!U65/(3*'OddsRatio_working_3-way'!X65^(1/3))*COS(('OddsRatio_working_3-way'!Y65+2*PI())/3)</f>
        <v>-0.37895290020489381</v>
      </c>
      <c r="AH65" s="11">
        <f>-'OddsRatio_working_3-way'!U65/(3*'OddsRatio_working_3-way'!X65^(1/3))*COS(('OddsRatio_working_3-way'!Y65+4*PI())/3)</f>
        <v>-0.14677208172286593</v>
      </c>
      <c r="AI65" s="11">
        <f>'OddsRatio_working_3-way'!U65/(3*'OddsRatio_working_3-way'!X65^(1/3))*SIN(('OddsRatio_working_3-way'!Y65)/3)</f>
        <v>-0.13404965805126637</v>
      </c>
      <c r="AJ65" s="11">
        <f>'OddsRatio_working_3-way'!U65/(3*'OddsRatio_working_3-way'!X65^(1/3))*SIN(('OddsRatio_working_3-way'!Y65+2*PI())/3)</f>
        <v>-0.38826636072792181</v>
      </c>
      <c r="AK65" s="11">
        <f>'OddsRatio_working_3-way'!U65/(3*'OddsRatio_working_3-way'!X65^(1/3))*SIN(('OddsRatio_working_3-way'!Y65+4*PI())/3)</f>
        <v>0.52231601877918821</v>
      </c>
      <c r="AL65" s="11">
        <f>'OddsRatio_working_3-way'!Z65+'OddsRatio_working_3-way'!AF65</f>
        <v>1.0514499638555197</v>
      </c>
      <c r="AM65" s="11">
        <f>'OddsRatio_working_3-way'!AA65+'OddsRatio_working_3-way'!AG65</f>
        <v>-0.75790580040978772</v>
      </c>
      <c r="AN65" s="11">
        <f>'OddsRatio_working_3-way'!AB65+'OddsRatio_working_3-way'!AH65</f>
        <v>-0.29354416344573186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1.0514499638555197</v>
      </c>
      <c r="AS65" s="11">
        <f>IF(('OddsRatio_working_3-way'!X65=0),IF(Q65&gt;0,-Q65^(1/3),(-Q65)^(1/3)),'OddsRatio_working_3-way'!AM65-'OddsRatio_working_3-way'!R65/3)</f>
        <v>-0.75790580040978772</v>
      </c>
      <c r="AT65" s="11">
        <f>IF(('OddsRatio_working_3-way'!X65=0),IF(Q65&gt;0,-Q65^(1/3),(-Q65)^(1/3)),'OddsRatio_working_3-way'!AN65-'OddsRatio_working_3-way'!R65/3)</f>
        <v>-0.29354416344573186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2.79</v>
      </c>
      <c r="B66" s="4">
        <f>IF('True_Odds_Calculator_3-way'!B67="","",'True_Odds_Calculator_3-way'!B67)</f>
        <v>3.58</v>
      </c>
      <c r="C66" s="4">
        <f>IF('True_Odds_Calculator_3-way'!C67="","",'True_Odds_Calculator_3-way'!C67)</f>
        <v>2.46</v>
      </c>
      <c r="D66" s="9">
        <f t="shared" si="13"/>
        <v>0.34328394813878388</v>
      </c>
      <c r="E66" s="9">
        <f t="shared" si="14"/>
        <v>0.26614551074309811</v>
      </c>
      <c r="F66" s="9">
        <f t="shared" si="15"/>
        <v>0.39057054111811823</v>
      </c>
      <c r="G66" s="9">
        <f t="shared" si="16"/>
        <v>1.0687376380086295</v>
      </c>
      <c r="H66" s="9">
        <f t="shared" si="17"/>
        <v>2.913040372035447</v>
      </c>
      <c r="I66" s="9">
        <f t="shared" si="18"/>
        <v>3.7573431060622644</v>
      </c>
      <c r="J66" s="9">
        <f t="shared" si="19"/>
        <v>2.560356951492599</v>
      </c>
      <c r="K66" s="11">
        <f t="shared" si="20"/>
        <v>0.35842293906810035</v>
      </c>
      <c r="L66" s="11">
        <f t="shared" si="21"/>
        <v>0.27932960893854747</v>
      </c>
      <c r="M66" s="11">
        <f t="shared" si="22"/>
        <v>0.4065040650406504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-0.27441209895969942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0.23727185070252818</v>
      </c>
      <c r="Q66" s="11">
        <f>2*'OddsRatio_working_3-way'!K66*'OddsRatio_working_3-way'!L66*'OddsRatio_working_3-way'!M66</f>
        <v>8.1396861304469353E-2</v>
      </c>
      <c r="R66" s="11">
        <f t="shared" si="23"/>
        <v>0</v>
      </c>
      <c r="S66" s="11">
        <f t="shared" si="24"/>
        <v>-0.86465520872450408</v>
      </c>
      <c r="T66" s="11">
        <f t="shared" si="25"/>
        <v>-0.2966227131130374</v>
      </c>
      <c r="U66" s="11">
        <f>'OddsRatio_working_3-way'!S66-'OddsRatio_working_3-way'!R66^2/3</f>
        <v>-0.86465520872450408</v>
      </c>
      <c r="V66" s="11">
        <f>'OddsRatio_working_3-way'!S66*'OddsRatio_working_3-way'!R66/3-2*'OddsRatio_working_3-way'!R66^3/27-'OddsRatio_working_3-way'!T66</f>
        <v>0.2966227131130374</v>
      </c>
      <c r="W66" s="11">
        <f>'OddsRatio_working_3-way'!V66^2+4*'OddsRatio_working_3-way'!U66^3/27</f>
        <v>-7.7840014875264069E-3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0.15473286288153665</v>
      </c>
      <c r="Y66" s="11">
        <f>IF('OddsRatio_working_3-way'!W66&gt;=0,IF('OddsRatio_working_3-way'!V66+SQRT('OddsRatio_working_3-way'!W66)&gt;0,0,PI()),ACOS('OddsRatio_working_3-way'!V66/(2*'OddsRatio_working_3-way'!X66)))</f>
        <v>0.28910505905273354</v>
      </c>
      <c r="Z66" s="11">
        <f>'OddsRatio_working_3-way'!X66^(1/3)*COS('OddsRatio_working_3-way'!Y66/3)</f>
        <v>0.53436881900431488</v>
      </c>
      <c r="AA66" s="11">
        <f>'OddsRatio_working_3-way'!X66^(1/3)*COS(('OddsRatio_working_3-way'!Y66+2*PI())/3)</f>
        <v>-0.31192003443437888</v>
      </c>
      <c r="AB66" s="11">
        <f>'OddsRatio_working_3-way'!X66^(1/3)*COS(('OddsRatio_working_3-way'!Y66+4*PI())/3)</f>
        <v>-0.22244878456993611</v>
      </c>
      <c r="AC66" s="11">
        <f>'OddsRatio_working_3-way'!X66^(1/3)*SIN('OddsRatio_working_3-way'!Y66/3)</f>
        <v>5.1656250193968502E-2</v>
      </c>
      <c r="AD66" s="11">
        <f>'OddsRatio_working_3-way'!X66^(1/3)*SIN(('OddsRatio_working_3-way'!Y66+2*PI())/3)</f>
        <v>0.43694884715104121</v>
      </c>
      <c r="AE66" s="11">
        <f>'OddsRatio_working_3-way'!X66^(1/3)*SIN(('OddsRatio_working_3-way'!Y66+4*PI())/3)</f>
        <v>-0.48860509734500956</v>
      </c>
      <c r="AF66" s="11">
        <f>-'OddsRatio_working_3-way'!U66/(3*'OddsRatio_working_3-way'!X66^(1/3))*COS(('OddsRatio_working_3-way'!Y66)/3)</f>
        <v>0.53436881900431477</v>
      </c>
      <c r="AG66" s="11">
        <f>-'OddsRatio_working_3-way'!U66/(3*'OddsRatio_working_3-way'!X66^(1/3))*COS(('OddsRatio_working_3-way'!Y66+2*PI())/3)</f>
        <v>-0.31192003443437882</v>
      </c>
      <c r="AH66" s="11">
        <f>-'OddsRatio_working_3-way'!U66/(3*'OddsRatio_working_3-way'!X66^(1/3))*COS(('OddsRatio_working_3-way'!Y66+4*PI())/3)</f>
        <v>-0.22244878456993605</v>
      </c>
      <c r="AI66" s="11">
        <f>'OddsRatio_working_3-way'!U66/(3*'OddsRatio_working_3-way'!X66^(1/3))*SIN(('OddsRatio_working_3-way'!Y66)/3)</f>
        <v>-5.1656250193968488E-2</v>
      </c>
      <c r="AJ66" s="11">
        <f>'OddsRatio_working_3-way'!U66/(3*'OddsRatio_working_3-way'!X66^(1/3))*SIN(('OddsRatio_working_3-way'!Y66+2*PI())/3)</f>
        <v>-0.4369488471510411</v>
      </c>
      <c r="AK66" s="11">
        <f>'OddsRatio_working_3-way'!U66/(3*'OddsRatio_working_3-way'!X66^(1/3))*SIN(('OddsRatio_working_3-way'!Y66+4*PI())/3)</f>
        <v>0.48860509734500945</v>
      </c>
      <c r="AL66" s="11">
        <f>'OddsRatio_working_3-way'!Z66+'OddsRatio_working_3-way'!AF66</f>
        <v>1.0687376380086295</v>
      </c>
      <c r="AM66" s="11">
        <f>'OddsRatio_working_3-way'!AA66+'OddsRatio_working_3-way'!AG66</f>
        <v>-0.62384006886875776</v>
      </c>
      <c r="AN66" s="11">
        <f>'OddsRatio_working_3-way'!AB66+'OddsRatio_working_3-way'!AH66</f>
        <v>-0.44489756913987216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1.0687376380086295</v>
      </c>
      <c r="AS66" s="11">
        <f>IF(('OddsRatio_working_3-way'!X66=0),IF(Q66&gt;0,-Q66^(1/3),(-Q66)^(1/3)),'OddsRatio_working_3-way'!AM66-'OddsRatio_working_3-way'!R66/3)</f>
        <v>-0.62384006886875776</v>
      </c>
      <c r="AT66" s="11">
        <f>IF(('OddsRatio_working_3-way'!X66=0),IF(Q66&gt;0,-Q66^(1/3),(-Q66)^(1/3)),'OddsRatio_working_3-way'!AN66-'OddsRatio_working_3-way'!R66/3)</f>
        <v>-0.44489756913987216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1.75</v>
      </c>
      <c r="B67" s="4">
        <f>IF('True_Odds_Calculator_3-way'!B68="","",'True_Odds_Calculator_3-way'!B68)</f>
        <v>3.74</v>
      </c>
      <c r="C67" s="4">
        <f>IF('True_Odds_Calculator_3-way'!C68="","",'True_Odds_Calculator_3-way'!C68)</f>
        <v>4.76</v>
      </c>
      <c r="D67" s="9">
        <f t="shared" si="13"/>
        <v>0.55137926621440447</v>
      </c>
      <c r="E67" s="9">
        <f t="shared" si="14"/>
        <v>0.25173223283550183</v>
      </c>
      <c r="F67" s="9">
        <f t="shared" si="15"/>
        <v>0.19688850095009394</v>
      </c>
      <c r="G67" s="9">
        <f t="shared" si="16"/>
        <v>1.084844888143107</v>
      </c>
      <c r="H67" s="9">
        <f t="shared" si="17"/>
        <v>1.8136336661073302</v>
      </c>
      <c r="I67" s="9">
        <f t="shared" si="18"/>
        <v>3.9724749935121135</v>
      </c>
      <c r="J67" s="9">
        <f t="shared" si="19"/>
        <v>5.0790167794180814</v>
      </c>
      <c r="K67" s="11">
        <f t="shared" si="20"/>
        <v>0.5714285714285714</v>
      </c>
      <c r="L67" s="11">
        <f t="shared" si="21"/>
        <v>0.26737967914438499</v>
      </c>
      <c r="M67" s="11">
        <f t="shared" si="22"/>
        <v>0.21008403361344538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-0.24801792374703902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0.23271340621810219</v>
      </c>
      <c r="Q67" s="11">
        <f>2*'OddsRatio_working_3-way'!K67*'OddsRatio_working_3-way'!L67*'OddsRatio_working_3-way'!M67</f>
        <v>6.4196801715338522E-2</v>
      </c>
      <c r="R67" s="11">
        <f t="shared" si="23"/>
        <v>0</v>
      </c>
      <c r="S67" s="11">
        <f t="shared" si="24"/>
        <v>-0.93829269555313921</v>
      </c>
      <c r="T67" s="11">
        <f t="shared" si="25"/>
        <v>-0.25883936429052112</v>
      </c>
      <c r="U67" s="11">
        <f>'OddsRatio_working_3-way'!S67-'OddsRatio_working_3-way'!R67^2/3</f>
        <v>-0.93829269555313921</v>
      </c>
      <c r="V67" s="11">
        <f>'OddsRatio_working_3-way'!S67*'OddsRatio_working_3-way'!R67/3-2*'OddsRatio_working_3-way'!R67^3/27-'OddsRatio_working_3-way'!T67</f>
        <v>0.25883936429052112</v>
      </c>
      <c r="W67" s="11">
        <f>'OddsRatio_working_3-way'!V67^2+4*'OddsRatio_working_3-way'!U67^3/27</f>
        <v>-5.5382404587183617E-2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0.17491442271401228</v>
      </c>
      <c r="Y67" s="11">
        <f>IF('OddsRatio_working_3-way'!W67&gt;=0,IF('OddsRatio_working_3-way'!V67+SQRT('OddsRatio_working_3-way'!W67)&gt;0,0,PI()),ACOS('OddsRatio_working_3-way'!V67/(2*'OddsRatio_working_3-way'!X67)))</f>
        <v>0.73787037567506741</v>
      </c>
      <c r="Z67" s="11">
        <f>'OddsRatio_working_3-way'!X67^(1/3)*COS('OddsRatio_working_3-way'!Y67/3)</f>
        <v>0.5424224440715536</v>
      </c>
      <c r="AA67" s="11">
        <f>'OddsRatio_working_3-way'!X67^(1/3)*COS(('OddsRatio_working_3-way'!Y67+2*PI())/3)</f>
        <v>-0.38913744055340138</v>
      </c>
      <c r="AB67" s="11">
        <f>'OddsRatio_working_3-way'!X67^(1/3)*COS(('OddsRatio_working_3-way'!Y67+4*PI())/3)</f>
        <v>-0.15328500351815219</v>
      </c>
      <c r="AC67" s="11">
        <f>'OddsRatio_working_3-way'!X67^(1/3)*SIN('OddsRatio_working_3-way'!Y67/3)</f>
        <v>0.13616946801133042</v>
      </c>
      <c r="AD67" s="11">
        <f>'OddsRatio_working_3-way'!X67^(1/3)*SIN(('OddsRatio_working_3-way'!Y67+2*PI())/3)</f>
        <v>0.40166688214314417</v>
      </c>
      <c r="AE67" s="11">
        <f>'OddsRatio_working_3-way'!X67^(1/3)*SIN(('OddsRatio_working_3-way'!Y67+4*PI())/3)</f>
        <v>-0.53783635015447451</v>
      </c>
      <c r="AF67" s="11">
        <f>-'OddsRatio_working_3-way'!U67/(3*'OddsRatio_working_3-way'!X67^(1/3))*COS(('OddsRatio_working_3-way'!Y67)/3)</f>
        <v>0.54242244407155349</v>
      </c>
      <c r="AG67" s="11">
        <f>-'OddsRatio_working_3-way'!U67/(3*'OddsRatio_working_3-way'!X67^(1/3))*COS(('OddsRatio_working_3-way'!Y67+2*PI())/3)</f>
        <v>-0.38913744055340127</v>
      </c>
      <c r="AH67" s="11">
        <f>-'OddsRatio_working_3-way'!U67/(3*'OddsRatio_working_3-way'!X67^(1/3))*COS(('OddsRatio_working_3-way'!Y67+4*PI())/3)</f>
        <v>-0.15328500351815216</v>
      </c>
      <c r="AI67" s="11">
        <f>'OddsRatio_working_3-way'!U67/(3*'OddsRatio_working_3-way'!X67^(1/3))*SIN(('OddsRatio_working_3-way'!Y67)/3)</f>
        <v>-0.1361694680113304</v>
      </c>
      <c r="AJ67" s="11">
        <f>'OddsRatio_working_3-way'!U67/(3*'OddsRatio_working_3-way'!X67^(1/3))*SIN(('OddsRatio_working_3-way'!Y67+2*PI())/3)</f>
        <v>-0.40166688214314411</v>
      </c>
      <c r="AK67" s="11">
        <f>'OddsRatio_working_3-way'!U67/(3*'OddsRatio_working_3-way'!X67^(1/3))*SIN(('OddsRatio_working_3-way'!Y67+4*PI())/3)</f>
        <v>0.5378363501544744</v>
      </c>
      <c r="AL67" s="11">
        <f>'OddsRatio_working_3-way'!Z67+'OddsRatio_working_3-way'!AF67</f>
        <v>1.084844888143107</v>
      </c>
      <c r="AM67" s="11">
        <f>'OddsRatio_working_3-way'!AA67+'OddsRatio_working_3-way'!AG67</f>
        <v>-0.77827488110680265</v>
      </c>
      <c r="AN67" s="11">
        <f>'OddsRatio_working_3-way'!AB67+'OddsRatio_working_3-way'!AH67</f>
        <v>-0.30657000703630433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1.084844888143107</v>
      </c>
      <c r="AS67" s="11">
        <f>IF(('OddsRatio_working_3-way'!X67=0),IF(Q67&gt;0,-Q67^(1/3),(-Q67)^(1/3)),'OddsRatio_working_3-way'!AM67-'OddsRatio_working_3-way'!R67/3)</f>
        <v>-0.77827488110680265</v>
      </c>
      <c r="AT67" s="11">
        <f>IF(('OddsRatio_working_3-way'!X67=0),IF(Q67&gt;0,-Q67^(1/3),(-Q67)^(1/3)),'OddsRatio_working_3-way'!AN67-'OddsRatio_working_3-way'!R67/3)</f>
        <v>-0.30657000703630433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3.16</v>
      </c>
      <c r="B68" s="4">
        <f>IF('True_Odds_Calculator_3-way'!B69="","",'True_Odds_Calculator_3-way'!B69)</f>
        <v>3.33</v>
      </c>
      <c r="C68" s="4">
        <f>IF('True_Odds_Calculator_3-way'!C69="","",'True_Odds_Calculator_3-way'!C69)</f>
        <v>2.34</v>
      </c>
      <c r="D68" s="9">
        <f t="shared" ref="D68:D131" si="26">(K68/(AR68+K68-(AR68*K68)))</f>
        <v>0.30227345744213352</v>
      </c>
      <c r="E68" s="9">
        <f t="shared" ref="E68:E131" si="27">(L68/(AR68+L68-(AR68*L68)))</f>
        <v>0.28653857469432858</v>
      </c>
      <c r="F68" s="9">
        <f t="shared" ref="F68:F131" si="28">(M68/(AR68+M68-(AR68*M68)))</f>
        <v>0.41118796786353795</v>
      </c>
      <c r="G68" s="9">
        <f t="shared" ref="G68:G131" si="29">AR68</f>
        <v>1.0686401320642989</v>
      </c>
      <c r="H68" s="9">
        <f t="shared" ref="H68:H131" si="30">IF(A68="","",1/D68)</f>
        <v>3.3082626852588852</v>
      </c>
      <c r="I68" s="9">
        <f t="shared" ref="I68:I131" si="31">IF(B68="","",1/E68)</f>
        <v>3.4899315077098163</v>
      </c>
      <c r="J68" s="9">
        <f t="shared" ref="J68:J131" si="32">IF(C68="","",1/F68)</f>
        <v>2.4319777769661601</v>
      </c>
      <c r="K68" s="11">
        <f t="shared" ref="K68:K131" si="33">1/A68</f>
        <v>0.31645569620253161</v>
      </c>
      <c r="L68" s="11">
        <f t="shared" ref="L68:L131" si="34">1/B68</f>
        <v>0.3003003003003003</v>
      </c>
      <c r="M68" s="11">
        <f t="shared" ref="M68:M131" si="35">1/C68</f>
        <v>0.42735042735042739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-0.27388440046667895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0.23676711440424522</v>
      </c>
      <c r="Q68" s="11">
        <f>2*'OddsRatio_working_3-way'!K68*'OddsRatio_working_3-way'!L68*'OddsRatio_working_3-way'!M68</f>
        <v>8.1223709915693026E-2</v>
      </c>
      <c r="R68" s="11">
        <f t="shared" ref="R68:R131" si="36">O68/N68</f>
        <v>0</v>
      </c>
      <c r="S68" s="11">
        <f t="shared" ref="S68:S131" si="37">P68/N68</f>
        <v>-0.86447827623921414</v>
      </c>
      <c r="T68" s="11">
        <f t="shared" ref="T68:T131" si="38">Q68/N68</f>
        <v>-0.29656201586250908</v>
      </c>
      <c r="U68" s="11">
        <f>'OddsRatio_working_3-way'!S68-'OddsRatio_working_3-way'!R68^2/3</f>
        <v>-0.86447827623921414</v>
      </c>
      <c r="V68" s="11">
        <f>'OddsRatio_working_3-way'!S68*'OddsRatio_working_3-way'!R68/3-2*'OddsRatio_working_3-way'!R68^3/27-'OddsRatio_working_3-way'!T68</f>
        <v>0.29656201586250908</v>
      </c>
      <c r="W68" s="11">
        <f>'OddsRatio_working_3-way'!V68^2+4*'OddsRatio_working_3-way'!U68^3/27</f>
        <v>-7.761227180608371E-3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0.1546853713453889</v>
      </c>
      <c r="Y68" s="11">
        <f>IF('OddsRatio_working_3-way'!W68&gt;=0,IF('OddsRatio_working_3-way'!V68+SQRT('OddsRatio_working_3-way'!W68)&gt;0,0,PI()),ACOS('OddsRatio_working_3-way'!V68/(2*'OddsRatio_working_3-way'!X68)))</f>
        <v>0.28876082358198452</v>
      </c>
      <c r="Z68" s="11">
        <f>'OddsRatio_working_3-way'!X68^(1/3)*COS('OddsRatio_working_3-way'!Y68/3)</f>
        <v>0.53432006603214954</v>
      </c>
      <c r="AA68" s="11">
        <f>'OddsRatio_working_3-way'!X68^(1/3)*COS(('OddsRatio_working_3-way'!Y68+2*PI())/3)</f>
        <v>-0.3118379843607047</v>
      </c>
      <c r="AB68" s="11">
        <f>'OddsRatio_working_3-way'!X68^(1/3)*COS(('OddsRatio_working_3-way'!Y68+4*PI())/3)</f>
        <v>-0.2224820816714447</v>
      </c>
      <c r="AC68" s="11">
        <f>'OddsRatio_working_3-way'!X68^(1/3)*SIN('OddsRatio_working_3-way'!Y68/3)</f>
        <v>5.1589654471326206E-2</v>
      </c>
      <c r="AD68" s="11">
        <f>'OddsRatio_working_3-way'!X68^(1/3)*SIN(('OddsRatio_working_3-way'!Y68+2*PI())/3)</f>
        <v>0.4369399236999571</v>
      </c>
      <c r="AE68" s="11">
        <f>'OddsRatio_working_3-way'!X68^(1/3)*SIN(('OddsRatio_working_3-way'!Y68+4*PI())/3)</f>
        <v>-0.48852957817128334</v>
      </c>
      <c r="AF68" s="11">
        <f>-'OddsRatio_working_3-way'!U68/(3*'OddsRatio_working_3-way'!X68^(1/3))*COS(('OddsRatio_working_3-way'!Y68)/3)</f>
        <v>0.53432006603214943</v>
      </c>
      <c r="AG68" s="11">
        <f>-'OddsRatio_working_3-way'!U68/(3*'OddsRatio_working_3-way'!X68^(1/3))*COS(('OddsRatio_working_3-way'!Y68+2*PI())/3)</f>
        <v>-0.31183798436070465</v>
      </c>
      <c r="AH68" s="11">
        <f>-'OddsRatio_working_3-way'!U68/(3*'OddsRatio_working_3-way'!X68^(1/3))*COS(('OddsRatio_working_3-way'!Y68+4*PI())/3)</f>
        <v>-0.22248208167144465</v>
      </c>
      <c r="AI68" s="11">
        <f>'OddsRatio_working_3-way'!U68/(3*'OddsRatio_working_3-way'!X68^(1/3))*SIN(('OddsRatio_working_3-way'!Y68)/3)</f>
        <v>-5.1589654471326199E-2</v>
      </c>
      <c r="AJ68" s="11">
        <f>'OddsRatio_working_3-way'!U68/(3*'OddsRatio_working_3-way'!X68^(1/3))*SIN(('OddsRatio_working_3-way'!Y68+2*PI())/3)</f>
        <v>-0.43693992369995704</v>
      </c>
      <c r="AK68" s="11">
        <f>'OddsRatio_working_3-way'!U68/(3*'OddsRatio_working_3-way'!X68^(1/3))*SIN(('OddsRatio_working_3-way'!Y68+4*PI())/3)</f>
        <v>0.48852957817128323</v>
      </c>
      <c r="AL68" s="11">
        <f>'OddsRatio_working_3-way'!Z68+'OddsRatio_working_3-way'!AF68</f>
        <v>1.0686401320642989</v>
      </c>
      <c r="AM68" s="11">
        <f>'OddsRatio_working_3-way'!AA68+'OddsRatio_working_3-way'!AG68</f>
        <v>-0.62367596872140929</v>
      </c>
      <c r="AN68" s="11">
        <f>'OddsRatio_working_3-way'!AB68+'OddsRatio_working_3-way'!AH68</f>
        <v>-0.44496416334288935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1.0686401320642989</v>
      </c>
      <c r="AS68" s="11">
        <f>IF(('OddsRatio_working_3-way'!X68=0),IF(Q68&gt;0,-Q68^(1/3),(-Q68)^(1/3)),'OddsRatio_working_3-way'!AM68-'OddsRatio_working_3-way'!R68/3)</f>
        <v>-0.62367596872140929</v>
      </c>
      <c r="AT68" s="11">
        <f>IF(('OddsRatio_working_3-way'!X68=0),IF(Q68&gt;0,-Q68^(1/3),(-Q68)^(1/3)),'OddsRatio_working_3-way'!AN68-'OddsRatio_working_3-way'!R68/3)</f>
        <v>-0.44496416334288935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3.98</v>
      </c>
      <c r="B69" s="4">
        <f>IF('True_Odds_Calculator_3-way'!B70="","",'True_Odds_Calculator_3-way'!B70)</f>
        <v>3.7</v>
      </c>
      <c r="C69" s="4">
        <f>IF('True_Odds_Calculator_3-way'!C70="","",'True_Odds_Calculator_3-way'!C70)</f>
        <v>1.9</v>
      </c>
      <c r="D69" s="9">
        <f t="shared" si="26"/>
        <v>0.23719689614313685</v>
      </c>
      <c r="E69" s="9">
        <f t="shared" si="27"/>
        <v>0.25551000737602914</v>
      </c>
      <c r="F69" s="9">
        <f t="shared" si="28"/>
        <v>0.50729309648083432</v>
      </c>
      <c r="G69" s="9">
        <f t="shared" si="29"/>
        <v>1.0791633452515912</v>
      </c>
      <c r="H69" s="9">
        <f t="shared" si="30"/>
        <v>4.2159067688497425</v>
      </c>
      <c r="I69" s="9">
        <f t="shared" si="31"/>
        <v>3.9137410321792969</v>
      </c>
      <c r="J69" s="9">
        <f t="shared" si="32"/>
        <v>1.9712470107264317</v>
      </c>
      <c r="K69" s="11">
        <f t="shared" si="33"/>
        <v>0.25125628140703515</v>
      </c>
      <c r="L69" s="11">
        <f t="shared" si="34"/>
        <v>0.27027027027027023</v>
      </c>
      <c r="M69" s="11">
        <f t="shared" si="35"/>
        <v>0.52631578947368418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-0.25881184013953151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0.23517302015053931</v>
      </c>
      <c r="Q69" s="11">
        <f>2*'OddsRatio_working_3-way'!K69*'OddsRatio_working_3-way'!L69*'OddsRatio_working_3-way'!M69</f>
        <v>7.1481161139981542E-2</v>
      </c>
      <c r="R69" s="11">
        <f t="shared" si="36"/>
        <v>0</v>
      </c>
      <c r="S69" s="11">
        <f t="shared" si="37"/>
        <v>-0.90866407048360709</v>
      </c>
      <c r="T69" s="11">
        <f t="shared" si="38"/>
        <v>-0.27618968707708419</v>
      </c>
      <c r="U69" s="11">
        <f>'OddsRatio_working_3-way'!S69-'OddsRatio_working_3-way'!R69^2/3</f>
        <v>-0.90866407048360709</v>
      </c>
      <c r="V69" s="11">
        <f>'OddsRatio_working_3-way'!S69*'OddsRatio_working_3-way'!R69/3-2*'OddsRatio_working_3-way'!R69^3/27-'OddsRatio_working_3-way'!T69</f>
        <v>0.27618968707708419</v>
      </c>
      <c r="W69" s="11">
        <f>'OddsRatio_working_3-way'!V69^2+4*'OddsRatio_working_3-way'!U69^3/27</f>
        <v>-3.4868444925614611E-2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0.16669522201712345</v>
      </c>
      <c r="Y69" s="11">
        <f>IF('OddsRatio_working_3-way'!W69&gt;=0,IF('OddsRatio_working_3-way'!V69+SQRT('OddsRatio_working_3-way'!W69)&gt;0,0,PI()),ACOS('OddsRatio_working_3-way'!V69/(2*'OddsRatio_working_3-way'!X69)))</f>
        <v>0.59450272206437638</v>
      </c>
      <c r="Z69" s="11">
        <f>'OddsRatio_working_3-way'!X69^(1/3)*COS('OddsRatio_working_3-way'!Y69/3)</f>
        <v>0.53958167262579559</v>
      </c>
      <c r="AA69" s="11">
        <f>'OddsRatio_working_3-way'!X69^(1/3)*COS(('OddsRatio_working_3-way'!Y69+2*PI())/3)</f>
        <v>-0.36362436734345938</v>
      </c>
      <c r="AB69" s="11">
        <f>'OddsRatio_working_3-way'!X69^(1/3)*COS(('OddsRatio_working_3-way'!Y69+4*PI())/3)</f>
        <v>-0.17595730528233616</v>
      </c>
      <c r="AC69" s="11">
        <f>'OddsRatio_working_3-way'!X69^(1/3)*SIN('OddsRatio_working_3-way'!Y69/3)</f>
        <v>0.10834962879901561</v>
      </c>
      <c r="AD69" s="11">
        <f>'OddsRatio_working_3-way'!X69^(1/3)*SIN(('OddsRatio_working_3-way'!Y69+2*PI())/3)</f>
        <v>0.41311662151092965</v>
      </c>
      <c r="AE69" s="11">
        <f>'OddsRatio_working_3-way'!X69^(1/3)*SIN(('OddsRatio_working_3-way'!Y69+4*PI())/3)</f>
        <v>-0.52146625030994531</v>
      </c>
      <c r="AF69" s="11">
        <f>-'OddsRatio_working_3-way'!U69/(3*'OddsRatio_working_3-way'!X69^(1/3))*COS(('OddsRatio_working_3-way'!Y69)/3)</f>
        <v>0.53958167262579548</v>
      </c>
      <c r="AG69" s="11">
        <f>-'OddsRatio_working_3-way'!U69/(3*'OddsRatio_working_3-way'!X69^(1/3))*COS(('OddsRatio_working_3-way'!Y69+2*PI())/3)</f>
        <v>-0.36362436734345926</v>
      </c>
      <c r="AH69" s="11">
        <f>-'OddsRatio_working_3-way'!U69/(3*'OddsRatio_working_3-way'!X69^(1/3))*COS(('OddsRatio_working_3-way'!Y69+4*PI())/3)</f>
        <v>-0.17595730528233613</v>
      </c>
      <c r="AI69" s="11">
        <f>'OddsRatio_working_3-way'!U69/(3*'OddsRatio_working_3-way'!X69^(1/3))*SIN(('OddsRatio_working_3-way'!Y69)/3)</f>
        <v>-0.10834962879901558</v>
      </c>
      <c r="AJ69" s="11">
        <f>'OddsRatio_working_3-way'!U69/(3*'OddsRatio_working_3-way'!X69^(1/3))*SIN(('OddsRatio_working_3-way'!Y69+2*PI())/3)</f>
        <v>-0.41311662151092954</v>
      </c>
      <c r="AK69" s="11">
        <f>'OddsRatio_working_3-way'!U69/(3*'OddsRatio_working_3-way'!X69^(1/3))*SIN(('OddsRatio_working_3-way'!Y69+4*PI())/3)</f>
        <v>0.5214662503099452</v>
      </c>
      <c r="AL69" s="11">
        <f>'OddsRatio_working_3-way'!Z69+'OddsRatio_working_3-way'!AF69</f>
        <v>1.0791633452515912</v>
      </c>
      <c r="AM69" s="11">
        <f>'OddsRatio_working_3-way'!AA69+'OddsRatio_working_3-way'!AG69</f>
        <v>-0.72724873468691864</v>
      </c>
      <c r="AN69" s="11">
        <f>'OddsRatio_working_3-way'!AB69+'OddsRatio_working_3-way'!AH69</f>
        <v>-0.35191461056467233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1.0791633452515912</v>
      </c>
      <c r="AS69" s="11">
        <f>IF(('OddsRatio_working_3-way'!X69=0),IF(Q69&gt;0,-Q69^(1/3),(-Q69)^(1/3)),'OddsRatio_working_3-way'!AM69-'OddsRatio_working_3-way'!R69/3)</f>
        <v>-0.72724873468691864</v>
      </c>
      <c r="AT69" s="11">
        <f>IF(('OddsRatio_working_3-way'!X69=0),IF(Q69&gt;0,-Q69^(1/3),(-Q69)^(1/3)),'OddsRatio_working_3-way'!AN69-'OddsRatio_working_3-way'!R69/3)</f>
        <v>-0.35191461056467233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3.64</v>
      </c>
      <c r="B70" s="4">
        <f>IF('True_Odds_Calculator_3-way'!B71="","",'True_Odds_Calculator_3-way'!B71)</f>
        <v>3.29</v>
      </c>
      <c r="C70" s="4">
        <f>IF('True_Odds_Calculator_3-way'!C71="","",'True_Odds_Calculator_3-way'!C71)</f>
        <v>2.15</v>
      </c>
      <c r="D70" s="9">
        <f t="shared" si="26"/>
        <v>0.26156768900549182</v>
      </c>
      <c r="E70" s="9">
        <f t="shared" si="27"/>
        <v>0.28995363459921303</v>
      </c>
      <c r="F70" s="9">
        <f t="shared" si="28"/>
        <v>0.44847867639529509</v>
      </c>
      <c r="G70" s="9">
        <f t="shared" si="29"/>
        <v>1.0693568833884839</v>
      </c>
      <c r="H70" s="9">
        <f t="shared" si="30"/>
        <v>3.8231021721455978</v>
      </c>
      <c r="I70" s="9">
        <f t="shared" si="31"/>
        <v>3.4488272629596279</v>
      </c>
      <c r="J70" s="9">
        <f t="shared" si="32"/>
        <v>2.2297604158967563</v>
      </c>
      <c r="K70" s="11">
        <f t="shared" si="33"/>
        <v>0.27472527472527469</v>
      </c>
      <c r="L70" s="11">
        <f t="shared" si="34"/>
        <v>0.303951367781155</v>
      </c>
      <c r="M70" s="11">
        <f t="shared" si="35"/>
        <v>0.46511627906976744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-0.2700234663195008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0.2361390641591391</v>
      </c>
      <c r="Q70" s="11">
        <f>2*'OddsRatio_working_3-way'!K70*'OddsRatio_working_3-way'!L70*'OddsRatio_working_3-way'!M70</f>
        <v>7.767732373655889E-2</v>
      </c>
      <c r="R70" s="11">
        <f t="shared" si="36"/>
        <v>0</v>
      </c>
      <c r="S70" s="11">
        <f t="shared" si="37"/>
        <v>-0.87451312057349662</v>
      </c>
      <c r="T70" s="11">
        <f t="shared" si="38"/>
        <v>-0.28766878966233433</v>
      </c>
      <c r="U70" s="11">
        <f>'OddsRatio_working_3-way'!S70-'OddsRatio_working_3-way'!R70^2/3</f>
        <v>-0.87451312057349662</v>
      </c>
      <c r="V70" s="11">
        <f>'OddsRatio_working_3-way'!S70*'OddsRatio_working_3-way'!R70/3-2*'OddsRatio_working_3-way'!R70^3/27-'OddsRatio_working_3-way'!T70</f>
        <v>0.28766878966233433</v>
      </c>
      <c r="W70" s="11">
        <f>'OddsRatio_working_3-way'!V70^2+4*'OddsRatio_working_3-way'!U70^3/27</f>
        <v>-1.6328770559721928E-2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0.15738654890548484</v>
      </c>
      <c r="Y70" s="11">
        <f>IF('OddsRatio_working_3-way'!W70&gt;=0,IF('OddsRatio_working_3-way'!V70+SQRT('OddsRatio_working_3-way'!W70)&gt;0,0,PI()),ACOS('OddsRatio_working_3-way'!V70/(2*'OddsRatio_working_3-way'!X70)))</f>
        <v>0.41802483709100469</v>
      </c>
      <c r="Z70" s="11">
        <f>'OddsRatio_working_3-way'!X70^(1/3)*COS('OddsRatio_working_3-way'!Y70/3)</f>
        <v>0.53467844169424195</v>
      </c>
      <c r="AA70" s="11">
        <f>'OddsRatio_working_3-way'!X70^(1/3)*COS(('OddsRatio_working_3-way'!Y70+2*PI())/3)</f>
        <v>-0.3322815270422122</v>
      </c>
      <c r="AB70" s="11">
        <f>'OddsRatio_working_3-way'!X70^(1/3)*COS(('OddsRatio_working_3-way'!Y70+4*PI())/3)</f>
        <v>-0.20239691465202936</v>
      </c>
      <c r="AC70" s="11">
        <f>'OddsRatio_working_3-way'!X70^(1/3)*SIN('OddsRatio_working_3-way'!Y70/3)</f>
        <v>7.498891592706225E-2</v>
      </c>
      <c r="AD70" s="11">
        <f>'OddsRatio_working_3-way'!X70^(1/3)*SIN(('OddsRatio_working_3-way'!Y70+2*PI())/3)</f>
        <v>0.42555065539955927</v>
      </c>
      <c r="AE70" s="11">
        <f>'OddsRatio_working_3-way'!X70^(1/3)*SIN(('OddsRatio_working_3-way'!Y70+4*PI())/3)</f>
        <v>-0.50053957132662141</v>
      </c>
      <c r="AF70" s="11">
        <f>-'OddsRatio_working_3-way'!U70/(3*'OddsRatio_working_3-way'!X70^(1/3))*COS(('OddsRatio_working_3-way'!Y70)/3)</f>
        <v>0.53467844169424195</v>
      </c>
      <c r="AG70" s="11">
        <f>-'OddsRatio_working_3-way'!U70/(3*'OddsRatio_working_3-way'!X70^(1/3))*COS(('OddsRatio_working_3-way'!Y70+2*PI())/3)</f>
        <v>-0.3322815270422122</v>
      </c>
      <c r="AH70" s="11">
        <f>-'OddsRatio_working_3-way'!U70/(3*'OddsRatio_working_3-way'!X70^(1/3))*COS(('OddsRatio_working_3-way'!Y70+4*PI())/3)</f>
        <v>-0.20239691465202936</v>
      </c>
      <c r="AI70" s="11">
        <f>'OddsRatio_working_3-way'!U70/(3*'OddsRatio_working_3-way'!X70^(1/3))*SIN(('OddsRatio_working_3-way'!Y70)/3)</f>
        <v>-7.498891592706225E-2</v>
      </c>
      <c r="AJ70" s="11">
        <f>'OddsRatio_working_3-way'!U70/(3*'OddsRatio_working_3-way'!X70^(1/3))*SIN(('OddsRatio_working_3-way'!Y70+2*PI())/3)</f>
        <v>-0.42555065539955927</v>
      </c>
      <c r="AK70" s="11">
        <f>'OddsRatio_working_3-way'!U70/(3*'OddsRatio_working_3-way'!X70^(1/3))*SIN(('OddsRatio_working_3-way'!Y70+4*PI())/3)</f>
        <v>0.50053957132662141</v>
      </c>
      <c r="AL70" s="11">
        <f>'OddsRatio_working_3-way'!Z70+'OddsRatio_working_3-way'!AF70</f>
        <v>1.0693568833884839</v>
      </c>
      <c r="AM70" s="11">
        <f>'OddsRatio_working_3-way'!AA70+'OddsRatio_working_3-way'!AG70</f>
        <v>-0.6645630540844244</v>
      </c>
      <c r="AN70" s="11">
        <f>'OddsRatio_working_3-way'!AB70+'OddsRatio_working_3-way'!AH70</f>
        <v>-0.40479382930405872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1.0693568833884839</v>
      </c>
      <c r="AS70" s="11">
        <f>IF(('OddsRatio_working_3-way'!X70=0),IF(Q70&gt;0,-Q70^(1/3),(-Q70)^(1/3)),'OddsRatio_working_3-way'!AM70-'OddsRatio_working_3-way'!R70/3)</f>
        <v>-0.6645630540844244</v>
      </c>
      <c r="AT70" s="11">
        <f>IF(('OddsRatio_working_3-way'!X70=0),IF(Q70&gt;0,-Q70^(1/3),(-Q70)^(1/3)),'OddsRatio_working_3-way'!AN70-'OddsRatio_working_3-way'!R70/3)</f>
        <v>-0.40479382930405872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2.48</v>
      </c>
      <c r="B71" s="4">
        <f>IF('True_Odds_Calculator_3-way'!B72="","",'True_Odds_Calculator_3-way'!B72)</f>
        <v>3.44</v>
      </c>
      <c r="C71" s="4">
        <f>IF('True_Odds_Calculator_3-way'!C72="","",'True_Odds_Calculator_3-way'!C72)</f>
        <v>2.85</v>
      </c>
      <c r="D71" s="9">
        <f t="shared" si="26"/>
        <v>0.38718952739335494</v>
      </c>
      <c r="E71" s="9">
        <f t="shared" si="27"/>
        <v>0.27705895652533635</v>
      </c>
      <c r="F71" s="9">
        <f t="shared" si="28"/>
        <v>0.33575151608130882</v>
      </c>
      <c r="G71" s="9">
        <f t="shared" si="29"/>
        <v>1.069401677589721</v>
      </c>
      <c r="H71" s="9">
        <f t="shared" si="30"/>
        <v>2.5827144828327873</v>
      </c>
      <c r="I71" s="9">
        <f t="shared" si="31"/>
        <v>3.6093400933189197</v>
      </c>
      <c r="J71" s="9">
        <f t="shared" si="32"/>
        <v>2.9783931035409839</v>
      </c>
      <c r="K71" s="11">
        <f t="shared" si="33"/>
        <v>0.40322580645161293</v>
      </c>
      <c r="L71" s="11">
        <f t="shared" si="34"/>
        <v>0.29069767441860467</v>
      </c>
      <c r="M71" s="11">
        <f t="shared" si="35"/>
        <v>0.35087719298245612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-0.2747693502322951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0.23731261762809128</v>
      </c>
      <c r="Q71" s="11">
        <f>2*'OddsRatio_working_3-way'!K71*'OddsRatio_working_3-way'!L71*'OddsRatio_working_3-way'!M71</f>
        <v>8.2257406456877388E-2</v>
      </c>
      <c r="R71" s="11">
        <f t="shared" si="36"/>
        <v>0</v>
      </c>
      <c r="S71" s="11">
        <f t="shared" si="37"/>
        <v>-0.8636793639008965</v>
      </c>
      <c r="T71" s="11">
        <f t="shared" si="38"/>
        <v>-0.29936893029493811</v>
      </c>
      <c r="U71" s="11">
        <f>'OddsRatio_working_3-way'!S71-'OddsRatio_working_3-way'!R71^2/3</f>
        <v>-0.8636793639008965</v>
      </c>
      <c r="V71" s="11">
        <f>'OddsRatio_working_3-way'!S71*'OddsRatio_working_3-way'!R71/3-2*'OddsRatio_working_3-way'!R71^3/27-'OddsRatio_working_3-way'!T71</f>
        <v>0.29936893029493811</v>
      </c>
      <c r="W71" s="11">
        <f>'OddsRatio_working_3-way'!V71^2+4*'OddsRatio_working_3-way'!U71^3/27</f>
        <v>-5.8233916848478978E-3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0.1544709908937463</v>
      </c>
      <c r="Y71" s="11">
        <f>IF('OddsRatio_working_3-way'!W71&gt;=0,IF('OddsRatio_working_3-way'!V71+SQRT('OddsRatio_working_3-way'!W71)&gt;0,0,PI()),ACOS('OddsRatio_working_3-way'!V71/(2*'OddsRatio_working_3-way'!X71)))</f>
        <v>0.24959138917349022</v>
      </c>
      <c r="Z71" s="11">
        <f>'OddsRatio_working_3-way'!X71^(1/3)*COS('OddsRatio_working_3-way'!Y71/3)</f>
        <v>0.53470083879486052</v>
      </c>
      <c r="AA71" s="11">
        <f>'OddsRatio_working_3-way'!X71^(1/3)*COS(('OddsRatio_working_3-way'!Y71+2*PI())/3)</f>
        <v>-0.3059651927267994</v>
      </c>
      <c r="AB71" s="11">
        <f>'OddsRatio_working_3-way'!X71^(1/3)*COS(('OddsRatio_working_3-way'!Y71+4*PI())/3)</f>
        <v>-0.22873564606806118</v>
      </c>
      <c r="AC71" s="11">
        <f>'OddsRatio_working_3-way'!X71^(1/3)*SIN('OddsRatio_working_3-way'!Y71/3)</f>
        <v>4.4588499552815249E-2</v>
      </c>
      <c r="AD71" s="11">
        <f>'OddsRatio_working_3-way'!X71^(1/3)*SIN(('OddsRatio_working_3-way'!Y71+2*PI())/3)</f>
        <v>0.44077026004478942</v>
      </c>
      <c r="AE71" s="11">
        <f>'OddsRatio_working_3-way'!X71^(1/3)*SIN(('OddsRatio_working_3-way'!Y71+4*PI())/3)</f>
        <v>-0.48535875959760466</v>
      </c>
      <c r="AF71" s="11">
        <f>-'OddsRatio_working_3-way'!U71/(3*'OddsRatio_working_3-way'!X71^(1/3))*COS(('OddsRatio_working_3-way'!Y71)/3)</f>
        <v>0.53470083879486052</v>
      </c>
      <c r="AG71" s="11">
        <f>-'OddsRatio_working_3-way'!U71/(3*'OddsRatio_working_3-way'!X71^(1/3))*COS(('OddsRatio_working_3-way'!Y71+2*PI())/3)</f>
        <v>-0.3059651927267994</v>
      </c>
      <c r="AH71" s="11">
        <f>-'OddsRatio_working_3-way'!U71/(3*'OddsRatio_working_3-way'!X71^(1/3))*COS(('OddsRatio_working_3-way'!Y71+4*PI())/3)</f>
        <v>-0.22873564606806118</v>
      </c>
      <c r="AI71" s="11">
        <f>'OddsRatio_working_3-way'!U71/(3*'OddsRatio_working_3-way'!X71^(1/3))*SIN(('OddsRatio_working_3-way'!Y71)/3)</f>
        <v>-4.4588499552815249E-2</v>
      </c>
      <c r="AJ71" s="11">
        <f>'OddsRatio_working_3-way'!U71/(3*'OddsRatio_working_3-way'!X71^(1/3))*SIN(('OddsRatio_working_3-way'!Y71+2*PI())/3)</f>
        <v>-0.44077026004478942</v>
      </c>
      <c r="AK71" s="11">
        <f>'OddsRatio_working_3-way'!U71/(3*'OddsRatio_working_3-way'!X71^(1/3))*SIN(('OddsRatio_working_3-way'!Y71+4*PI())/3)</f>
        <v>0.48535875959760466</v>
      </c>
      <c r="AL71" s="11">
        <f>'OddsRatio_working_3-way'!Z71+'OddsRatio_working_3-way'!AF71</f>
        <v>1.069401677589721</v>
      </c>
      <c r="AM71" s="11">
        <f>'OddsRatio_working_3-way'!AA71+'OddsRatio_working_3-way'!AG71</f>
        <v>-0.61193038545359879</v>
      </c>
      <c r="AN71" s="11">
        <f>'OddsRatio_working_3-way'!AB71+'OddsRatio_working_3-way'!AH71</f>
        <v>-0.45747129213612236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1.069401677589721</v>
      </c>
      <c r="AS71" s="11">
        <f>IF(('OddsRatio_working_3-way'!X71=0),IF(Q71&gt;0,-Q71^(1/3),(-Q71)^(1/3)),'OddsRatio_working_3-way'!AM71-'OddsRatio_working_3-way'!R71/3)</f>
        <v>-0.61193038545359879</v>
      </c>
      <c r="AT71" s="11">
        <f>IF(('OddsRatio_working_3-way'!X71=0),IF(Q71&gt;0,-Q71^(1/3),(-Q71)^(1/3)),'OddsRatio_working_3-way'!AN71-'OddsRatio_working_3-way'!R71/3)</f>
        <v>-0.45747129213612236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2.12</v>
      </c>
      <c r="B72" s="4">
        <f>IF('True_Odds_Calculator_3-way'!B73="","",'True_Odds_Calculator_3-way'!B73)</f>
        <v>3.39</v>
      </c>
      <c r="C72" s="4">
        <f>IF('True_Odds_Calculator_3-way'!C73="","",'True_Odds_Calculator_3-way'!C73)</f>
        <v>3.59</v>
      </c>
      <c r="D72" s="9">
        <f t="shared" si="26"/>
        <v>0.45443443262729638</v>
      </c>
      <c r="E72" s="9">
        <f t="shared" si="27"/>
        <v>0.28075209479198121</v>
      </c>
      <c r="F72" s="9">
        <f t="shared" si="28"/>
        <v>0.26481347258072219</v>
      </c>
      <c r="G72" s="9">
        <f t="shared" si="29"/>
        <v>1.0719084619301553</v>
      </c>
      <c r="H72" s="9">
        <f t="shared" si="30"/>
        <v>2.2005374773617743</v>
      </c>
      <c r="I72" s="9">
        <f t="shared" si="31"/>
        <v>3.5618612240130711</v>
      </c>
      <c r="J72" s="9">
        <f t="shared" si="32"/>
        <v>3.7762429163991023</v>
      </c>
      <c r="K72" s="11">
        <f t="shared" si="33"/>
        <v>0.47169811320754712</v>
      </c>
      <c r="L72" s="11">
        <f t="shared" si="34"/>
        <v>0.29498525073746312</v>
      </c>
      <c r="M72" s="11">
        <f t="shared" si="35"/>
        <v>0.2785515320334262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-0.26871114530151441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0.23642850022317297</v>
      </c>
      <c r="Q72" s="11">
        <f>2*'OddsRatio_working_3-way'!K72*'OddsRatio_working_3-way'!L72*'OddsRatio_working_3-way'!M72</f>
        <v>7.7517541056778036E-2</v>
      </c>
      <c r="R72" s="11">
        <f t="shared" si="36"/>
        <v>0</v>
      </c>
      <c r="S72" s="11">
        <f t="shared" si="37"/>
        <v>-0.87986116079361776</v>
      </c>
      <c r="T72" s="11">
        <f t="shared" si="38"/>
        <v>-0.28847906911266163</v>
      </c>
      <c r="U72" s="11">
        <f>'OddsRatio_working_3-way'!S72-'OddsRatio_working_3-way'!R72^2/3</f>
        <v>-0.87986116079361776</v>
      </c>
      <c r="V72" s="11">
        <f>'OddsRatio_working_3-way'!S72*'OddsRatio_working_3-way'!R72/3-2*'OddsRatio_working_3-way'!R72^3/27-'OddsRatio_working_3-way'!T72</f>
        <v>0.28847906911266163</v>
      </c>
      <c r="W72" s="11">
        <f>'OddsRatio_working_3-way'!V72^2+4*'OddsRatio_working_3-way'!U72^3/27</f>
        <v>-1.7690863667974441E-2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0.15883248800551025</v>
      </c>
      <c r="Y72" s="11">
        <f>IF('OddsRatio_working_3-way'!W72&gt;=0,IF('OddsRatio_working_3-way'!V72+SQRT('OddsRatio_working_3-way'!W72)&gt;0,0,PI()),ACOS('OddsRatio_working_3-way'!V72/(2*'OddsRatio_working_3-way'!X72)))</f>
        <v>0.43201568462355544</v>
      </c>
      <c r="Z72" s="11">
        <f>'OddsRatio_working_3-way'!X72^(1/3)*COS('OddsRatio_working_3-way'!Y72/3)</f>
        <v>0.53595423096507766</v>
      </c>
      <c r="AA72" s="11">
        <f>'OddsRatio_working_3-way'!X72^(1/3)*COS(('OddsRatio_working_3-way'!Y72+2*PI())/3)</f>
        <v>-0.33528303596044778</v>
      </c>
      <c r="AB72" s="11">
        <f>'OddsRatio_working_3-way'!X72^(1/3)*COS(('OddsRatio_working_3-way'!Y72+4*PI())/3)</f>
        <v>-0.20067119500462974</v>
      </c>
      <c r="AC72" s="11">
        <f>'OddsRatio_working_3-way'!X72^(1/3)*SIN('OddsRatio_working_3-way'!Y72/3)</f>
        <v>7.7718182611952555E-2</v>
      </c>
      <c r="AD72" s="11">
        <f>'OddsRatio_working_3-way'!X72^(1/3)*SIN(('OddsRatio_working_3-way'!Y72+2*PI())/3)</f>
        <v>0.42529088797553338</v>
      </c>
      <c r="AE72" s="11">
        <f>'OddsRatio_working_3-way'!X72^(1/3)*SIN(('OddsRatio_working_3-way'!Y72+4*PI())/3)</f>
        <v>-0.50300907058748601</v>
      </c>
      <c r="AF72" s="11">
        <f>-'OddsRatio_working_3-way'!U72/(3*'OddsRatio_working_3-way'!X72^(1/3))*COS(('OddsRatio_working_3-way'!Y72)/3)</f>
        <v>0.53595423096507766</v>
      </c>
      <c r="AG72" s="11">
        <f>-'OddsRatio_working_3-way'!U72/(3*'OddsRatio_working_3-way'!X72^(1/3))*COS(('OddsRatio_working_3-way'!Y72+2*PI())/3)</f>
        <v>-0.33528303596044778</v>
      </c>
      <c r="AH72" s="11">
        <f>-'OddsRatio_working_3-way'!U72/(3*'OddsRatio_working_3-way'!X72^(1/3))*COS(('OddsRatio_working_3-way'!Y72+4*PI())/3)</f>
        <v>-0.20067119500462974</v>
      </c>
      <c r="AI72" s="11">
        <f>'OddsRatio_working_3-way'!U72/(3*'OddsRatio_working_3-way'!X72^(1/3))*SIN(('OddsRatio_working_3-way'!Y72)/3)</f>
        <v>-7.7718182611952555E-2</v>
      </c>
      <c r="AJ72" s="11">
        <f>'OddsRatio_working_3-way'!U72/(3*'OddsRatio_working_3-way'!X72^(1/3))*SIN(('OddsRatio_working_3-way'!Y72+2*PI())/3)</f>
        <v>-0.42529088797553338</v>
      </c>
      <c r="AK72" s="11">
        <f>'OddsRatio_working_3-way'!U72/(3*'OddsRatio_working_3-way'!X72^(1/3))*SIN(('OddsRatio_working_3-way'!Y72+4*PI())/3)</f>
        <v>0.50300907058748601</v>
      </c>
      <c r="AL72" s="11">
        <f>'OddsRatio_working_3-way'!Z72+'OddsRatio_working_3-way'!AF72</f>
        <v>1.0719084619301553</v>
      </c>
      <c r="AM72" s="11">
        <f>'OddsRatio_working_3-way'!AA72+'OddsRatio_working_3-way'!AG72</f>
        <v>-0.67056607192089557</v>
      </c>
      <c r="AN72" s="11">
        <f>'OddsRatio_working_3-way'!AB72+'OddsRatio_working_3-way'!AH72</f>
        <v>-0.40134239000925948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1.0719084619301553</v>
      </c>
      <c r="AS72" s="11">
        <f>IF(('OddsRatio_working_3-way'!X72=0),IF(Q72&gt;0,-Q72^(1/3),(-Q72)^(1/3)),'OddsRatio_working_3-way'!AM72-'OddsRatio_working_3-way'!R72/3)</f>
        <v>-0.67056607192089557</v>
      </c>
      <c r="AT72" s="11">
        <f>IF(('OddsRatio_working_3-way'!X72=0),IF(Q72&gt;0,-Q72^(1/3),(-Q72)^(1/3)),'OddsRatio_working_3-way'!AN72-'OddsRatio_working_3-way'!R72/3)</f>
        <v>-0.40134239000925948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1.52</v>
      </c>
      <c r="B73" s="4">
        <f>IF('True_Odds_Calculator_3-way'!B74="","",'True_Odds_Calculator_3-way'!B74)</f>
        <v>4.41</v>
      </c>
      <c r="C73" s="4">
        <f>IF('True_Odds_Calculator_3-way'!C74="","",'True_Odds_Calculator_3-way'!C74)</f>
        <v>5.98</v>
      </c>
      <c r="D73" s="9">
        <f t="shared" si="26"/>
        <v>0.63570135210570256</v>
      </c>
      <c r="E73" s="9">
        <f t="shared" si="27"/>
        <v>0.21017284441538731</v>
      </c>
      <c r="F73" s="9">
        <f t="shared" si="28"/>
        <v>0.15412580347891025</v>
      </c>
      <c r="G73" s="9">
        <f t="shared" si="29"/>
        <v>1.1020494459435408</v>
      </c>
      <c r="H73" s="9">
        <f t="shared" si="30"/>
        <v>1.573065711890641</v>
      </c>
      <c r="I73" s="9">
        <f t="shared" si="31"/>
        <v>4.7579886106674749</v>
      </c>
      <c r="J73" s="9">
        <f t="shared" si="32"/>
        <v>6.4882062407988332</v>
      </c>
      <c r="K73" s="11">
        <f t="shared" si="33"/>
        <v>0.65789473684210531</v>
      </c>
      <c r="L73" s="11">
        <f t="shared" si="34"/>
        <v>0.22675736961451246</v>
      </c>
      <c r="M73" s="11">
        <f t="shared" si="35"/>
        <v>0.16722408026755853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-0.22029452513270764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0.22227690583362369</v>
      </c>
      <c r="Q73" s="11">
        <f>2*'OddsRatio_working_3-way'!K73*'OddsRatio_working_3-way'!L73*'OddsRatio_working_3-way'!M73</f>
        <v>4.9893806023260094E-2</v>
      </c>
      <c r="R73" s="11">
        <f t="shared" si="36"/>
        <v>0</v>
      </c>
      <c r="S73" s="11">
        <f t="shared" si="37"/>
        <v>-1.0089987742533404</v>
      </c>
      <c r="T73" s="11">
        <f t="shared" si="38"/>
        <v>-0.22648681801421786</v>
      </c>
      <c r="U73" s="11">
        <f>'OddsRatio_working_3-way'!S73-'OddsRatio_working_3-way'!R73^2/3</f>
        <v>-1.0089987742533404</v>
      </c>
      <c r="V73" s="11">
        <f>'OddsRatio_working_3-way'!S73*'OddsRatio_working_3-way'!R73/3-2*'OddsRatio_working_3-way'!R73^3/27-'OddsRatio_working_3-way'!T73</f>
        <v>0.22648681801421786</v>
      </c>
      <c r="W73" s="11">
        <f>'OddsRatio_working_3-way'!V73^2+4*'OddsRatio_working_3-way'!U73^3/27</f>
        <v>-0.10088742278822316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0.19505364744245915</v>
      </c>
      <c r="Y73" s="11">
        <f>IF('OddsRatio_working_3-way'!W73&gt;=0,IF('OddsRatio_working_3-way'!V73+SQRT('OddsRatio_working_3-way'!W73)&gt;0,0,PI()),ACOS('OddsRatio_working_3-way'!V73/(2*'OddsRatio_working_3-way'!X73)))</f>
        <v>0.95136073827688394</v>
      </c>
      <c r="Z73" s="11">
        <f>'OddsRatio_working_3-way'!X73^(1/3)*COS('OddsRatio_working_3-way'!Y73/3)</f>
        <v>0.5510247229717703</v>
      </c>
      <c r="AA73" s="11">
        <f>'OddsRatio_working_3-way'!X73^(1/3)*COS(('OddsRatio_working_3-way'!Y73+2*PI())/3)</f>
        <v>-0.43212816390935693</v>
      </c>
      <c r="AB73" s="11">
        <f>'OddsRatio_working_3-way'!X73^(1/3)*COS(('OddsRatio_working_3-way'!Y73+4*PI())/3)</f>
        <v>-0.11889655906241346</v>
      </c>
      <c r="AC73" s="11">
        <f>'OddsRatio_working_3-way'!X73^(1/3)*SIN('OddsRatio_working_3-way'!Y73/3)</f>
        <v>0.18084435137708127</v>
      </c>
      <c r="AD73" s="11">
        <f>'OddsRatio_working_3-way'!X73^(1/3)*SIN(('OddsRatio_working_3-way'!Y73+2*PI())/3)</f>
        <v>0.3867792325182951</v>
      </c>
      <c r="AE73" s="11">
        <f>'OddsRatio_working_3-way'!X73^(1/3)*SIN(('OddsRatio_working_3-way'!Y73+4*PI())/3)</f>
        <v>-0.56762358389537648</v>
      </c>
      <c r="AF73" s="11">
        <f>-'OddsRatio_working_3-way'!U73/(3*'OddsRatio_working_3-way'!X73^(1/3))*COS(('OddsRatio_working_3-way'!Y73)/3)</f>
        <v>0.55102472297177041</v>
      </c>
      <c r="AG73" s="11">
        <f>-'OddsRatio_working_3-way'!U73/(3*'OddsRatio_working_3-way'!X73^(1/3))*COS(('OddsRatio_working_3-way'!Y73+2*PI())/3)</f>
        <v>-0.43212816390935699</v>
      </c>
      <c r="AH73" s="11">
        <f>-'OddsRatio_working_3-way'!U73/(3*'OddsRatio_working_3-way'!X73^(1/3))*COS(('OddsRatio_working_3-way'!Y73+4*PI())/3)</f>
        <v>-0.11889655906241349</v>
      </c>
      <c r="AI73" s="11">
        <f>'OddsRatio_working_3-way'!U73/(3*'OddsRatio_working_3-way'!X73^(1/3))*SIN(('OddsRatio_working_3-way'!Y73)/3)</f>
        <v>-0.1808443513770813</v>
      </c>
      <c r="AJ73" s="11">
        <f>'OddsRatio_working_3-way'!U73/(3*'OddsRatio_working_3-way'!X73^(1/3))*SIN(('OddsRatio_working_3-way'!Y73+2*PI())/3)</f>
        <v>-0.38677923251829516</v>
      </c>
      <c r="AK73" s="11">
        <f>'OddsRatio_working_3-way'!U73/(3*'OddsRatio_working_3-way'!X73^(1/3))*SIN(('OddsRatio_working_3-way'!Y73+4*PI())/3)</f>
        <v>0.56762358389537659</v>
      </c>
      <c r="AL73" s="11">
        <f>'OddsRatio_working_3-way'!Z73+'OddsRatio_working_3-way'!AF73</f>
        <v>1.1020494459435408</v>
      </c>
      <c r="AM73" s="11">
        <f>'OddsRatio_working_3-way'!AA73+'OddsRatio_working_3-way'!AG73</f>
        <v>-0.86425632781871387</v>
      </c>
      <c r="AN73" s="11">
        <f>'OddsRatio_working_3-way'!AB73+'OddsRatio_working_3-way'!AH73</f>
        <v>-0.23779311812482695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1.1020494459435408</v>
      </c>
      <c r="AS73" s="11">
        <f>IF(('OddsRatio_working_3-way'!X73=0),IF(Q73&gt;0,-Q73^(1/3),(-Q73)^(1/3)),'OddsRatio_working_3-way'!AM73-'OddsRatio_working_3-way'!R73/3)</f>
        <v>-0.86425632781871387</v>
      </c>
      <c r="AT73" s="11">
        <f>IF(('OddsRatio_working_3-way'!X73=0),IF(Q73&gt;0,-Q73^(1/3),(-Q73)^(1/3)),'OddsRatio_working_3-way'!AN73-'OddsRatio_working_3-way'!R73/3)</f>
        <v>-0.23779311812482695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2.5499999999999998</v>
      </c>
      <c r="B74" s="4">
        <f>IF('True_Odds_Calculator_3-way'!B75="","",'True_Odds_Calculator_3-way'!B75)</f>
        <v>3.26</v>
      </c>
      <c r="C74" s="4">
        <f>IF('True_Odds_Calculator_3-way'!C75="","",'True_Odds_Calculator_3-way'!C75)</f>
        <v>2.9</v>
      </c>
      <c r="D74" s="9">
        <f t="shared" si="26"/>
        <v>0.37671493192130784</v>
      </c>
      <c r="E74" s="9">
        <f t="shared" si="27"/>
        <v>0.29304825606133023</v>
      </c>
      <c r="F74" s="9">
        <f t="shared" si="28"/>
        <v>0.33023681201736188</v>
      </c>
      <c r="G74" s="9">
        <f t="shared" si="29"/>
        <v>1.0674368459714936</v>
      </c>
      <c r="H74" s="9">
        <f t="shared" si="30"/>
        <v>2.6545271112558142</v>
      </c>
      <c r="I74" s="9">
        <f t="shared" si="31"/>
        <v>3.4124072718955758</v>
      </c>
      <c r="J74" s="9">
        <f t="shared" si="32"/>
        <v>3.0281300073458377</v>
      </c>
      <c r="K74" s="11">
        <f t="shared" si="33"/>
        <v>0.39215686274509809</v>
      </c>
      <c r="L74" s="11">
        <f t="shared" si="34"/>
        <v>0.30674846625766872</v>
      </c>
      <c r="M74" s="11">
        <f t="shared" si="35"/>
        <v>0.34482758620689657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-0.27608191573646579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0.23685378530510998</v>
      </c>
      <c r="Q74" s="11">
        <f>2*'OddsRatio_working_3-way'!K74*'OddsRatio_working_3-way'!L74*'OddsRatio_working_3-way'!M74</f>
        <v>8.2961045641019276E-2</v>
      </c>
      <c r="R74" s="11">
        <f t="shared" si="36"/>
        <v>0</v>
      </c>
      <c r="S74" s="11">
        <f t="shared" si="37"/>
        <v>-0.85791126402932871</v>
      </c>
      <c r="T74" s="11">
        <f t="shared" si="38"/>
        <v>-0.30049431314512398</v>
      </c>
      <c r="U74" s="11">
        <f>'OddsRatio_working_3-way'!S74-'OddsRatio_working_3-way'!R74^2/3</f>
        <v>-0.85791126402932871</v>
      </c>
      <c r="V74" s="11">
        <f>'OddsRatio_working_3-way'!S74*'OddsRatio_working_3-way'!R74/3-2*'OddsRatio_working_3-way'!R74^3/27-'OddsRatio_working_3-way'!T74</f>
        <v>0.30049431314512398</v>
      </c>
      <c r="W74" s="11">
        <f>'OddsRatio_working_3-way'!V74^2+4*'OddsRatio_working_3-way'!U74^3/27</f>
        <v>-3.2487617801548602E-3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0.15292612106235701</v>
      </c>
      <c r="Y74" s="11">
        <f>IF('OddsRatio_working_3-way'!W74&gt;=0,IF('OddsRatio_working_3-way'!V74+SQRT('OddsRatio_working_3-way'!W74)&gt;0,0,PI()),ACOS('OddsRatio_working_3-way'!V74/(2*'OddsRatio_working_3-way'!X74)))</f>
        <v>0.18745355651965823</v>
      </c>
      <c r="Z74" s="11">
        <f>'OddsRatio_working_3-way'!X74^(1/3)*COS('OddsRatio_working_3-way'!Y74/3)</f>
        <v>0.53371842298574679</v>
      </c>
      <c r="AA74" s="11">
        <f>'OddsRatio_working_3-way'!X74^(1/3)*COS(('OddsRatio_working_3-way'!Y74+2*PI())/3)</f>
        <v>-0.29577805883397229</v>
      </c>
      <c r="AB74" s="11">
        <f>'OddsRatio_working_3-way'!X74^(1/3)*COS(('OddsRatio_working_3-way'!Y74+4*PI())/3)</f>
        <v>-0.23794036415177464</v>
      </c>
      <c r="AC74" s="11">
        <f>'OddsRatio_working_3-way'!X74^(1/3)*SIN('OddsRatio_working_3-way'!Y74/3)</f>
        <v>3.3392608594074356E-2</v>
      </c>
      <c r="AD74" s="11">
        <f>'OddsRatio_working_3-way'!X74^(1/3)*SIN(('OddsRatio_working_3-way'!Y74+2*PI())/3)</f>
        <v>0.4455174084763881</v>
      </c>
      <c r="AE74" s="11">
        <f>'OddsRatio_working_3-way'!X74^(1/3)*SIN(('OddsRatio_working_3-way'!Y74+4*PI())/3)</f>
        <v>-0.47891001707046232</v>
      </c>
      <c r="AF74" s="11">
        <f>-'OddsRatio_working_3-way'!U74/(3*'OddsRatio_working_3-way'!X74^(1/3))*COS(('OddsRatio_working_3-way'!Y74)/3)</f>
        <v>0.53371842298574668</v>
      </c>
      <c r="AG74" s="11">
        <f>-'OddsRatio_working_3-way'!U74/(3*'OddsRatio_working_3-way'!X74^(1/3))*COS(('OddsRatio_working_3-way'!Y74+2*PI())/3)</f>
        <v>-0.29577805883397223</v>
      </c>
      <c r="AH74" s="11">
        <f>-'OddsRatio_working_3-way'!U74/(3*'OddsRatio_working_3-way'!X74^(1/3))*COS(('OddsRatio_working_3-way'!Y74+4*PI())/3)</f>
        <v>-0.23794036415177458</v>
      </c>
      <c r="AI74" s="11">
        <f>'OddsRatio_working_3-way'!U74/(3*'OddsRatio_working_3-way'!X74^(1/3))*SIN(('OddsRatio_working_3-way'!Y74)/3)</f>
        <v>-3.3392608594074349E-2</v>
      </c>
      <c r="AJ74" s="11">
        <f>'OddsRatio_working_3-way'!U74/(3*'OddsRatio_working_3-way'!X74^(1/3))*SIN(('OddsRatio_working_3-way'!Y74+2*PI())/3)</f>
        <v>-0.44551740847638799</v>
      </c>
      <c r="AK74" s="11">
        <f>'OddsRatio_working_3-way'!U74/(3*'OddsRatio_working_3-way'!X74^(1/3))*SIN(('OddsRatio_working_3-way'!Y74+4*PI())/3)</f>
        <v>0.47891001707046221</v>
      </c>
      <c r="AL74" s="11">
        <f>'OddsRatio_working_3-way'!Z74+'OddsRatio_working_3-way'!AF74</f>
        <v>1.0674368459714936</v>
      </c>
      <c r="AM74" s="11">
        <f>'OddsRatio_working_3-way'!AA74+'OddsRatio_working_3-way'!AG74</f>
        <v>-0.59155611766794447</v>
      </c>
      <c r="AN74" s="11">
        <f>'OddsRatio_working_3-way'!AB74+'OddsRatio_working_3-way'!AH74</f>
        <v>-0.47588072830354922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1.0674368459714936</v>
      </c>
      <c r="AS74" s="11">
        <f>IF(('OddsRatio_working_3-way'!X74=0),IF(Q74&gt;0,-Q74^(1/3),(-Q74)^(1/3)),'OddsRatio_working_3-way'!AM74-'OddsRatio_working_3-way'!R74/3)</f>
        <v>-0.59155611766794447</v>
      </c>
      <c r="AT74" s="11">
        <f>IF(('OddsRatio_working_3-way'!X74=0),IF(Q74&gt;0,-Q74^(1/3),(-Q74)^(1/3)),'OddsRatio_working_3-way'!AN74-'OddsRatio_working_3-way'!R74/3)</f>
        <v>-0.47588072830354922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2.21</v>
      </c>
      <c r="B75" s="4">
        <f>IF('True_Odds_Calculator_3-way'!B76="","",'True_Odds_Calculator_3-way'!B76)</f>
        <v>3.34</v>
      </c>
      <c r="C75" s="4">
        <f>IF('True_Odds_Calculator_3-way'!C76="","",'True_Odds_Calculator_3-way'!C76)</f>
        <v>3.41</v>
      </c>
      <c r="D75" s="9">
        <f t="shared" si="26"/>
        <v>0.43555181421210315</v>
      </c>
      <c r="E75" s="9">
        <f t="shared" si="27"/>
        <v>0.28520952019799545</v>
      </c>
      <c r="F75" s="9">
        <f t="shared" si="28"/>
        <v>0.27923866558990157</v>
      </c>
      <c r="G75" s="9">
        <f t="shared" si="29"/>
        <v>1.0710232140825666</v>
      </c>
      <c r="H75" s="9">
        <f t="shared" si="30"/>
        <v>2.2959380890399053</v>
      </c>
      <c r="I75" s="9">
        <f t="shared" si="31"/>
        <v>3.5061943209532047</v>
      </c>
      <c r="J75" s="9">
        <f t="shared" si="32"/>
        <v>3.5811659459389857</v>
      </c>
      <c r="K75" s="11">
        <f t="shared" si="33"/>
        <v>0.45248868778280543</v>
      </c>
      <c r="L75" s="11">
        <f t="shared" si="34"/>
        <v>0.29940119760479045</v>
      </c>
      <c r="M75" s="11">
        <f t="shared" si="35"/>
        <v>0.29325513196480935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-0.27109727414241724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0.23678442931019372</v>
      </c>
      <c r="Q75" s="11">
        <f>2*'OddsRatio_working_3-way'!K75*'OddsRatio_working_3-way'!L75*'OddsRatio_working_3-way'!M75</f>
        <v>7.9457862184628761E-2</v>
      </c>
      <c r="R75" s="11">
        <f t="shared" si="36"/>
        <v>0</v>
      </c>
      <c r="S75" s="11">
        <f t="shared" si="37"/>
        <v>-0.87342976818646378</v>
      </c>
      <c r="T75" s="11">
        <f t="shared" si="38"/>
        <v>-0.29309723764646434</v>
      </c>
      <c r="U75" s="11">
        <f>'OddsRatio_working_3-way'!S75-'OddsRatio_working_3-way'!R75^2/3</f>
        <v>-0.87342976818646378</v>
      </c>
      <c r="V75" s="11">
        <f>'OddsRatio_working_3-way'!S75*'OddsRatio_working_3-way'!R75/3-2*'OddsRatio_working_3-way'!R75^3/27-'OddsRatio_working_3-way'!T75</f>
        <v>0.29309723764646434</v>
      </c>
      <c r="W75" s="11">
        <f>'OddsRatio_working_3-way'!V75^2+4*'OddsRatio_working_3-way'!U75^3/27</f>
        <v>-1.2808337758832847E-2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0.15709418231973205</v>
      </c>
      <c r="Y75" s="11">
        <f>IF('OddsRatio_working_3-way'!W75&gt;=0,IF('OddsRatio_working_3-way'!V75+SQRT('OddsRatio_working_3-way'!W75)&gt;0,0,PI()),ACOS('OddsRatio_working_3-way'!V75/(2*'OddsRatio_working_3-way'!X75)))</f>
        <v>0.36849345980246451</v>
      </c>
      <c r="Z75" s="11">
        <f>'OddsRatio_working_3-way'!X75^(1/3)*COS('OddsRatio_working_3-way'!Y75/3)</f>
        <v>0.53551160704128331</v>
      </c>
      <c r="AA75" s="11">
        <f>'OddsRatio_working_3-way'!X75^(1/3)*COS(('OddsRatio_working_3-way'!Y75+2*PI())/3)</f>
        <v>-0.32500902255383252</v>
      </c>
      <c r="AB75" s="11">
        <f>'OddsRatio_working_3-way'!X75^(1/3)*COS(('OddsRatio_working_3-way'!Y75+4*PI())/3)</f>
        <v>-0.21050258448745054</v>
      </c>
      <c r="AC75" s="11">
        <f>'OddsRatio_working_3-way'!X75^(1/3)*SIN('OddsRatio_working_3-way'!Y75/3)</f>
        <v>6.6110322841570757E-2</v>
      </c>
      <c r="AD75" s="11">
        <f>'OddsRatio_working_3-way'!X75^(1/3)*SIN(('OddsRatio_working_3-way'!Y75+2*PI())/3)</f>
        <v>0.43071149429839573</v>
      </c>
      <c r="AE75" s="11">
        <f>'OddsRatio_working_3-way'!X75^(1/3)*SIN(('OddsRatio_working_3-way'!Y75+4*PI())/3)</f>
        <v>-0.49682181713996654</v>
      </c>
      <c r="AF75" s="11">
        <f>-'OddsRatio_working_3-way'!U75/(3*'OddsRatio_working_3-way'!X75^(1/3))*COS(('OddsRatio_working_3-way'!Y75)/3)</f>
        <v>0.53551160704128331</v>
      </c>
      <c r="AG75" s="11">
        <f>-'OddsRatio_working_3-way'!U75/(3*'OddsRatio_working_3-way'!X75^(1/3))*COS(('OddsRatio_working_3-way'!Y75+2*PI())/3)</f>
        <v>-0.32500902255383252</v>
      </c>
      <c r="AH75" s="11">
        <f>-'OddsRatio_working_3-way'!U75/(3*'OddsRatio_working_3-way'!X75^(1/3))*COS(('OddsRatio_working_3-way'!Y75+4*PI())/3)</f>
        <v>-0.21050258448745054</v>
      </c>
      <c r="AI75" s="11">
        <f>'OddsRatio_working_3-way'!U75/(3*'OddsRatio_working_3-way'!X75^(1/3))*SIN(('OddsRatio_working_3-way'!Y75)/3)</f>
        <v>-6.6110322841570757E-2</v>
      </c>
      <c r="AJ75" s="11">
        <f>'OddsRatio_working_3-way'!U75/(3*'OddsRatio_working_3-way'!X75^(1/3))*SIN(('OddsRatio_working_3-way'!Y75+2*PI())/3)</f>
        <v>-0.43071149429839573</v>
      </c>
      <c r="AK75" s="11">
        <f>'OddsRatio_working_3-way'!U75/(3*'OddsRatio_working_3-way'!X75^(1/3))*SIN(('OddsRatio_working_3-way'!Y75+4*PI())/3)</f>
        <v>0.49682181713996654</v>
      </c>
      <c r="AL75" s="11">
        <f>'OddsRatio_working_3-way'!Z75+'OddsRatio_working_3-way'!AF75</f>
        <v>1.0710232140825666</v>
      </c>
      <c r="AM75" s="11">
        <f>'OddsRatio_working_3-way'!AA75+'OddsRatio_working_3-way'!AG75</f>
        <v>-0.65001804510766503</v>
      </c>
      <c r="AN75" s="11">
        <f>'OddsRatio_working_3-way'!AB75+'OddsRatio_working_3-way'!AH75</f>
        <v>-0.42100516897490109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1.0710232140825666</v>
      </c>
      <c r="AS75" s="11">
        <f>IF(('OddsRatio_working_3-way'!X75=0),IF(Q75&gt;0,-Q75^(1/3),(-Q75)^(1/3)),'OddsRatio_working_3-way'!AM75-'OddsRatio_working_3-way'!R75/3)</f>
        <v>-0.65001804510766503</v>
      </c>
      <c r="AT75" s="11">
        <f>IF(('OddsRatio_working_3-way'!X75=0),IF(Q75&gt;0,-Q75^(1/3),(-Q75)^(1/3)),'OddsRatio_working_3-way'!AN75-'OddsRatio_working_3-way'!R75/3)</f>
        <v>-0.42100516897490109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1.96</v>
      </c>
      <c r="B76" s="4">
        <f>IF('True_Odds_Calculator_3-way'!B77="","",'True_Odds_Calculator_3-way'!B77)</f>
        <v>3.7</v>
      </c>
      <c r="C76" s="4">
        <f>IF('True_Odds_Calculator_3-way'!C77="","",'True_Odds_Calculator_3-way'!C77)</f>
        <v>3.77</v>
      </c>
      <c r="D76" s="9">
        <f t="shared" si="26"/>
        <v>0.49221725988803111</v>
      </c>
      <c r="E76" s="9">
        <f t="shared" si="27"/>
        <v>0.25631560211115251</v>
      </c>
      <c r="F76" s="9">
        <f t="shared" si="28"/>
        <v>0.25146713800081633</v>
      </c>
      <c r="G76" s="9">
        <f t="shared" si="29"/>
        <v>1.0746074902038658</v>
      </c>
      <c r="H76" s="9">
        <f t="shared" si="30"/>
        <v>2.0316231905957109</v>
      </c>
      <c r="I76" s="9">
        <f t="shared" si="31"/>
        <v>3.9014402235504382</v>
      </c>
      <c r="J76" s="9">
        <f t="shared" si="32"/>
        <v>3.9766627478647081</v>
      </c>
      <c r="K76" s="11">
        <f t="shared" si="33"/>
        <v>0.51020408163265307</v>
      </c>
      <c r="L76" s="11">
        <f t="shared" si="34"/>
        <v>0.27027027027027023</v>
      </c>
      <c r="M76" s="11">
        <f t="shared" si="35"/>
        <v>0.26525198938992045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-0.26261263699687343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0.2351861957773288</v>
      </c>
      <c r="Q76" s="11">
        <f>2*'OddsRatio_working_3-way'!K76*'OddsRatio_working_3-way'!L76*'OddsRatio_working_3-way'!M76</f>
        <v>7.3152782512388423E-2</v>
      </c>
      <c r="R76" s="11">
        <f t="shared" si="36"/>
        <v>0</v>
      </c>
      <c r="S76" s="11">
        <f t="shared" si="37"/>
        <v>-0.89556313232606866</v>
      </c>
      <c r="T76" s="11">
        <f t="shared" si="38"/>
        <v>-0.27855773944823287</v>
      </c>
      <c r="U76" s="11">
        <f>'OddsRatio_working_3-way'!S76-'OddsRatio_working_3-way'!R76^2/3</f>
        <v>-0.89556313232606866</v>
      </c>
      <c r="V76" s="11">
        <f>'OddsRatio_working_3-way'!S76*'OddsRatio_working_3-way'!R76/3-2*'OddsRatio_working_3-way'!R76^3/27-'OddsRatio_working_3-way'!T76</f>
        <v>0.27855773944823287</v>
      </c>
      <c r="W76" s="11">
        <f>'OddsRatio_working_3-way'!V76^2+4*'OddsRatio_working_3-way'!U76^3/27</f>
        <v>-2.8816174809034353E-2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0.16310317977858674</v>
      </c>
      <c r="Y76" s="11">
        <f>IF('OddsRatio_working_3-way'!W76&gt;=0,IF('OddsRatio_working_3-way'!V76+SQRT('OddsRatio_working_3-way'!W76)&gt;0,0,PI()),ACOS('OddsRatio_working_3-way'!V76/(2*'OddsRatio_working_3-way'!X76)))</f>
        <v>0.54730310817590744</v>
      </c>
      <c r="Z76" s="11">
        <f>'OddsRatio_working_3-way'!X76^(1/3)*COS('OddsRatio_working_3-way'!Y76/3)</f>
        <v>0.53730374510193291</v>
      </c>
      <c r="AA76" s="11">
        <f>'OddsRatio_working_3-way'!X76^(1/3)*COS(('OddsRatio_working_3-way'!Y76+2*PI())/3)</f>
        <v>-0.35449648336664336</v>
      </c>
      <c r="AB76" s="11">
        <f>'OddsRatio_working_3-way'!X76^(1/3)*COS(('OddsRatio_working_3-way'!Y76+4*PI())/3)</f>
        <v>-0.18280726173528963</v>
      </c>
      <c r="AC76" s="11">
        <f>'OddsRatio_working_3-way'!X76^(1/3)*SIN('OddsRatio_working_3-way'!Y76/3)</f>
        <v>9.9124818325819514E-2</v>
      </c>
      <c r="AD76" s="11">
        <f>'OddsRatio_working_3-way'!X76^(1/3)*SIN(('OddsRatio_working_3-way'!Y76+2*PI())/3)</f>
        <v>0.41575628364388278</v>
      </c>
      <c r="AE76" s="11">
        <f>'OddsRatio_working_3-way'!X76^(1/3)*SIN(('OddsRatio_working_3-way'!Y76+4*PI())/3)</f>
        <v>-0.51488110196970227</v>
      </c>
      <c r="AF76" s="11">
        <f>-'OddsRatio_working_3-way'!U76/(3*'OddsRatio_working_3-way'!X76^(1/3))*COS(('OddsRatio_working_3-way'!Y76)/3)</f>
        <v>0.53730374510193291</v>
      </c>
      <c r="AG76" s="11">
        <f>-'OddsRatio_working_3-way'!U76/(3*'OddsRatio_working_3-way'!X76^(1/3))*COS(('OddsRatio_working_3-way'!Y76+2*PI())/3)</f>
        <v>-0.35449648336664336</v>
      </c>
      <c r="AH76" s="11">
        <f>-'OddsRatio_working_3-way'!U76/(3*'OddsRatio_working_3-way'!X76^(1/3))*COS(('OddsRatio_working_3-way'!Y76+4*PI())/3)</f>
        <v>-0.18280726173528963</v>
      </c>
      <c r="AI76" s="11">
        <f>'OddsRatio_working_3-way'!U76/(3*'OddsRatio_working_3-way'!X76^(1/3))*SIN(('OddsRatio_working_3-way'!Y76)/3)</f>
        <v>-9.9124818325819514E-2</v>
      </c>
      <c r="AJ76" s="11">
        <f>'OddsRatio_working_3-way'!U76/(3*'OddsRatio_working_3-way'!X76^(1/3))*SIN(('OddsRatio_working_3-way'!Y76+2*PI())/3)</f>
        <v>-0.41575628364388278</v>
      </c>
      <c r="AK76" s="11">
        <f>'OddsRatio_working_3-way'!U76/(3*'OddsRatio_working_3-way'!X76^(1/3))*SIN(('OddsRatio_working_3-way'!Y76+4*PI())/3)</f>
        <v>0.51488110196970227</v>
      </c>
      <c r="AL76" s="11">
        <f>'OddsRatio_working_3-way'!Z76+'OddsRatio_working_3-way'!AF76</f>
        <v>1.0746074902038658</v>
      </c>
      <c r="AM76" s="11">
        <f>'OddsRatio_working_3-way'!AA76+'OddsRatio_working_3-way'!AG76</f>
        <v>-0.70899296673328671</v>
      </c>
      <c r="AN76" s="11">
        <f>'OddsRatio_working_3-way'!AB76+'OddsRatio_working_3-way'!AH76</f>
        <v>-0.36561452347057927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1.0746074902038658</v>
      </c>
      <c r="AS76" s="11">
        <f>IF(('OddsRatio_working_3-way'!X76=0),IF(Q76&gt;0,-Q76^(1/3),(-Q76)^(1/3)),'OddsRatio_working_3-way'!AM76-'OddsRatio_working_3-way'!R76/3)</f>
        <v>-0.70899296673328671</v>
      </c>
      <c r="AT76" s="11">
        <f>IF(('OddsRatio_working_3-way'!X76=0),IF(Q76&gt;0,-Q76^(1/3),(-Q76)^(1/3)),'OddsRatio_working_3-way'!AN76-'OddsRatio_working_3-way'!R76/3)</f>
        <v>-0.36561452347057927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1.76</v>
      </c>
      <c r="B77" s="4">
        <f>IF('True_Odds_Calculator_3-way'!B78="","",'True_Odds_Calculator_3-way'!B78)</f>
        <v>3.62</v>
      </c>
      <c r="C77" s="4">
        <f>IF('True_Odds_Calculator_3-way'!C78="","",'True_Odds_Calculator_3-way'!C78)</f>
        <v>4.9400000000000004</v>
      </c>
      <c r="D77" s="9">
        <f t="shared" si="26"/>
        <v>0.54895062747562784</v>
      </c>
      <c r="E77" s="9">
        <f t="shared" si="27"/>
        <v>0.26092247952586539</v>
      </c>
      <c r="F77" s="9">
        <f t="shared" si="28"/>
        <v>0.1901268929985068</v>
      </c>
      <c r="G77" s="9">
        <f t="shared" si="29"/>
        <v>1.0811282231493329</v>
      </c>
      <c r="H77" s="9">
        <f t="shared" si="30"/>
        <v>1.8216574495934932</v>
      </c>
      <c r="I77" s="9">
        <f t="shared" si="31"/>
        <v>3.832555944651252</v>
      </c>
      <c r="J77" s="9">
        <f t="shared" si="32"/>
        <v>5.2596451992083715</v>
      </c>
      <c r="K77" s="11">
        <f t="shared" si="33"/>
        <v>0.56818181818181823</v>
      </c>
      <c r="L77" s="11">
        <f t="shared" si="34"/>
        <v>0.27624309392265195</v>
      </c>
      <c r="M77" s="11">
        <f t="shared" si="35"/>
        <v>0.20242914979757085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-0.24926592744272302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0.2325749272536129</v>
      </c>
      <c r="Q77" s="11">
        <f>2*'OddsRatio_working_3-way'!K77*'OddsRatio_working_3-way'!L77*'OddsRatio_working_3-way'!M77</f>
        <v>6.3545062091151072E-2</v>
      </c>
      <c r="R77" s="11">
        <f t="shared" si="36"/>
        <v>0</v>
      </c>
      <c r="S77" s="11">
        <f t="shared" si="37"/>
        <v>-0.93303938343941761</v>
      </c>
      <c r="T77" s="11">
        <f t="shared" si="38"/>
        <v>-0.25492879328945839</v>
      </c>
      <c r="U77" s="11">
        <f>'OddsRatio_working_3-way'!S77-'OddsRatio_working_3-way'!R77^2/3</f>
        <v>-0.93303938343941761</v>
      </c>
      <c r="V77" s="11">
        <f>'OddsRatio_working_3-way'!S77*'OddsRatio_working_3-way'!R77/3-2*'OddsRatio_working_3-way'!R77^3/27-'OddsRatio_working_3-way'!T77</f>
        <v>0.25492879328945839</v>
      </c>
      <c r="W77" s="11">
        <f>'OddsRatio_working_3-way'!V77^2+4*'OddsRatio_working_3-way'!U77^3/27</f>
        <v>-5.5347471817736207E-2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0.17344751473122613</v>
      </c>
      <c r="Y77" s="11">
        <f>IF('OddsRatio_working_3-way'!W77&gt;=0,IF('OddsRatio_working_3-way'!V77+SQRT('OddsRatio_working_3-way'!W77)&gt;0,0,PI()),ACOS('OddsRatio_working_3-way'!V77/(2*'OddsRatio_working_3-way'!X77)))</f>
        <v>0.74529566130951308</v>
      </c>
      <c r="Z77" s="11">
        <f>'OddsRatio_working_3-way'!X77^(1/3)*COS('OddsRatio_working_3-way'!Y77/3)</f>
        <v>0.54056411157466655</v>
      </c>
      <c r="AA77" s="11">
        <f>'OddsRatio_working_3-way'!X77^(1/3)*COS(('OddsRatio_working_3-way'!Y77+2*PI())/3)</f>
        <v>-0.38903674755979784</v>
      </c>
      <c r="AB77" s="11">
        <f>'OddsRatio_working_3-way'!X77^(1/3)*COS(('OddsRatio_working_3-way'!Y77+4*PI())/3)</f>
        <v>-0.15152736401486888</v>
      </c>
      <c r="AC77" s="11">
        <f>'OddsRatio_working_3-way'!X77^(1/3)*SIN('OddsRatio_working_3-way'!Y77/3)</f>
        <v>0.13712610652472676</v>
      </c>
      <c r="AD77" s="11">
        <f>'OddsRatio_working_3-way'!X77^(1/3)*SIN(('OddsRatio_working_3-way'!Y77+2*PI())/3)</f>
        <v>0.39957919973546346</v>
      </c>
      <c r="AE77" s="11">
        <f>'OddsRatio_working_3-way'!X77^(1/3)*SIN(('OddsRatio_working_3-way'!Y77+4*PI())/3)</f>
        <v>-0.53670530626019042</v>
      </c>
      <c r="AF77" s="11">
        <f>-'OddsRatio_working_3-way'!U77/(3*'OddsRatio_working_3-way'!X77^(1/3))*COS(('OddsRatio_working_3-way'!Y77)/3)</f>
        <v>0.54056411157466644</v>
      </c>
      <c r="AG77" s="11">
        <f>-'OddsRatio_working_3-way'!U77/(3*'OddsRatio_working_3-way'!X77^(1/3))*COS(('OddsRatio_working_3-way'!Y77+2*PI())/3)</f>
        <v>-0.38903674755979772</v>
      </c>
      <c r="AH77" s="11">
        <f>-'OddsRatio_working_3-way'!U77/(3*'OddsRatio_working_3-way'!X77^(1/3))*COS(('OddsRatio_working_3-way'!Y77+4*PI())/3)</f>
        <v>-0.15152736401486885</v>
      </c>
      <c r="AI77" s="11">
        <f>'OddsRatio_working_3-way'!U77/(3*'OddsRatio_working_3-way'!X77^(1/3))*SIN(('OddsRatio_working_3-way'!Y77)/3)</f>
        <v>-0.13712610652472673</v>
      </c>
      <c r="AJ77" s="11">
        <f>'OddsRatio_working_3-way'!U77/(3*'OddsRatio_working_3-way'!X77^(1/3))*SIN(('OddsRatio_working_3-way'!Y77+2*PI())/3)</f>
        <v>-0.39957919973546341</v>
      </c>
      <c r="AK77" s="11">
        <f>'OddsRatio_working_3-way'!U77/(3*'OddsRatio_working_3-way'!X77^(1/3))*SIN(('OddsRatio_working_3-way'!Y77+4*PI())/3)</f>
        <v>0.53670530626019031</v>
      </c>
      <c r="AL77" s="11">
        <f>'OddsRatio_working_3-way'!Z77+'OddsRatio_working_3-way'!AF77</f>
        <v>1.0811282231493329</v>
      </c>
      <c r="AM77" s="11">
        <f>'OddsRatio_working_3-way'!AA77+'OddsRatio_working_3-way'!AG77</f>
        <v>-0.77807349511959556</v>
      </c>
      <c r="AN77" s="11">
        <f>'OddsRatio_working_3-way'!AB77+'OddsRatio_working_3-way'!AH77</f>
        <v>-0.30305472802973776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1.0811282231493329</v>
      </c>
      <c r="AS77" s="11">
        <f>IF(('OddsRatio_working_3-way'!X77=0),IF(Q77&gt;0,-Q77^(1/3),(-Q77)^(1/3)),'OddsRatio_working_3-way'!AM77-'OddsRatio_working_3-way'!R77/3)</f>
        <v>-0.77807349511959556</v>
      </c>
      <c r="AT77" s="11">
        <f>IF(('OddsRatio_working_3-way'!X77=0),IF(Q77&gt;0,-Q77^(1/3),(-Q77)^(1/3)),'OddsRatio_working_3-way'!AN77-'OddsRatio_working_3-way'!R77/3)</f>
        <v>-0.30305472802973776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1.83</v>
      </c>
      <c r="B78" s="4">
        <f>IF('True_Odds_Calculator_3-way'!B79="","",'True_Odds_Calculator_3-way'!B79)</f>
        <v>3.46</v>
      </c>
      <c r="C78" s="4">
        <f>IF('True_Odds_Calculator_3-way'!C79="","",'True_Odds_Calculator_3-way'!C79)</f>
        <v>4.7699999999999996</v>
      </c>
      <c r="D78" s="9">
        <f t="shared" si="26"/>
        <v>0.52815545037471112</v>
      </c>
      <c r="E78" s="9">
        <f t="shared" si="27"/>
        <v>0.2741337065679294</v>
      </c>
      <c r="F78" s="9">
        <f t="shared" si="28"/>
        <v>0.19771084305735953</v>
      </c>
      <c r="G78" s="9">
        <f t="shared" si="29"/>
        <v>1.0763638030882188</v>
      </c>
      <c r="H78" s="9">
        <f t="shared" si="30"/>
        <v>1.8933819565632215</v>
      </c>
      <c r="I78" s="9">
        <f t="shared" si="31"/>
        <v>3.6478549555970177</v>
      </c>
      <c r="J78" s="9">
        <f t="shared" si="32"/>
        <v>5.0578915376425853</v>
      </c>
      <c r="K78" s="11">
        <f t="shared" si="33"/>
        <v>0.54644808743169393</v>
      </c>
      <c r="L78" s="11">
        <f t="shared" si="34"/>
        <v>0.28901734104046245</v>
      </c>
      <c r="M78" s="11">
        <f t="shared" si="35"/>
        <v>0.20964360587002098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-0.25486428591152455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0.23375404425950722</v>
      </c>
      <c r="Q78" s="11">
        <f>2*'OddsRatio_working_3-way'!K78*'OddsRatio_working_3-way'!L78*'OddsRatio_working_3-way'!M78</f>
        <v>6.6219275994194693E-2</v>
      </c>
      <c r="R78" s="11">
        <f t="shared" si="36"/>
        <v>0</v>
      </c>
      <c r="S78" s="11">
        <f t="shared" si="37"/>
        <v>-0.91717065583937607</v>
      </c>
      <c r="T78" s="11">
        <f t="shared" si="38"/>
        <v>-0.25982171553523409</v>
      </c>
      <c r="U78" s="11">
        <f>'OddsRatio_working_3-way'!S78-'OddsRatio_working_3-way'!R78^2/3</f>
        <v>-0.91717065583937607</v>
      </c>
      <c r="V78" s="11">
        <f>'OddsRatio_working_3-way'!S78*'OddsRatio_working_3-way'!R78/3-2*'OddsRatio_working_3-way'!R78^3/27-'OddsRatio_working_3-way'!T78</f>
        <v>0.25982171553523409</v>
      </c>
      <c r="W78" s="11">
        <f>'OddsRatio_working_3-way'!V78^2+4*'OddsRatio_working_3-way'!U78^3/27</f>
        <v>-4.6792794799711213E-2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0.16904150279101823</v>
      </c>
      <c r="Y78" s="11">
        <f>IF('OddsRatio_working_3-way'!W78&gt;=0,IF('OddsRatio_working_3-way'!V78+SQRT('OddsRatio_working_3-way'!W78)&gt;0,0,PI()),ACOS('OddsRatio_working_3-way'!V78/(2*'OddsRatio_working_3-way'!X78)))</f>
        <v>0.69428001649778515</v>
      </c>
      <c r="Z78" s="11">
        <f>'OddsRatio_working_3-way'!X78^(1/3)*COS('OddsRatio_working_3-way'!Y78/3)</f>
        <v>0.53818190154410939</v>
      </c>
      <c r="AA78" s="11">
        <f>'OddsRatio_working_3-way'!X78^(1/3)*COS(('OddsRatio_working_3-way'!Y78+2*PI())/3)</f>
        <v>-0.37892193272896385</v>
      </c>
      <c r="AB78" s="11">
        <f>'OddsRatio_working_3-way'!X78^(1/3)*COS(('OddsRatio_working_3-way'!Y78+4*PI())/3)</f>
        <v>-0.15925996881514543</v>
      </c>
      <c r="AC78" s="11">
        <f>'OddsRatio_working_3-way'!X78^(1/3)*SIN('OddsRatio_working_3-way'!Y78/3)</f>
        <v>0.1268218939963649</v>
      </c>
      <c r="AD78" s="11">
        <f>'OddsRatio_working_3-way'!X78^(1/3)*SIN(('OddsRatio_working_3-way'!Y78+2*PI())/3)</f>
        <v>0.40266825159603192</v>
      </c>
      <c r="AE78" s="11">
        <f>'OddsRatio_working_3-way'!X78^(1/3)*SIN(('OddsRatio_working_3-way'!Y78+4*PI())/3)</f>
        <v>-0.52949014559239682</v>
      </c>
      <c r="AF78" s="11">
        <f>-'OddsRatio_working_3-way'!U78/(3*'OddsRatio_working_3-way'!X78^(1/3))*COS(('OddsRatio_working_3-way'!Y78)/3)</f>
        <v>0.53818190154410939</v>
      </c>
      <c r="AG78" s="11">
        <f>-'OddsRatio_working_3-way'!U78/(3*'OddsRatio_working_3-way'!X78^(1/3))*COS(('OddsRatio_working_3-way'!Y78+2*PI())/3)</f>
        <v>-0.37892193272896385</v>
      </c>
      <c r="AH78" s="11">
        <f>-'OddsRatio_working_3-way'!U78/(3*'OddsRatio_working_3-way'!X78^(1/3))*COS(('OddsRatio_working_3-way'!Y78+4*PI())/3)</f>
        <v>-0.15925996881514543</v>
      </c>
      <c r="AI78" s="11">
        <f>'OddsRatio_working_3-way'!U78/(3*'OddsRatio_working_3-way'!X78^(1/3))*SIN(('OddsRatio_working_3-way'!Y78)/3)</f>
        <v>-0.1268218939963649</v>
      </c>
      <c r="AJ78" s="11">
        <f>'OddsRatio_working_3-way'!U78/(3*'OddsRatio_working_3-way'!X78^(1/3))*SIN(('OddsRatio_working_3-way'!Y78+2*PI())/3)</f>
        <v>-0.40266825159603192</v>
      </c>
      <c r="AK78" s="11">
        <f>'OddsRatio_working_3-way'!U78/(3*'OddsRatio_working_3-way'!X78^(1/3))*SIN(('OddsRatio_working_3-way'!Y78+4*PI())/3)</f>
        <v>0.52949014559239682</v>
      </c>
      <c r="AL78" s="11">
        <f>'OddsRatio_working_3-way'!Z78+'OddsRatio_working_3-way'!AF78</f>
        <v>1.0763638030882188</v>
      </c>
      <c r="AM78" s="11">
        <f>'OddsRatio_working_3-way'!AA78+'OddsRatio_working_3-way'!AG78</f>
        <v>-0.7578438654579277</v>
      </c>
      <c r="AN78" s="11">
        <f>'OddsRatio_working_3-way'!AB78+'OddsRatio_working_3-way'!AH78</f>
        <v>-0.31851993763029085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1.0763638030882188</v>
      </c>
      <c r="AS78" s="11">
        <f>IF(('OddsRatio_working_3-way'!X78=0),IF(Q78&gt;0,-Q78^(1/3),(-Q78)^(1/3)),'OddsRatio_working_3-way'!AM78-'OddsRatio_working_3-way'!R78/3)</f>
        <v>-0.7578438654579277</v>
      </c>
      <c r="AT78" s="11">
        <f>IF(('OddsRatio_working_3-way'!X78=0),IF(Q78&gt;0,-Q78^(1/3),(-Q78)^(1/3)),'OddsRatio_working_3-way'!AN78-'OddsRatio_working_3-way'!R78/3)</f>
        <v>-0.31851993763029085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2.5499999999999998</v>
      </c>
      <c r="B79" s="4">
        <f>IF('True_Odds_Calculator_3-way'!B80="","",'True_Odds_Calculator_3-way'!B80)</f>
        <v>3.23</v>
      </c>
      <c r="C79" s="4">
        <f>IF('True_Odds_Calculator_3-way'!C80="","",'True_Odds_Calculator_3-way'!C80)</f>
        <v>2.92</v>
      </c>
      <c r="D79" s="9">
        <f t="shared" si="26"/>
        <v>0.3765506583257141</v>
      </c>
      <c r="E79" s="9">
        <f t="shared" si="27"/>
        <v>0.29567863192244997</v>
      </c>
      <c r="F79" s="9">
        <f t="shared" si="28"/>
        <v>0.3277707097518357</v>
      </c>
      <c r="G79" s="9">
        <f t="shared" si="29"/>
        <v>1.0681839822397103</v>
      </c>
      <c r="H79" s="9">
        <f t="shared" si="30"/>
        <v>2.6556851724715504</v>
      </c>
      <c r="I79" s="9">
        <f t="shared" si="31"/>
        <v>3.3820502803945538</v>
      </c>
      <c r="J79" s="9">
        <f t="shared" si="32"/>
        <v>3.0509132459002446</v>
      </c>
      <c r="K79" s="11">
        <f t="shared" si="33"/>
        <v>0.39215686274509809</v>
      </c>
      <c r="L79" s="11">
        <f t="shared" si="34"/>
        <v>0.30959752321981426</v>
      </c>
      <c r="M79" s="11">
        <f t="shared" si="35"/>
        <v>0.34246575342465752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-0.27593845969619024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0.23700052140114714</v>
      </c>
      <c r="Q79" s="11">
        <f>2*'OddsRatio_working_3-way'!K79*'OddsRatio_working_3-way'!L79*'OddsRatio_working_3-way'!M79</f>
        <v>8.315807768461303E-2</v>
      </c>
      <c r="R79" s="11">
        <f t="shared" si="36"/>
        <v>0</v>
      </c>
      <c r="S79" s="11">
        <f t="shared" si="37"/>
        <v>-0.85888904961666457</v>
      </c>
      <c r="T79" s="11">
        <f t="shared" si="38"/>
        <v>-0.30136457881286477</v>
      </c>
      <c r="U79" s="11">
        <f>'OddsRatio_working_3-way'!S79-'OddsRatio_working_3-way'!R79^2/3</f>
        <v>-0.85888904961666457</v>
      </c>
      <c r="V79" s="11">
        <f>'OddsRatio_working_3-way'!S79*'OddsRatio_working_3-way'!R79/3-2*'OddsRatio_working_3-way'!R79^3/27-'OddsRatio_working_3-way'!T79</f>
        <v>0.30136457881286477</v>
      </c>
      <c r="W79" s="11">
        <f>'OddsRatio_working_3-way'!V79^2+4*'OddsRatio_working_3-way'!U79^3/27</f>
        <v>-3.0451989602119228E-3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0.15318763684063028</v>
      </c>
      <c r="Y79" s="11">
        <f>IF('OddsRatio_working_3-way'!W79&gt;=0,IF('OddsRatio_working_3-way'!V79+SQRT('OddsRatio_working_3-way'!W79)&gt;0,0,PI()),ACOS('OddsRatio_working_3-way'!V79/(2*'OddsRatio_working_3-way'!X79)))</f>
        <v>0.18110515047822018</v>
      </c>
      <c r="Z79" s="11">
        <f>'OddsRatio_working_3-way'!X79^(1/3)*COS('OddsRatio_working_3-way'!Y79/3)</f>
        <v>0.53409199111985517</v>
      </c>
      <c r="AA79" s="11">
        <f>'OddsRatio_working_3-way'!X79^(1/3)*COS(('OddsRatio_working_3-way'!Y79+2*PI())/3)</f>
        <v>-0.29500258995888146</v>
      </c>
      <c r="AB79" s="11">
        <f>'OddsRatio_working_3-way'!X79^(1/3)*COS(('OddsRatio_working_3-way'!Y79+4*PI())/3)</f>
        <v>-0.23908940116097382</v>
      </c>
      <c r="AC79" s="11">
        <f>'OddsRatio_working_3-way'!X79^(1/3)*SIN('OddsRatio_working_3-way'!Y79/3)</f>
        <v>3.2281494603722455E-2</v>
      </c>
      <c r="AD79" s="11">
        <f>'OddsRatio_working_3-way'!X79^(1/3)*SIN(('OddsRatio_working_3-way'!Y79+2*PI())/3)</f>
        <v>0.44639648496574613</v>
      </c>
      <c r="AE79" s="11">
        <f>'OddsRatio_working_3-way'!X79^(1/3)*SIN(('OddsRatio_working_3-way'!Y79+4*PI())/3)</f>
        <v>-0.4786779795694685</v>
      </c>
      <c r="AF79" s="11">
        <f>-'OddsRatio_working_3-way'!U79/(3*'OddsRatio_working_3-way'!X79^(1/3))*COS(('OddsRatio_working_3-way'!Y79)/3)</f>
        <v>0.53409199111985506</v>
      </c>
      <c r="AG79" s="11">
        <f>-'OddsRatio_working_3-way'!U79/(3*'OddsRatio_working_3-way'!X79^(1/3))*COS(('OddsRatio_working_3-way'!Y79+2*PI())/3)</f>
        <v>-0.2950025899588814</v>
      </c>
      <c r="AH79" s="11">
        <f>-'OddsRatio_working_3-way'!U79/(3*'OddsRatio_working_3-way'!X79^(1/3))*COS(('OddsRatio_working_3-way'!Y79+4*PI())/3)</f>
        <v>-0.23908940116097377</v>
      </c>
      <c r="AI79" s="11">
        <f>'OddsRatio_working_3-way'!U79/(3*'OddsRatio_working_3-way'!X79^(1/3))*SIN(('OddsRatio_working_3-way'!Y79)/3)</f>
        <v>-3.2281494603722448E-2</v>
      </c>
      <c r="AJ79" s="11">
        <f>'OddsRatio_working_3-way'!U79/(3*'OddsRatio_working_3-way'!X79^(1/3))*SIN(('OddsRatio_working_3-way'!Y79+2*PI())/3)</f>
        <v>-0.44639648496574608</v>
      </c>
      <c r="AK79" s="11">
        <f>'OddsRatio_working_3-way'!U79/(3*'OddsRatio_working_3-way'!X79^(1/3))*SIN(('OddsRatio_working_3-way'!Y79+4*PI())/3)</f>
        <v>0.47867797956946839</v>
      </c>
      <c r="AL79" s="11">
        <f>'OddsRatio_working_3-way'!Z79+'OddsRatio_working_3-way'!AF79</f>
        <v>1.0681839822397103</v>
      </c>
      <c r="AM79" s="11">
        <f>'OddsRatio_working_3-way'!AA79+'OddsRatio_working_3-way'!AG79</f>
        <v>-0.5900051799177628</v>
      </c>
      <c r="AN79" s="11">
        <f>'OddsRatio_working_3-way'!AB79+'OddsRatio_working_3-way'!AH79</f>
        <v>-0.47817880232194759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1.0681839822397103</v>
      </c>
      <c r="AS79" s="11">
        <f>IF(('OddsRatio_working_3-way'!X79=0),IF(Q79&gt;0,-Q79^(1/3),(-Q79)^(1/3)),'OddsRatio_working_3-way'!AM79-'OddsRatio_working_3-way'!R79/3)</f>
        <v>-0.5900051799177628</v>
      </c>
      <c r="AT79" s="11">
        <f>IF(('OddsRatio_working_3-way'!X79=0),IF(Q79&gt;0,-Q79^(1/3),(-Q79)^(1/3)),'OddsRatio_working_3-way'!AN79-'OddsRatio_working_3-way'!R79/3)</f>
        <v>-0.47817880232194759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2.7</v>
      </c>
      <c r="B80" s="4">
        <f>IF('True_Odds_Calculator_3-way'!B81="","",'True_Odds_Calculator_3-way'!B81)</f>
        <v>3.23</v>
      </c>
      <c r="C80" s="4">
        <f>IF('True_Odds_Calculator_3-way'!C81="","",'True_Odds_Calculator_3-way'!C81)</f>
        <v>2.74</v>
      </c>
      <c r="D80" s="9">
        <f t="shared" si="26"/>
        <v>0.35491104274354368</v>
      </c>
      <c r="E80" s="9">
        <f t="shared" si="27"/>
        <v>0.29548440941222881</v>
      </c>
      <c r="F80" s="9">
        <f t="shared" si="28"/>
        <v>0.34960454784422734</v>
      </c>
      <c r="G80" s="9">
        <f t="shared" si="29"/>
        <v>1.0691808560546703</v>
      </c>
      <c r="H80" s="9">
        <f t="shared" si="30"/>
        <v>2.81760745529294</v>
      </c>
      <c r="I80" s="9">
        <f t="shared" si="31"/>
        <v>3.3842733090019141</v>
      </c>
      <c r="J80" s="9">
        <f t="shared" si="32"/>
        <v>2.8603746895351265</v>
      </c>
      <c r="K80" s="11">
        <f t="shared" si="33"/>
        <v>0.37037037037037035</v>
      </c>
      <c r="L80" s="11">
        <f t="shared" si="34"/>
        <v>0.30959752321981426</v>
      </c>
      <c r="M80" s="11">
        <f t="shared" si="35"/>
        <v>0.36496350364963503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-0.27604900328680571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0.23728277327066055</v>
      </c>
      <c r="Q80" s="11">
        <f>2*'OddsRatio_working_3-way'!K80*'OddsRatio_working_3-way'!L80*'OddsRatio_working_3-way'!M80</f>
        <v>8.3697627255964926E-2</v>
      </c>
      <c r="R80" s="11">
        <f t="shared" si="36"/>
        <v>0</v>
      </c>
      <c r="S80" s="11">
        <f t="shared" si="37"/>
        <v>-0.85956757838437714</v>
      </c>
      <c r="T80" s="11">
        <f t="shared" si="38"/>
        <v>-0.30319844034722299</v>
      </c>
      <c r="U80" s="11">
        <f>'OddsRatio_working_3-way'!S80-'OddsRatio_working_3-way'!R80^2/3</f>
        <v>-0.85956757838437714</v>
      </c>
      <c r="V80" s="11">
        <f>'OddsRatio_working_3-way'!S80*'OddsRatio_working_3-way'!R80/3-2*'OddsRatio_working_3-way'!R80^3/27-'OddsRatio_working_3-way'!T80</f>
        <v>0.30319844034722299</v>
      </c>
      <c r="W80" s="11">
        <f>'OddsRatio_working_3-way'!V80^2+4*'OddsRatio_working_3-way'!U80^3/27</f>
        <v>-2.1591539589534831E-3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0.15336920175506394</v>
      </c>
      <c r="Y80" s="11">
        <f>IF('OddsRatio_working_3-way'!W80&gt;=0,IF('OddsRatio_working_3-way'!V80+SQRT('OddsRatio_working_3-way'!W80)&gt;0,0,PI()),ACOS('OddsRatio_working_3-way'!V80/(2*'OddsRatio_working_3-way'!X80)))</f>
        <v>0.1520718571294466</v>
      </c>
      <c r="Z80" s="11">
        <f>'OddsRatio_working_3-way'!X80^(1/3)*COS('OddsRatio_working_3-way'!Y80/3)</f>
        <v>0.53459042802733514</v>
      </c>
      <c r="AA80" s="11">
        <f>'OddsRatio_working_3-way'!X80^(1/3)*COS(('OddsRatio_working_3-way'!Y80+2*PI())/3)</f>
        <v>-0.29078351519228079</v>
      </c>
      <c r="AB80" s="11">
        <f>'OddsRatio_working_3-way'!X80^(1/3)*COS(('OddsRatio_working_3-way'!Y80+4*PI())/3)</f>
        <v>-0.24380691283505468</v>
      </c>
      <c r="AC80" s="11">
        <f>'OddsRatio_working_3-way'!X80^(1/3)*SIN('OddsRatio_working_3-way'!Y80/3)</f>
        <v>2.7121954016558685E-2</v>
      </c>
      <c r="AD80" s="11">
        <f>'OddsRatio_working_3-way'!X80^(1/3)*SIN(('OddsRatio_working_3-way'!Y80+2*PI())/3)</f>
        <v>0.44940791428338944</v>
      </c>
      <c r="AE80" s="11">
        <f>'OddsRatio_working_3-way'!X80^(1/3)*SIN(('OddsRatio_working_3-way'!Y80+4*PI())/3)</f>
        <v>-0.47652986829994798</v>
      </c>
      <c r="AF80" s="11">
        <f>-'OddsRatio_working_3-way'!U80/(3*'OddsRatio_working_3-way'!X80^(1/3))*COS(('OddsRatio_working_3-way'!Y80)/3)</f>
        <v>0.53459042802733514</v>
      </c>
      <c r="AG80" s="11">
        <f>-'OddsRatio_working_3-way'!U80/(3*'OddsRatio_working_3-way'!X80^(1/3))*COS(('OddsRatio_working_3-way'!Y80+2*PI())/3)</f>
        <v>-0.29078351519228079</v>
      </c>
      <c r="AH80" s="11">
        <f>-'OddsRatio_working_3-way'!U80/(3*'OddsRatio_working_3-way'!X80^(1/3))*COS(('OddsRatio_working_3-way'!Y80+4*PI())/3)</f>
        <v>-0.24380691283505468</v>
      </c>
      <c r="AI80" s="11">
        <f>'OddsRatio_working_3-way'!U80/(3*'OddsRatio_working_3-way'!X80^(1/3))*SIN(('OddsRatio_working_3-way'!Y80)/3)</f>
        <v>-2.7121954016558685E-2</v>
      </c>
      <c r="AJ80" s="11">
        <f>'OddsRatio_working_3-way'!U80/(3*'OddsRatio_working_3-way'!X80^(1/3))*SIN(('OddsRatio_working_3-way'!Y80+2*PI())/3)</f>
        <v>-0.44940791428338944</v>
      </c>
      <c r="AK80" s="11">
        <f>'OddsRatio_working_3-way'!U80/(3*'OddsRatio_working_3-way'!X80^(1/3))*SIN(('OddsRatio_working_3-way'!Y80+4*PI())/3)</f>
        <v>0.47652986829994798</v>
      </c>
      <c r="AL80" s="11">
        <f>'OddsRatio_working_3-way'!Z80+'OddsRatio_working_3-way'!AF80</f>
        <v>1.0691808560546703</v>
      </c>
      <c r="AM80" s="11">
        <f>'OddsRatio_working_3-way'!AA80+'OddsRatio_working_3-way'!AG80</f>
        <v>-0.58156703038456159</v>
      </c>
      <c r="AN80" s="11">
        <f>'OddsRatio_working_3-way'!AB80+'OddsRatio_working_3-way'!AH80</f>
        <v>-0.48761382567010936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1.0691808560546703</v>
      </c>
      <c r="AS80" s="11">
        <f>IF(('OddsRatio_working_3-way'!X80=0),IF(Q80&gt;0,-Q80^(1/3),(-Q80)^(1/3)),'OddsRatio_working_3-way'!AM80-'OddsRatio_working_3-way'!R80/3)</f>
        <v>-0.58156703038456159</v>
      </c>
      <c r="AT80" s="11">
        <f>IF(('OddsRatio_working_3-way'!X80=0),IF(Q80&gt;0,-Q80^(1/3),(-Q80)^(1/3)),'OddsRatio_working_3-way'!AN80-'OddsRatio_working_3-way'!R80/3)</f>
        <v>-0.48761382567010936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1.95</v>
      </c>
      <c r="B81" s="4">
        <f>IF('True_Odds_Calculator_3-way'!B82="","",'True_Odds_Calculator_3-way'!B82)</f>
        <v>3.5</v>
      </c>
      <c r="C81" s="4">
        <f>IF('True_Odds_Calculator_3-way'!C82="","",'True_Odds_Calculator_3-way'!C82)</f>
        <v>4.0199999999999996</v>
      </c>
      <c r="D81" s="9">
        <f t="shared" si="26"/>
        <v>0.49417848765426864</v>
      </c>
      <c r="E81" s="9">
        <f t="shared" si="27"/>
        <v>0.27074004791181516</v>
      </c>
      <c r="F81" s="9">
        <f t="shared" si="28"/>
        <v>0.23508146443391637</v>
      </c>
      <c r="G81" s="9">
        <f t="shared" si="29"/>
        <v>1.0774319613413348</v>
      </c>
      <c r="H81" s="9">
        <f t="shared" si="30"/>
        <v>2.0235603632742674</v>
      </c>
      <c r="I81" s="9">
        <f t="shared" si="31"/>
        <v>3.6935799033533367</v>
      </c>
      <c r="J81" s="9">
        <f t="shared" si="32"/>
        <v>4.2538445232508302</v>
      </c>
      <c r="K81" s="11">
        <f t="shared" si="33"/>
        <v>0.51282051282051289</v>
      </c>
      <c r="L81" s="11">
        <f t="shared" si="34"/>
        <v>0.2857142857142857</v>
      </c>
      <c r="M81" s="11">
        <f t="shared" si="35"/>
        <v>0.24875621890547267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-0.26142182858600771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0.23581725074262389</v>
      </c>
      <c r="Q81" s="11">
        <f>2*'OddsRatio_working_3-way'!K81*'OddsRatio_working_3-way'!L81*'OddsRatio_working_3-way'!M81</f>
        <v>7.2895595283654996E-2</v>
      </c>
      <c r="R81" s="11">
        <f t="shared" si="36"/>
        <v>0</v>
      </c>
      <c r="S81" s="11">
        <f t="shared" si="37"/>
        <v>-0.90205646566747988</v>
      </c>
      <c r="T81" s="11">
        <f t="shared" si="38"/>
        <v>-0.27884280237016384</v>
      </c>
      <c r="U81" s="11">
        <f>'OddsRatio_working_3-way'!S81-'OddsRatio_working_3-way'!R81^2/3</f>
        <v>-0.90205646566747988</v>
      </c>
      <c r="V81" s="11">
        <f>'OddsRatio_working_3-way'!S81*'OddsRatio_working_3-way'!R81/3-2*'OddsRatio_working_3-way'!R81^3/27-'OddsRatio_working_3-way'!T81</f>
        <v>0.27884280237016384</v>
      </c>
      <c r="W81" s="11">
        <f>'OddsRatio_working_3-way'!V81^2+4*'OddsRatio_working_3-way'!U81^3/27</f>
        <v>-3.0988712115492478E-2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0.16488027516135664</v>
      </c>
      <c r="Y81" s="11">
        <f>IF('OddsRatio_working_3-way'!W81&gt;=0,IF('OddsRatio_working_3-way'!V81+SQRT('OddsRatio_working_3-way'!W81)&gt;0,0,PI()),ACOS('OddsRatio_working_3-way'!V81/(2*'OddsRatio_working_3-way'!X81)))</f>
        <v>0.56312362350854639</v>
      </c>
      <c r="Z81" s="11">
        <f>'OddsRatio_working_3-way'!X81^(1/3)*COS('OddsRatio_working_3-way'!Y81/3)</f>
        <v>0.53871598067066739</v>
      </c>
      <c r="AA81" s="11">
        <f>'OddsRatio_working_3-way'!X81^(1/3)*COS(('OddsRatio_working_3-way'!Y81+2*PI())/3)</f>
        <v>-0.3579747807556643</v>
      </c>
      <c r="AB81" s="11">
        <f>'OddsRatio_working_3-way'!X81^(1/3)*COS(('OddsRatio_working_3-way'!Y81+4*PI())/3)</f>
        <v>-0.18074119991500298</v>
      </c>
      <c r="AC81" s="11">
        <f>'OddsRatio_working_3-way'!X81^(1/3)*SIN('OddsRatio_working_3-way'!Y81/3)</f>
        <v>0.10232585560779713</v>
      </c>
      <c r="AD81" s="11">
        <f>'OddsRatio_working_3-way'!X81^(1/3)*SIN(('OddsRatio_working_3-way'!Y81+2*PI())/3)</f>
        <v>0.41537879688154605</v>
      </c>
      <c r="AE81" s="11">
        <f>'OddsRatio_working_3-way'!X81^(1/3)*SIN(('OddsRatio_working_3-way'!Y81+4*PI())/3)</f>
        <v>-0.51770465248934316</v>
      </c>
      <c r="AF81" s="11">
        <f>-'OddsRatio_working_3-way'!U81/(3*'OddsRatio_working_3-way'!X81^(1/3))*COS(('OddsRatio_working_3-way'!Y81)/3)</f>
        <v>0.53871598067066739</v>
      </c>
      <c r="AG81" s="11">
        <f>-'OddsRatio_working_3-way'!U81/(3*'OddsRatio_working_3-way'!X81^(1/3))*COS(('OddsRatio_working_3-way'!Y81+2*PI())/3)</f>
        <v>-0.3579747807556643</v>
      </c>
      <c r="AH81" s="11">
        <f>-'OddsRatio_working_3-way'!U81/(3*'OddsRatio_working_3-way'!X81^(1/3))*COS(('OddsRatio_working_3-way'!Y81+4*PI())/3)</f>
        <v>-0.18074119991500298</v>
      </c>
      <c r="AI81" s="11">
        <f>'OddsRatio_working_3-way'!U81/(3*'OddsRatio_working_3-way'!X81^(1/3))*SIN(('OddsRatio_working_3-way'!Y81)/3)</f>
        <v>-0.10232585560779713</v>
      </c>
      <c r="AJ81" s="11">
        <f>'OddsRatio_working_3-way'!U81/(3*'OddsRatio_working_3-way'!X81^(1/3))*SIN(('OddsRatio_working_3-way'!Y81+2*PI())/3)</f>
        <v>-0.41537879688154605</v>
      </c>
      <c r="AK81" s="11">
        <f>'OddsRatio_working_3-way'!U81/(3*'OddsRatio_working_3-way'!X81^(1/3))*SIN(('OddsRatio_working_3-way'!Y81+4*PI())/3)</f>
        <v>0.51770465248934316</v>
      </c>
      <c r="AL81" s="11">
        <f>'OddsRatio_working_3-way'!Z81+'OddsRatio_working_3-way'!AF81</f>
        <v>1.0774319613413348</v>
      </c>
      <c r="AM81" s="11">
        <f>'OddsRatio_working_3-way'!AA81+'OddsRatio_working_3-way'!AG81</f>
        <v>-0.7159495615113286</v>
      </c>
      <c r="AN81" s="11">
        <f>'OddsRatio_working_3-way'!AB81+'OddsRatio_working_3-way'!AH81</f>
        <v>-0.36148239983000596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1.0774319613413348</v>
      </c>
      <c r="AS81" s="11">
        <f>IF(('OddsRatio_working_3-way'!X81=0),IF(Q81&gt;0,-Q81^(1/3),(-Q81)^(1/3)),'OddsRatio_working_3-way'!AM81-'OddsRatio_working_3-way'!R81/3)</f>
        <v>-0.7159495615113286</v>
      </c>
      <c r="AT81" s="11">
        <f>IF(('OddsRatio_working_3-way'!X81=0),IF(Q81&gt;0,-Q81^(1/3),(-Q81)^(1/3)),'OddsRatio_working_3-way'!AN81-'OddsRatio_working_3-way'!R81/3)</f>
        <v>-0.36148239983000596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3.19</v>
      </c>
      <c r="B82" s="4">
        <f>IF('True_Odds_Calculator_3-way'!B83="","",'True_Odds_Calculator_3-way'!B83)</f>
        <v>3.4</v>
      </c>
      <c r="C82" s="4">
        <f>IF('True_Odds_Calculator_3-way'!C83="","",'True_Odds_Calculator_3-way'!C83)</f>
        <v>2.29</v>
      </c>
      <c r="D82" s="9">
        <f t="shared" si="26"/>
        <v>0.29926896671926345</v>
      </c>
      <c r="E82" s="9">
        <f t="shared" si="27"/>
        <v>0.28042618182803963</v>
      </c>
      <c r="F82" s="9">
        <f t="shared" si="28"/>
        <v>0.42030485145269686</v>
      </c>
      <c r="G82" s="9">
        <f t="shared" si="29"/>
        <v>1.0691670167308813</v>
      </c>
      <c r="H82" s="9">
        <f t="shared" si="30"/>
        <v>3.3414757666406301</v>
      </c>
      <c r="I82" s="9">
        <f t="shared" si="31"/>
        <v>3.566000840154115</v>
      </c>
      <c r="J82" s="9">
        <f t="shared" si="32"/>
        <v>2.3792254515828373</v>
      </c>
      <c r="K82" s="11">
        <f t="shared" si="33"/>
        <v>0.31347962382445144</v>
      </c>
      <c r="L82" s="11">
        <f t="shared" si="34"/>
        <v>0.29411764705882354</v>
      </c>
      <c r="M82" s="11">
        <f t="shared" si="35"/>
        <v>0.4366812227074236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-0.27298575451316442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0.23674032726531913</v>
      </c>
      <c r="Q82" s="11">
        <f>2*'OddsRatio_working_3-way'!K82*'OddsRatio_working_3-way'!L82*'OddsRatio_working_3-way'!M82</f>
        <v>8.0523920838543914E-2</v>
      </c>
      <c r="R82" s="11">
        <f t="shared" si="36"/>
        <v>0</v>
      </c>
      <c r="S82" s="11">
        <f t="shared" si="37"/>
        <v>-0.86722593890481781</v>
      </c>
      <c r="T82" s="11">
        <f t="shared" si="38"/>
        <v>-0.29497480915129853</v>
      </c>
      <c r="U82" s="11">
        <f>'OddsRatio_working_3-way'!S82-'OddsRatio_working_3-way'!R82^2/3</f>
        <v>-0.86722593890481781</v>
      </c>
      <c r="V82" s="11">
        <f>'OddsRatio_working_3-way'!S82*'OddsRatio_working_3-way'!R82/3-2*'OddsRatio_working_3-way'!R82^3/27-'OddsRatio_working_3-way'!T82</f>
        <v>0.29497480915129853</v>
      </c>
      <c r="W82" s="11">
        <f>'OddsRatio_working_3-way'!V82^2+4*'OddsRatio_working_3-way'!U82^3/27</f>
        <v>-9.6156402115866457E-3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0.15542343633235597</v>
      </c>
      <c r="Y82" s="11">
        <f>IF('OddsRatio_working_3-way'!W82&gt;=0,IF('OddsRatio_working_3-way'!V82+SQRT('OddsRatio_working_3-way'!W82)&gt;0,0,PI()),ACOS('OddsRatio_working_3-way'!V82/(2*'OddsRatio_working_3-way'!X82)))</f>
        <v>0.32094006654641838</v>
      </c>
      <c r="Z82" s="11">
        <f>'OddsRatio_working_3-way'!X82^(1/3)*COS('OddsRatio_working_3-way'!Y82/3)</f>
        <v>0.53458350836544077</v>
      </c>
      <c r="AA82" s="11">
        <f>'OddsRatio_working_3-way'!X82^(1/3)*COS(('OddsRatio_working_3-way'!Y82+2*PI())/3)</f>
        <v>-0.31700934829161737</v>
      </c>
      <c r="AB82" s="11">
        <f>'OddsRatio_working_3-way'!X82^(1/3)*COS(('OddsRatio_working_3-way'!Y82+4*PI())/3)</f>
        <v>-0.21757416007382344</v>
      </c>
      <c r="AC82" s="11">
        <f>'OddsRatio_working_3-way'!X82^(1/3)*SIN('OddsRatio_working_3-way'!Y82/3)</f>
        <v>5.7408932684464474E-2</v>
      </c>
      <c r="AD82" s="11">
        <f>'OddsRatio_working_3-way'!X82^(1/3)*SIN(('OddsRatio_working_3-way'!Y82+2*PI())/3)</f>
        <v>0.4342584323464504</v>
      </c>
      <c r="AE82" s="11">
        <f>'OddsRatio_working_3-way'!X82^(1/3)*SIN(('OddsRatio_working_3-way'!Y82+4*PI())/3)</f>
        <v>-0.49166736503091485</v>
      </c>
      <c r="AF82" s="11">
        <f>-'OddsRatio_working_3-way'!U82/(3*'OddsRatio_working_3-way'!X82^(1/3))*COS(('OddsRatio_working_3-way'!Y82)/3)</f>
        <v>0.53458350836544066</v>
      </c>
      <c r="AG82" s="11">
        <f>-'OddsRatio_working_3-way'!U82/(3*'OddsRatio_working_3-way'!X82^(1/3))*COS(('OddsRatio_working_3-way'!Y82+2*PI())/3)</f>
        <v>-0.31700934829161731</v>
      </c>
      <c r="AH82" s="11">
        <f>-'OddsRatio_working_3-way'!U82/(3*'OddsRatio_working_3-way'!X82^(1/3))*COS(('OddsRatio_working_3-way'!Y82+4*PI())/3)</f>
        <v>-0.21757416007382338</v>
      </c>
      <c r="AI82" s="11">
        <f>'OddsRatio_working_3-way'!U82/(3*'OddsRatio_working_3-way'!X82^(1/3))*SIN(('OddsRatio_working_3-way'!Y82)/3)</f>
        <v>-5.740893268446446E-2</v>
      </c>
      <c r="AJ82" s="11">
        <f>'OddsRatio_working_3-way'!U82/(3*'OddsRatio_working_3-way'!X82^(1/3))*SIN(('OddsRatio_working_3-way'!Y82+2*PI())/3)</f>
        <v>-0.43425843234645034</v>
      </c>
      <c r="AK82" s="11">
        <f>'OddsRatio_working_3-way'!U82/(3*'OddsRatio_working_3-way'!X82^(1/3))*SIN(('OddsRatio_working_3-way'!Y82+4*PI())/3)</f>
        <v>0.49166736503091474</v>
      </c>
      <c r="AL82" s="11">
        <f>'OddsRatio_working_3-way'!Z82+'OddsRatio_working_3-way'!AF82</f>
        <v>1.0691670167308813</v>
      </c>
      <c r="AM82" s="11">
        <f>'OddsRatio_working_3-way'!AA82+'OddsRatio_working_3-way'!AG82</f>
        <v>-0.63401869658323462</v>
      </c>
      <c r="AN82" s="11">
        <f>'OddsRatio_working_3-way'!AB82+'OddsRatio_working_3-way'!AH82</f>
        <v>-0.43514832014764682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1.0691670167308813</v>
      </c>
      <c r="AS82" s="11">
        <f>IF(('OddsRatio_working_3-way'!X82=0),IF(Q82&gt;0,-Q82^(1/3),(-Q82)^(1/3)),'OddsRatio_working_3-way'!AM82-'OddsRatio_working_3-way'!R82/3)</f>
        <v>-0.63401869658323462</v>
      </c>
      <c r="AT82" s="11">
        <f>IF(('OddsRatio_working_3-way'!X82=0),IF(Q82&gt;0,-Q82^(1/3),(-Q82)^(1/3)),'OddsRatio_working_3-way'!AN82-'OddsRatio_working_3-way'!R82/3)</f>
        <v>-0.43514832014764682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1.92</v>
      </c>
      <c r="B83" s="4">
        <f>IF('True_Odds_Calculator_3-way'!B84="","",'True_Odds_Calculator_3-way'!B84)</f>
        <v>3.61</v>
      </c>
      <c r="C83" s="4">
        <f>IF('True_Odds_Calculator_3-way'!C84="","",'True_Odds_Calculator_3-way'!C84)</f>
        <v>4.0199999999999996</v>
      </c>
      <c r="D83" s="9">
        <f t="shared" si="26"/>
        <v>0.50235888215921876</v>
      </c>
      <c r="E83" s="9">
        <f t="shared" si="27"/>
        <v>0.26244556014691206</v>
      </c>
      <c r="F83" s="9">
        <f t="shared" si="28"/>
        <v>0.23519555769386888</v>
      </c>
      <c r="G83" s="9">
        <f t="shared" si="29"/>
        <v>1.0767486705871554</v>
      </c>
      <c r="H83" s="9">
        <f t="shared" si="30"/>
        <v>1.990608776940183</v>
      </c>
      <c r="I83" s="9">
        <f t="shared" si="31"/>
        <v>3.8103140302324752</v>
      </c>
      <c r="J83" s="9">
        <f t="shared" si="32"/>
        <v>4.251780985173208</v>
      </c>
      <c r="K83" s="11">
        <f t="shared" si="33"/>
        <v>0.52083333333333337</v>
      </c>
      <c r="L83" s="11">
        <f t="shared" si="34"/>
        <v>0.2770083102493075</v>
      </c>
      <c r="M83" s="11">
        <f t="shared" si="35"/>
        <v>0.24875621890547267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-0.26025602596436082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0.23507520109517049</v>
      </c>
      <c r="Q83" s="11">
        <f>2*'OddsRatio_working_3-way'!K83*'OddsRatio_working_3-way'!L83*'OddsRatio_working_3-way'!M83</f>
        <v>7.1778687357303986E-2</v>
      </c>
      <c r="R83" s="11">
        <f t="shared" si="36"/>
        <v>0</v>
      </c>
      <c r="S83" s="11">
        <f t="shared" si="37"/>
        <v>-0.90324594876954523</v>
      </c>
      <c r="T83" s="11">
        <f t="shared" si="38"/>
        <v>-0.27580028970062459</v>
      </c>
      <c r="U83" s="11">
        <f>'OddsRatio_working_3-way'!S83-'OddsRatio_working_3-way'!R83^2/3</f>
        <v>-0.90324594876954523</v>
      </c>
      <c r="V83" s="11">
        <f>'OddsRatio_working_3-way'!S83*'OddsRatio_working_3-way'!R83/3-2*'OddsRatio_working_3-way'!R83^3/27-'OddsRatio_working_3-way'!T83</f>
        <v>0.27580028970062459</v>
      </c>
      <c r="W83" s="11">
        <f>'OddsRatio_working_3-way'!V83^2+4*'OddsRatio_working_3-way'!U83^3/27</f>
        <v>-3.310696129810721E-2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0.1652065079658302</v>
      </c>
      <c r="Y83" s="11">
        <f>IF('OddsRatio_working_3-way'!W83&gt;=0,IF('OddsRatio_working_3-way'!V83+SQRT('OddsRatio_working_3-way'!W83)&gt;0,0,PI()),ACOS('OddsRatio_working_3-way'!V83/(2*'OddsRatio_working_3-way'!X83)))</f>
        <v>0.58318354285336937</v>
      </c>
      <c r="Z83" s="11">
        <f>'OddsRatio_working_3-way'!X83^(1/3)*COS('OddsRatio_working_3-way'!Y83/3)</f>
        <v>0.5383743352935777</v>
      </c>
      <c r="AA83" s="11">
        <f>'OddsRatio_working_3-way'!X83^(1/3)*COS(('OddsRatio_working_3-way'!Y83+2*PI())/3)</f>
        <v>-0.36098201235652827</v>
      </c>
      <c r="AB83" s="11">
        <f>'OddsRatio_working_3-way'!X83^(1/3)*COS(('OddsRatio_working_3-way'!Y83+4*PI())/3)</f>
        <v>-0.17739232293704946</v>
      </c>
      <c r="AC83" s="11">
        <f>'OddsRatio_working_3-way'!X83^(1/3)*SIN('OddsRatio_working_3-way'!Y83/3)</f>
        <v>0.10599555660677594</v>
      </c>
      <c r="AD83" s="11">
        <f>'OddsRatio_working_3-way'!X83^(1/3)*SIN(('OddsRatio_working_3-way'!Y83+2*PI())/3)</f>
        <v>0.41324807280641135</v>
      </c>
      <c r="AE83" s="11">
        <f>'OddsRatio_working_3-way'!X83^(1/3)*SIN(('OddsRatio_working_3-way'!Y83+4*PI())/3)</f>
        <v>-0.51924362941318725</v>
      </c>
      <c r="AF83" s="11">
        <f>-'OddsRatio_working_3-way'!U83/(3*'OddsRatio_working_3-way'!X83^(1/3))*COS(('OddsRatio_working_3-way'!Y83)/3)</f>
        <v>0.53837433529357759</v>
      </c>
      <c r="AG83" s="11">
        <f>-'OddsRatio_working_3-way'!U83/(3*'OddsRatio_working_3-way'!X83^(1/3))*COS(('OddsRatio_working_3-way'!Y83+2*PI())/3)</f>
        <v>-0.36098201235652821</v>
      </c>
      <c r="AH83" s="11">
        <f>-'OddsRatio_working_3-way'!U83/(3*'OddsRatio_working_3-way'!X83^(1/3))*COS(('OddsRatio_working_3-way'!Y83+4*PI())/3)</f>
        <v>-0.1773923229370494</v>
      </c>
      <c r="AI83" s="11">
        <f>'OddsRatio_working_3-way'!U83/(3*'OddsRatio_working_3-way'!X83^(1/3))*SIN(('OddsRatio_working_3-way'!Y83)/3)</f>
        <v>-0.10599555660677591</v>
      </c>
      <c r="AJ83" s="11">
        <f>'OddsRatio_working_3-way'!U83/(3*'OddsRatio_working_3-way'!X83^(1/3))*SIN(('OddsRatio_working_3-way'!Y83+2*PI())/3)</f>
        <v>-0.41324807280641129</v>
      </c>
      <c r="AK83" s="11">
        <f>'OddsRatio_working_3-way'!U83/(3*'OddsRatio_working_3-way'!X83^(1/3))*SIN(('OddsRatio_working_3-way'!Y83+4*PI())/3)</f>
        <v>0.51924362941318714</v>
      </c>
      <c r="AL83" s="11">
        <f>'OddsRatio_working_3-way'!Z83+'OddsRatio_working_3-way'!AF83</f>
        <v>1.0767486705871554</v>
      </c>
      <c r="AM83" s="11">
        <f>'OddsRatio_working_3-way'!AA83+'OddsRatio_working_3-way'!AG83</f>
        <v>-0.72196402471305654</v>
      </c>
      <c r="AN83" s="11">
        <f>'OddsRatio_working_3-way'!AB83+'OddsRatio_working_3-way'!AH83</f>
        <v>-0.35478464587409886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1.0767486705871554</v>
      </c>
      <c r="AS83" s="11">
        <f>IF(('OddsRatio_working_3-way'!X83=0),IF(Q83&gt;0,-Q83^(1/3),(-Q83)^(1/3)),'OddsRatio_working_3-way'!AM83-'OddsRatio_working_3-way'!R83/3)</f>
        <v>-0.72196402471305654</v>
      </c>
      <c r="AT83" s="11">
        <f>IF(('OddsRatio_working_3-way'!X83=0),IF(Q83&gt;0,-Q83^(1/3),(-Q83)^(1/3)),'OddsRatio_working_3-way'!AN83-'OddsRatio_working_3-way'!R83/3)</f>
        <v>-0.35478464587409886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1.92</v>
      </c>
      <c r="B84" s="4">
        <f>IF('True_Odds_Calculator_3-way'!B85="","",'True_Odds_Calculator_3-way'!B85)</f>
        <v>3.42</v>
      </c>
      <c r="C84" s="4">
        <f>IF('True_Odds_Calculator_3-way'!C85="","",'True_Odds_Calculator_3-way'!C85)</f>
        <v>4.29</v>
      </c>
      <c r="D84" s="9">
        <f t="shared" si="26"/>
        <v>0.50242396574225157</v>
      </c>
      <c r="E84" s="9">
        <f t="shared" si="27"/>
        <v>0.2773883942696907</v>
      </c>
      <c r="F84" s="9">
        <f t="shared" si="28"/>
        <v>0.22018763998805768</v>
      </c>
      <c r="G84" s="9">
        <f t="shared" si="29"/>
        <v>1.076468386014473</v>
      </c>
      <c r="H84" s="9">
        <f t="shared" si="30"/>
        <v>1.9903509151333156</v>
      </c>
      <c r="I84" s="9">
        <f t="shared" si="31"/>
        <v>3.6050534941550243</v>
      </c>
      <c r="J84" s="9">
        <f t="shared" si="32"/>
        <v>4.5415809899876169</v>
      </c>
      <c r="K84" s="11">
        <f t="shared" si="33"/>
        <v>0.52083333333333337</v>
      </c>
      <c r="L84" s="11">
        <f t="shared" si="34"/>
        <v>0.29239766081871343</v>
      </c>
      <c r="M84" s="11">
        <f t="shared" si="35"/>
        <v>0.23310023310023309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-0.26002461638426544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0.23535796562112349</v>
      </c>
      <c r="Q84" s="11">
        <f>2*'OddsRatio_working_3-way'!K84*'OddsRatio_working_3-way'!L84*'OddsRatio_working_3-way'!M84</f>
        <v>7.0997878015421872E-2</v>
      </c>
      <c r="R84" s="11">
        <f t="shared" si="36"/>
        <v>0</v>
      </c>
      <c r="S84" s="11">
        <f t="shared" si="37"/>
        <v>-0.90513724774930737</v>
      </c>
      <c r="T84" s="11">
        <f t="shared" si="38"/>
        <v>-0.27304291033161615</v>
      </c>
      <c r="U84" s="11">
        <f>'OddsRatio_working_3-way'!S84-'OddsRatio_working_3-way'!R84^2/3</f>
        <v>-0.90513724774930737</v>
      </c>
      <c r="V84" s="11">
        <f>'OddsRatio_working_3-way'!S84*'OddsRatio_working_3-way'!R84/3-2*'OddsRatio_working_3-way'!R84^3/27-'OddsRatio_working_3-way'!T84</f>
        <v>0.27304291033161615</v>
      </c>
      <c r="W84" s="11">
        <f>'OddsRatio_working_3-way'!V84^2+4*'OddsRatio_working_3-way'!U84^3/27</f>
        <v>-3.5307554918903181E-2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0.16572566623886459</v>
      </c>
      <c r="Y84" s="11">
        <f>IF('OddsRatio_working_3-way'!W84&gt;=0,IF('OddsRatio_working_3-way'!V84+SQRT('OddsRatio_working_3-way'!W84)&gt;0,0,PI()),ACOS('OddsRatio_working_3-way'!V84/(2*'OddsRatio_working_3-way'!X84)))</f>
        <v>0.60274988612190394</v>
      </c>
      <c r="Z84" s="11">
        <f>'OddsRatio_working_3-way'!X84^(1/3)*COS('OddsRatio_working_3-way'!Y84/3)</f>
        <v>0.53823419300723663</v>
      </c>
      <c r="AA84" s="11">
        <f>'OddsRatio_working_3-way'!X84^(1/3)*COS(('OddsRatio_working_3-way'!Y84+2*PI())/3)</f>
        <v>-0.36405010996950093</v>
      </c>
      <c r="AB84" s="11">
        <f>'OddsRatio_working_3-way'!X84^(1/3)*COS(('OddsRatio_working_3-way'!Y84+4*PI())/3)</f>
        <v>-0.17418408303773589</v>
      </c>
      <c r="AC84" s="11">
        <f>'OddsRatio_working_3-way'!X84^(1/3)*SIN('OddsRatio_working_3-way'!Y84/3)</f>
        <v>0.10961920175901931</v>
      </c>
      <c r="AD84" s="11">
        <f>'OddsRatio_working_3-way'!X84^(1/3)*SIN(('OddsRatio_working_3-way'!Y84+2*PI())/3)</f>
        <v>0.41131488345017397</v>
      </c>
      <c r="AE84" s="11">
        <f>'OddsRatio_working_3-way'!X84^(1/3)*SIN(('OddsRatio_working_3-way'!Y84+4*PI())/3)</f>
        <v>-0.52093408520919326</v>
      </c>
      <c r="AF84" s="11">
        <f>-'OddsRatio_working_3-way'!U84/(3*'OddsRatio_working_3-way'!X84^(1/3))*COS(('OddsRatio_working_3-way'!Y84)/3)</f>
        <v>0.53823419300723641</v>
      </c>
      <c r="AG84" s="11">
        <f>-'OddsRatio_working_3-way'!U84/(3*'OddsRatio_working_3-way'!X84^(1/3))*COS(('OddsRatio_working_3-way'!Y84+2*PI())/3)</f>
        <v>-0.36405010996950077</v>
      </c>
      <c r="AH84" s="11">
        <f>-'OddsRatio_working_3-way'!U84/(3*'OddsRatio_working_3-way'!X84^(1/3))*COS(('OddsRatio_working_3-way'!Y84+4*PI())/3)</f>
        <v>-0.1741840830377358</v>
      </c>
      <c r="AI84" s="11">
        <f>'OddsRatio_working_3-way'!U84/(3*'OddsRatio_working_3-way'!X84^(1/3))*SIN(('OddsRatio_working_3-way'!Y84)/3)</f>
        <v>-0.10961920175901925</v>
      </c>
      <c r="AJ84" s="11">
        <f>'OddsRatio_working_3-way'!U84/(3*'OddsRatio_working_3-way'!X84^(1/3))*SIN(('OddsRatio_working_3-way'!Y84+2*PI())/3)</f>
        <v>-0.41131488345017381</v>
      </c>
      <c r="AK84" s="11">
        <f>'OddsRatio_working_3-way'!U84/(3*'OddsRatio_working_3-way'!X84^(1/3))*SIN(('OddsRatio_working_3-way'!Y84+4*PI())/3)</f>
        <v>0.52093408520919304</v>
      </c>
      <c r="AL84" s="11">
        <f>'OddsRatio_working_3-way'!Z84+'OddsRatio_working_3-way'!AF84</f>
        <v>1.076468386014473</v>
      </c>
      <c r="AM84" s="11">
        <f>'OddsRatio_working_3-way'!AA84+'OddsRatio_working_3-way'!AG84</f>
        <v>-0.72810021993900165</v>
      </c>
      <c r="AN84" s="11">
        <f>'OddsRatio_working_3-way'!AB84+'OddsRatio_working_3-way'!AH84</f>
        <v>-0.34836816607547172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1.076468386014473</v>
      </c>
      <c r="AS84" s="11">
        <f>IF(('OddsRatio_working_3-way'!X84=0),IF(Q84&gt;0,-Q84^(1/3),(-Q84)^(1/3)),'OddsRatio_working_3-way'!AM84-'OddsRatio_working_3-way'!R84/3)</f>
        <v>-0.72810021993900165</v>
      </c>
      <c r="AT84" s="11">
        <f>IF(('OddsRatio_working_3-way'!X84=0),IF(Q84&gt;0,-Q84^(1/3),(-Q84)^(1/3)),'OddsRatio_working_3-way'!AN84-'OddsRatio_working_3-way'!R84/3)</f>
        <v>-0.34836816607547172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2.48</v>
      </c>
      <c r="B85" s="4">
        <f>IF('True_Odds_Calculator_3-way'!B86="","",'True_Odds_Calculator_3-way'!B86)</f>
        <v>3.29</v>
      </c>
      <c r="C85" s="4">
        <f>IF('True_Odds_Calculator_3-way'!C86="","",'True_Odds_Calculator_3-way'!C86)</f>
        <v>2.97</v>
      </c>
      <c r="D85" s="9">
        <f t="shared" si="26"/>
        <v>0.38754202937151599</v>
      </c>
      <c r="E85" s="9">
        <f t="shared" si="27"/>
        <v>0.29025091262507674</v>
      </c>
      <c r="F85" s="9">
        <f t="shared" si="28"/>
        <v>0.3222070580034071</v>
      </c>
      <c r="G85" s="9">
        <f t="shared" si="29"/>
        <v>1.0678143833804512</v>
      </c>
      <c r="H85" s="9">
        <f t="shared" si="30"/>
        <v>2.5803652874030676</v>
      </c>
      <c r="I85" s="9">
        <f t="shared" si="31"/>
        <v>3.4452949379412328</v>
      </c>
      <c r="J85" s="9">
        <f t="shared" si="32"/>
        <v>3.1035943352594892</v>
      </c>
      <c r="K85" s="11">
        <f t="shared" si="33"/>
        <v>0.40322580645161293</v>
      </c>
      <c r="L85" s="11">
        <f t="shared" si="34"/>
        <v>0.303951367781155</v>
      </c>
      <c r="M85" s="11">
        <f t="shared" si="35"/>
        <v>0.33670033670033667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-0.27552397524943839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0.23686880241444414</v>
      </c>
      <c r="Q85" s="11">
        <f>2*'OddsRatio_working_3-way'!K85*'OddsRatio_working_3-way'!L85*'OddsRatio_working_3-way'!M85</f>
        <v>8.2532683768098997E-2</v>
      </c>
      <c r="R85" s="11">
        <f t="shared" si="36"/>
        <v>0</v>
      </c>
      <c r="S85" s="11">
        <f t="shared" si="37"/>
        <v>-0.85970305197578978</v>
      </c>
      <c r="T85" s="11">
        <f t="shared" si="38"/>
        <v>-0.29954810173372465</v>
      </c>
      <c r="U85" s="11">
        <f>'OddsRatio_working_3-way'!S85-'OddsRatio_working_3-way'!R85^2/3</f>
        <v>-0.85970305197578978</v>
      </c>
      <c r="V85" s="11">
        <f>'OddsRatio_working_3-way'!S85*'OddsRatio_working_3-way'!R85/3-2*'OddsRatio_working_3-way'!R85^3/27-'OddsRatio_working_3-way'!T85</f>
        <v>0.29954810173372465</v>
      </c>
      <c r="W85" s="11">
        <f>'OddsRatio_working_3-way'!V85^2+4*'OddsRatio_working_3-way'!U85^3/27</f>
        <v>-4.4038768510215737E-3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0.15340546119947898</v>
      </c>
      <c r="Y85" s="11">
        <f>IF('OddsRatio_working_3-way'!W85&gt;=0,IF('OddsRatio_working_3-way'!V85+SQRT('OddsRatio_working_3-way'!W85)&gt;0,0,PI()),ACOS('OddsRatio_working_3-way'!V85/(2*'OddsRatio_working_3-way'!X85)))</f>
        <v>0.21801817997889827</v>
      </c>
      <c r="Z85" s="11">
        <f>'OddsRatio_working_3-way'!X85^(1/3)*COS('OddsRatio_working_3-way'!Y85/3)</f>
        <v>0.5339071916902256</v>
      </c>
      <c r="AA85" s="11">
        <f>'OddsRatio_working_3-way'!X85^(1/3)*COS(('OddsRatio_working_3-way'!Y85+2*PI())/3)</f>
        <v>-0.30061508704856282</v>
      </c>
      <c r="AB85" s="11">
        <f>'OddsRatio_working_3-way'!X85^(1/3)*COS(('OddsRatio_working_3-way'!Y85+4*PI())/3)</f>
        <v>-0.23329210464166286</v>
      </c>
      <c r="AC85" s="11">
        <f>'OddsRatio_working_3-way'!X85^(1/3)*SIN('OddsRatio_working_3-way'!Y85/3)</f>
        <v>3.8868942015272315E-2</v>
      </c>
      <c r="AD85" s="11">
        <f>'OddsRatio_working_3-way'!X85^(1/3)*SIN(('OddsRatio_working_3-way'!Y85+2*PI())/3)</f>
        <v>0.44294272025930725</v>
      </c>
      <c r="AE85" s="11">
        <f>'OddsRatio_working_3-way'!X85^(1/3)*SIN(('OddsRatio_working_3-way'!Y85+4*PI())/3)</f>
        <v>-0.48181166227457933</v>
      </c>
      <c r="AF85" s="11">
        <f>-'OddsRatio_working_3-way'!U85/(3*'OddsRatio_working_3-way'!X85^(1/3))*COS(('OddsRatio_working_3-way'!Y85)/3)</f>
        <v>0.5339071916902256</v>
      </c>
      <c r="AG85" s="11">
        <f>-'OddsRatio_working_3-way'!U85/(3*'OddsRatio_working_3-way'!X85^(1/3))*COS(('OddsRatio_working_3-way'!Y85+2*PI())/3)</f>
        <v>-0.30061508704856282</v>
      </c>
      <c r="AH85" s="11">
        <f>-'OddsRatio_working_3-way'!U85/(3*'OddsRatio_working_3-way'!X85^(1/3))*COS(('OddsRatio_working_3-way'!Y85+4*PI())/3)</f>
        <v>-0.23329210464166286</v>
      </c>
      <c r="AI85" s="11">
        <f>'OddsRatio_working_3-way'!U85/(3*'OddsRatio_working_3-way'!X85^(1/3))*SIN(('OddsRatio_working_3-way'!Y85)/3)</f>
        <v>-3.8868942015272315E-2</v>
      </c>
      <c r="AJ85" s="11">
        <f>'OddsRatio_working_3-way'!U85/(3*'OddsRatio_working_3-way'!X85^(1/3))*SIN(('OddsRatio_working_3-way'!Y85+2*PI())/3)</f>
        <v>-0.44294272025930725</v>
      </c>
      <c r="AK85" s="11">
        <f>'OddsRatio_working_3-way'!U85/(3*'OddsRatio_working_3-way'!X85^(1/3))*SIN(('OddsRatio_working_3-way'!Y85+4*PI())/3)</f>
        <v>0.48181166227457933</v>
      </c>
      <c r="AL85" s="11">
        <f>'OddsRatio_working_3-way'!Z85+'OddsRatio_working_3-way'!AF85</f>
        <v>1.0678143833804512</v>
      </c>
      <c r="AM85" s="11">
        <f>'OddsRatio_working_3-way'!AA85+'OddsRatio_working_3-way'!AG85</f>
        <v>-0.60123017409712565</v>
      </c>
      <c r="AN85" s="11">
        <f>'OddsRatio_working_3-way'!AB85+'OddsRatio_working_3-way'!AH85</f>
        <v>-0.46658420928332572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1.0678143833804512</v>
      </c>
      <c r="AS85" s="11">
        <f>IF(('OddsRatio_working_3-way'!X85=0),IF(Q85&gt;0,-Q85^(1/3),(-Q85)^(1/3)),'OddsRatio_working_3-way'!AM85-'OddsRatio_working_3-way'!R85/3)</f>
        <v>-0.60123017409712565</v>
      </c>
      <c r="AT85" s="11">
        <f>IF(('OddsRatio_working_3-way'!X85=0),IF(Q85&gt;0,-Q85^(1/3),(-Q85)^(1/3)),'OddsRatio_working_3-way'!AN85-'OddsRatio_working_3-way'!R85/3)</f>
        <v>-0.46658420928332572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1.93</v>
      </c>
      <c r="B86" s="4">
        <f>IF('True_Odds_Calculator_3-way'!B87="","",'True_Odds_Calculator_3-way'!B87)</f>
        <v>3.45</v>
      </c>
      <c r="C86" s="4">
        <f>IF('True_Odds_Calculator_3-way'!C87="","",'True_Odds_Calculator_3-way'!C87)</f>
        <v>4.16</v>
      </c>
      <c r="D86" s="9">
        <f t="shared" si="26"/>
        <v>0.49898687231889027</v>
      </c>
      <c r="E86" s="9">
        <f t="shared" si="27"/>
        <v>0.27434042579872386</v>
      </c>
      <c r="F86" s="9">
        <f t="shared" si="28"/>
        <v>0.22667270188238592</v>
      </c>
      <c r="G86" s="9">
        <f t="shared" si="29"/>
        <v>1.07963520303037</v>
      </c>
      <c r="H86" s="9">
        <f t="shared" si="30"/>
        <v>2.0040607388182439</v>
      </c>
      <c r="I86" s="9">
        <f t="shared" si="31"/>
        <v>3.645106247424406</v>
      </c>
      <c r="J86" s="9">
        <f t="shared" si="32"/>
        <v>4.4116472415759702</v>
      </c>
      <c r="K86" s="11">
        <f t="shared" si="33"/>
        <v>0.5181347150259068</v>
      </c>
      <c r="L86" s="11">
        <f t="shared" si="34"/>
        <v>0.28985507246376813</v>
      </c>
      <c r="M86" s="11">
        <f t="shared" si="35"/>
        <v>0.24038461538461536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-0.25993596963973176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0.23610653820160465</v>
      </c>
      <c r="Q86" s="11">
        <f>2*'OddsRatio_working_3-way'!K86*'OddsRatio_working_3-way'!L86*'OddsRatio_working_3-way'!M86</f>
        <v>7.2203834312417323E-2</v>
      </c>
      <c r="R86" s="11">
        <f t="shared" si="36"/>
        <v>0</v>
      </c>
      <c r="S86" s="11">
        <f t="shared" si="37"/>
        <v>-0.90832576395196707</v>
      </c>
      <c r="T86" s="11">
        <f t="shared" si="38"/>
        <v>-0.27777546298225292</v>
      </c>
      <c r="U86" s="11">
        <f>'OddsRatio_working_3-way'!S86-'OddsRatio_working_3-way'!R86^2/3</f>
        <v>-0.90832576395196707</v>
      </c>
      <c r="V86" s="11">
        <f>'OddsRatio_working_3-way'!S86*'OddsRatio_working_3-way'!R86/3-2*'OddsRatio_working_3-way'!R86^3/27-'OddsRatio_working_3-way'!T86</f>
        <v>0.27777546298225292</v>
      </c>
      <c r="W86" s="11">
        <f>'OddsRatio_working_3-way'!V86^2+4*'OddsRatio_working_3-way'!U86^3/27</f>
        <v>-3.386588002632801E-2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0.16660213673699759</v>
      </c>
      <c r="Y86" s="11">
        <f>IF('OddsRatio_working_3-way'!W86&gt;=0,IF('OddsRatio_working_3-way'!V86+SQRT('OddsRatio_working_3-way'!W86)&gt;0,0,PI()),ACOS('OddsRatio_working_3-way'!V86/(2*'OddsRatio_working_3-way'!X86)))</f>
        <v>0.58511394362254576</v>
      </c>
      <c r="Z86" s="11">
        <f>'OddsRatio_working_3-way'!X86^(1/3)*COS('OddsRatio_working_3-way'!Y86/3)</f>
        <v>0.53981760151518499</v>
      </c>
      <c r="AA86" s="11">
        <f>'OddsRatio_working_3-way'!X86^(1/3)*COS(('OddsRatio_working_3-way'!Y86+2*PI())/3)</f>
        <v>-0.36226224578692778</v>
      </c>
      <c r="AB86" s="11">
        <f>'OddsRatio_working_3-way'!X86^(1/3)*COS(('OddsRatio_working_3-way'!Y86+4*PI())/3)</f>
        <v>-0.17755535572825734</v>
      </c>
      <c r="AC86" s="11">
        <f>'OddsRatio_working_3-way'!X86^(1/3)*SIN('OddsRatio_working_3-way'!Y86/3)</f>
        <v>0.1066405726965521</v>
      </c>
      <c r="AD86" s="11">
        <f>'OddsRatio_working_3-way'!X86^(1/3)*SIN(('OddsRatio_working_3-way'!Y86+2*PI())/3)</f>
        <v>0.41417546997385923</v>
      </c>
      <c r="AE86" s="11">
        <f>'OddsRatio_working_3-way'!X86^(1/3)*SIN(('OddsRatio_working_3-way'!Y86+4*PI())/3)</f>
        <v>-0.52081604267041126</v>
      </c>
      <c r="AF86" s="11">
        <f>-'OddsRatio_working_3-way'!U86/(3*'OddsRatio_working_3-way'!X86^(1/3))*COS(('OddsRatio_working_3-way'!Y86)/3)</f>
        <v>0.5398176015151851</v>
      </c>
      <c r="AG86" s="11">
        <f>-'OddsRatio_working_3-way'!U86/(3*'OddsRatio_working_3-way'!X86^(1/3))*COS(('OddsRatio_working_3-way'!Y86+2*PI())/3)</f>
        <v>-0.36226224578692784</v>
      </c>
      <c r="AH86" s="11">
        <f>-'OddsRatio_working_3-way'!U86/(3*'OddsRatio_working_3-way'!X86^(1/3))*COS(('OddsRatio_working_3-way'!Y86+4*PI())/3)</f>
        <v>-0.17755535572825737</v>
      </c>
      <c r="AI86" s="11">
        <f>'OddsRatio_working_3-way'!U86/(3*'OddsRatio_working_3-way'!X86^(1/3))*SIN(('OddsRatio_working_3-way'!Y86)/3)</f>
        <v>-0.10664057269655212</v>
      </c>
      <c r="AJ86" s="11">
        <f>'OddsRatio_working_3-way'!U86/(3*'OddsRatio_working_3-way'!X86^(1/3))*SIN(('OddsRatio_working_3-way'!Y86+2*PI())/3)</f>
        <v>-0.41417546997385929</v>
      </c>
      <c r="AK86" s="11">
        <f>'OddsRatio_working_3-way'!U86/(3*'OddsRatio_working_3-way'!X86^(1/3))*SIN(('OddsRatio_working_3-way'!Y86+4*PI())/3)</f>
        <v>0.52081604267041137</v>
      </c>
      <c r="AL86" s="11">
        <f>'OddsRatio_working_3-way'!Z86+'OddsRatio_working_3-way'!AF86</f>
        <v>1.07963520303037</v>
      </c>
      <c r="AM86" s="11">
        <f>'OddsRatio_working_3-way'!AA86+'OddsRatio_working_3-way'!AG86</f>
        <v>-0.72452449157385557</v>
      </c>
      <c r="AN86" s="11">
        <f>'OddsRatio_working_3-way'!AB86+'OddsRatio_working_3-way'!AH86</f>
        <v>-0.35511071145651474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1.07963520303037</v>
      </c>
      <c r="AS86" s="11">
        <f>IF(('OddsRatio_working_3-way'!X86=0),IF(Q86&gt;0,-Q86^(1/3),(-Q86)^(1/3)),'OddsRatio_working_3-way'!AM86-'OddsRatio_working_3-way'!R86/3)</f>
        <v>-0.72452449157385557</v>
      </c>
      <c r="AT86" s="11">
        <f>IF(('OddsRatio_working_3-way'!X86=0),IF(Q86&gt;0,-Q86^(1/3),(-Q86)^(1/3)),'OddsRatio_working_3-way'!AN86-'OddsRatio_working_3-way'!R86/3)</f>
        <v>-0.35511071145651474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3.22</v>
      </c>
      <c r="B87" s="4">
        <f>IF('True_Odds_Calculator_3-way'!B88="","",'True_Odds_Calculator_3-way'!B88)</f>
        <v>3.35</v>
      </c>
      <c r="C87" s="4">
        <f>IF('True_Odds_Calculator_3-way'!C88="","",'True_Odds_Calculator_3-way'!C88)</f>
        <v>2.2999999999999998</v>
      </c>
      <c r="D87" s="9">
        <f t="shared" si="26"/>
        <v>0.29656923104842936</v>
      </c>
      <c r="E87" s="9">
        <f t="shared" si="27"/>
        <v>0.28483628557095925</v>
      </c>
      <c r="F87" s="9">
        <f t="shared" si="28"/>
        <v>0.41859448338061156</v>
      </c>
      <c r="G87" s="9">
        <f t="shared" si="29"/>
        <v>1.0684207043825082</v>
      </c>
      <c r="H87" s="9">
        <f t="shared" si="30"/>
        <v>3.3718939637291685</v>
      </c>
      <c r="I87" s="9">
        <f t="shared" si="31"/>
        <v>3.5107886552988949</v>
      </c>
      <c r="J87" s="9">
        <f t="shared" si="32"/>
        <v>2.38894691569726</v>
      </c>
      <c r="K87" s="11">
        <f t="shared" si="33"/>
        <v>0.3105590062111801</v>
      </c>
      <c r="L87" s="11">
        <f t="shared" si="34"/>
        <v>0.29850746268656714</v>
      </c>
      <c r="M87" s="11">
        <f t="shared" si="35"/>
        <v>0.43478260869565222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-0.2733604459474166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0.23659719227250189</v>
      </c>
      <c r="Q87" s="11">
        <f>2*'OddsRatio_working_3-way'!K87*'OddsRatio_working_3-way'!L87*'OddsRatio_working_3-way'!M87</f>
        <v>8.0612331268314102E-2</v>
      </c>
      <c r="R87" s="11">
        <f t="shared" si="36"/>
        <v>0</v>
      </c>
      <c r="S87" s="11">
        <f t="shared" si="37"/>
        <v>-0.86551363147107807</v>
      </c>
      <c r="T87" s="11">
        <f t="shared" si="38"/>
        <v>-0.29489391191518843</v>
      </c>
      <c r="U87" s="11">
        <f>'OddsRatio_working_3-way'!S87-'OddsRatio_working_3-way'!R87^2/3</f>
        <v>-0.86551363147107807</v>
      </c>
      <c r="V87" s="11">
        <f>'OddsRatio_working_3-way'!S87*'OddsRatio_working_3-way'!R87/3-2*'OddsRatio_working_3-way'!R87^3/27-'OddsRatio_working_3-way'!T87</f>
        <v>0.29489391191518843</v>
      </c>
      <c r="W87" s="11">
        <f>'OddsRatio_working_3-way'!V87^2+4*'OddsRatio_working_3-way'!U87^3/27</f>
        <v>-9.0921355988696217E-3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0.15496334637867801</v>
      </c>
      <c r="Y87" s="11">
        <f>IF('OddsRatio_working_3-way'!W87&gt;=0,IF('OddsRatio_working_3-way'!V87+SQRT('OddsRatio_working_3-way'!W87)&gt;0,0,PI()),ACOS('OddsRatio_working_3-way'!V87/(2*'OddsRatio_working_3-way'!X87)))</f>
        <v>0.31273495191151235</v>
      </c>
      <c r="Z87" s="11">
        <f>'OddsRatio_working_3-way'!X87^(1/3)*COS('OddsRatio_working_3-way'!Y87/3)</f>
        <v>0.53421035219125412</v>
      </c>
      <c r="AA87" s="11">
        <f>'OddsRatio_working_3-way'!X87^(1/3)*COS(('OddsRatio_working_3-way'!Y87+2*PI())/3)</f>
        <v>-0.31550850838320493</v>
      </c>
      <c r="AB87" s="11">
        <f>'OddsRatio_working_3-way'!X87^(1/3)*COS(('OddsRatio_working_3-way'!Y87+4*PI())/3)</f>
        <v>-0.21870184380804911</v>
      </c>
      <c r="AC87" s="11">
        <f>'OddsRatio_working_3-way'!X87^(1/3)*SIN('OddsRatio_working_3-way'!Y87/3)</f>
        <v>5.5891353851816025E-2</v>
      </c>
      <c r="AD87" s="11">
        <f>'OddsRatio_working_3-way'!X87^(1/3)*SIN(('OddsRatio_working_3-way'!Y87+2*PI())/3)</f>
        <v>0.43469405903635011</v>
      </c>
      <c r="AE87" s="11">
        <f>'OddsRatio_working_3-way'!X87^(1/3)*SIN(('OddsRatio_working_3-way'!Y87+4*PI())/3)</f>
        <v>-0.49058541288816604</v>
      </c>
      <c r="AF87" s="11">
        <f>-'OddsRatio_working_3-way'!U87/(3*'OddsRatio_working_3-way'!X87^(1/3))*COS(('OddsRatio_working_3-way'!Y87)/3)</f>
        <v>0.53421035219125412</v>
      </c>
      <c r="AG87" s="11">
        <f>-'OddsRatio_working_3-way'!U87/(3*'OddsRatio_working_3-way'!X87^(1/3))*COS(('OddsRatio_working_3-way'!Y87+2*PI())/3)</f>
        <v>-0.31550850838320493</v>
      </c>
      <c r="AH87" s="11">
        <f>-'OddsRatio_working_3-way'!U87/(3*'OddsRatio_working_3-way'!X87^(1/3))*COS(('OddsRatio_working_3-way'!Y87+4*PI())/3)</f>
        <v>-0.21870184380804911</v>
      </c>
      <c r="AI87" s="11">
        <f>'OddsRatio_working_3-way'!U87/(3*'OddsRatio_working_3-way'!X87^(1/3))*SIN(('OddsRatio_working_3-way'!Y87)/3)</f>
        <v>-5.5891353851816025E-2</v>
      </c>
      <c r="AJ87" s="11">
        <f>'OddsRatio_working_3-way'!U87/(3*'OddsRatio_working_3-way'!X87^(1/3))*SIN(('OddsRatio_working_3-way'!Y87+2*PI())/3)</f>
        <v>-0.43469405903635011</v>
      </c>
      <c r="AK87" s="11">
        <f>'OddsRatio_working_3-way'!U87/(3*'OddsRatio_working_3-way'!X87^(1/3))*SIN(('OddsRatio_working_3-way'!Y87+4*PI())/3)</f>
        <v>0.49058541288816604</v>
      </c>
      <c r="AL87" s="11">
        <f>'OddsRatio_working_3-way'!Z87+'OddsRatio_working_3-way'!AF87</f>
        <v>1.0684207043825082</v>
      </c>
      <c r="AM87" s="11">
        <f>'OddsRatio_working_3-way'!AA87+'OddsRatio_working_3-way'!AG87</f>
        <v>-0.63101701676640987</v>
      </c>
      <c r="AN87" s="11">
        <f>'OddsRatio_working_3-way'!AB87+'OddsRatio_working_3-way'!AH87</f>
        <v>-0.43740368761609821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1.0684207043825082</v>
      </c>
      <c r="AS87" s="11">
        <f>IF(('OddsRatio_working_3-way'!X87=0),IF(Q87&gt;0,-Q87^(1/3),(-Q87)^(1/3)),'OddsRatio_working_3-way'!AM87-'OddsRatio_working_3-way'!R87/3)</f>
        <v>-0.63101701676640987</v>
      </c>
      <c r="AT87" s="11">
        <f>IF(('OddsRatio_working_3-way'!X87=0),IF(Q87&gt;0,-Q87^(1/3),(-Q87)^(1/3)),'OddsRatio_working_3-way'!AN87-'OddsRatio_working_3-way'!R87/3)</f>
        <v>-0.43740368761609821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2.34</v>
      </c>
      <c r="B88" s="4">
        <f>IF('True_Odds_Calculator_3-way'!B89="","",'True_Odds_Calculator_3-way'!B89)</f>
        <v>3.28</v>
      </c>
      <c r="C88" s="4">
        <f>IF('True_Odds_Calculator_3-way'!C89="","",'True_Odds_Calculator_3-way'!C89)</f>
        <v>3.21</v>
      </c>
      <c r="D88" s="9">
        <f t="shared" si="26"/>
        <v>0.4113165794340789</v>
      </c>
      <c r="E88" s="9">
        <f t="shared" si="27"/>
        <v>0.2911033893873029</v>
      </c>
      <c r="F88" s="9">
        <f t="shared" si="28"/>
        <v>0.29758003117861787</v>
      </c>
      <c r="G88" s="9">
        <f t="shared" si="29"/>
        <v>1.0680726415195831</v>
      </c>
      <c r="H88" s="9">
        <f t="shared" si="30"/>
        <v>2.4312173396362411</v>
      </c>
      <c r="I88" s="9">
        <f t="shared" si="31"/>
        <v>3.4352056226646503</v>
      </c>
      <c r="J88" s="9">
        <f t="shared" si="32"/>
        <v>3.3604405377582789</v>
      </c>
      <c r="K88" s="11">
        <f t="shared" si="33"/>
        <v>0.42735042735042739</v>
      </c>
      <c r="L88" s="11">
        <f t="shared" si="34"/>
        <v>0.3048780487804878</v>
      </c>
      <c r="M88" s="11">
        <f t="shared" si="35"/>
        <v>0.3115264797507788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-0.27405465643441462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0.23663218899143226</v>
      </c>
      <c r="Q88" s="11">
        <f>2*'OddsRatio_working_3-way'!K88*'OddsRatio_working_3-way'!L88*'OddsRatio_working_3-way'!M88</f>
        <v>8.1177423324676576E-2</v>
      </c>
      <c r="R88" s="11">
        <f t="shared" si="36"/>
        <v>0</v>
      </c>
      <c r="S88" s="11">
        <f t="shared" si="37"/>
        <v>-0.86344889034228789</v>
      </c>
      <c r="T88" s="11">
        <f t="shared" si="38"/>
        <v>-0.29620888176407811</v>
      </c>
      <c r="U88" s="11">
        <f>'OddsRatio_working_3-way'!S88-'OddsRatio_working_3-way'!R88^2/3</f>
        <v>-0.86344889034228789</v>
      </c>
      <c r="V88" s="11">
        <f>'OddsRatio_working_3-way'!S88*'OddsRatio_working_3-way'!R88/3-2*'OddsRatio_working_3-way'!R88^3/27-'OddsRatio_working_3-way'!T88</f>
        <v>0.29620888176407811</v>
      </c>
      <c r="W88" s="11">
        <f>'OddsRatio_working_3-way'!V88^2+4*'OddsRatio_working_3-way'!U88^3/27</f>
        <v>-7.6290580106719019E-3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0.1544091639497131</v>
      </c>
      <c r="Y88" s="11">
        <f>IF('OddsRatio_working_3-way'!W88&gt;=0,IF('OddsRatio_working_3-way'!V88+SQRT('OddsRatio_working_3-way'!W88)&gt;0,0,PI()),ACOS('OddsRatio_working_3-way'!V88/(2*'OddsRatio_working_3-way'!X88)))</f>
        <v>0.28674799563321796</v>
      </c>
      <c r="Z88" s="11">
        <f>'OddsRatio_working_3-way'!X88^(1/3)*COS('OddsRatio_working_3-way'!Y88/3)</f>
        <v>0.53403632075979146</v>
      </c>
      <c r="AA88" s="11">
        <f>'OddsRatio_working_3-way'!X88^(1/3)*COS(('OddsRatio_working_3-way'!Y88+2*PI())/3)</f>
        <v>-0.31135920984402948</v>
      </c>
      <c r="AB88" s="11">
        <f>'OddsRatio_working_3-way'!X88^(1/3)*COS(('OddsRatio_working_3-way'!Y88+4*PI())/3)</f>
        <v>-0.22267711091576187</v>
      </c>
      <c r="AC88" s="11">
        <f>'OddsRatio_working_3-way'!X88^(1/3)*SIN('OddsRatio_working_3-way'!Y88/3)</f>
        <v>5.120063368853639E-2</v>
      </c>
      <c r="AD88" s="11">
        <f>'OddsRatio_working_3-way'!X88^(1/3)*SIN(('OddsRatio_working_3-way'!Y88+2*PI())/3)</f>
        <v>0.43688870347728631</v>
      </c>
      <c r="AE88" s="11">
        <f>'OddsRatio_working_3-way'!X88^(1/3)*SIN(('OddsRatio_working_3-way'!Y88+4*PI())/3)</f>
        <v>-0.48808933716582265</v>
      </c>
      <c r="AF88" s="11">
        <f>-'OddsRatio_working_3-way'!U88/(3*'OddsRatio_working_3-way'!X88^(1/3))*COS(('OddsRatio_working_3-way'!Y88)/3)</f>
        <v>0.53403632075979157</v>
      </c>
      <c r="AG88" s="11">
        <f>-'OddsRatio_working_3-way'!U88/(3*'OddsRatio_working_3-way'!X88^(1/3))*COS(('OddsRatio_working_3-way'!Y88+2*PI())/3)</f>
        <v>-0.31135920984402959</v>
      </c>
      <c r="AH88" s="11">
        <f>-'OddsRatio_working_3-way'!U88/(3*'OddsRatio_working_3-way'!X88^(1/3))*COS(('OddsRatio_working_3-way'!Y88+4*PI())/3)</f>
        <v>-0.22267711091576192</v>
      </c>
      <c r="AI88" s="11">
        <f>'OddsRatio_working_3-way'!U88/(3*'OddsRatio_working_3-way'!X88^(1/3))*SIN(('OddsRatio_working_3-way'!Y88)/3)</f>
        <v>-5.1200633688536404E-2</v>
      </c>
      <c r="AJ88" s="11">
        <f>'OddsRatio_working_3-way'!U88/(3*'OddsRatio_working_3-way'!X88^(1/3))*SIN(('OddsRatio_working_3-way'!Y88+2*PI())/3)</f>
        <v>-0.43688870347728637</v>
      </c>
      <c r="AK88" s="11">
        <f>'OddsRatio_working_3-way'!U88/(3*'OddsRatio_working_3-way'!X88^(1/3))*SIN(('OddsRatio_working_3-way'!Y88+4*PI())/3)</f>
        <v>0.48808933716582276</v>
      </c>
      <c r="AL88" s="11">
        <f>'OddsRatio_working_3-way'!Z88+'OddsRatio_working_3-way'!AF88</f>
        <v>1.0680726415195831</v>
      </c>
      <c r="AM88" s="11">
        <f>'OddsRatio_working_3-way'!AA88+'OddsRatio_working_3-way'!AG88</f>
        <v>-0.62271841968805908</v>
      </c>
      <c r="AN88" s="11">
        <f>'OddsRatio_working_3-way'!AB88+'OddsRatio_working_3-way'!AH88</f>
        <v>-0.44535422183152379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1.0680726415195831</v>
      </c>
      <c r="AS88" s="11">
        <f>IF(('OddsRatio_working_3-way'!X88=0),IF(Q88&gt;0,-Q88^(1/3),(-Q88)^(1/3)),'OddsRatio_working_3-way'!AM88-'OddsRatio_working_3-way'!R88/3)</f>
        <v>-0.62271841968805908</v>
      </c>
      <c r="AT88" s="11">
        <f>IF(('OddsRatio_working_3-way'!X88=0),IF(Q88&gt;0,-Q88^(1/3),(-Q88)^(1/3)),'OddsRatio_working_3-way'!AN88-'OddsRatio_working_3-way'!R88/3)</f>
        <v>-0.44535422183152379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2.02</v>
      </c>
      <c r="B89" s="4">
        <f>IF('True_Odds_Calculator_3-way'!B90="","",'True_Odds_Calculator_3-way'!B90)</f>
        <v>3.54</v>
      </c>
      <c r="C89" s="4">
        <f>IF('True_Odds_Calculator_3-way'!C90="","",'True_Odds_Calculator_3-way'!C90)</f>
        <v>3.72</v>
      </c>
      <c r="D89" s="9">
        <f t="shared" si="26"/>
        <v>0.47702939999533706</v>
      </c>
      <c r="E89" s="9">
        <f t="shared" si="27"/>
        <v>0.26809514734720785</v>
      </c>
      <c r="F89" s="9">
        <f t="shared" si="28"/>
        <v>0.25487545265745493</v>
      </c>
      <c r="G89" s="9">
        <f t="shared" si="29"/>
        <v>1.0748106395945136</v>
      </c>
      <c r="H89" s="9">
        <f t="shared" si="30"/>
        <v>2.0963068523864044</v>
      </c>
      <c r="I89" s="9">
        <f t="shared" si="31"/>
        <v>3.7300190245700646</v>
      </c>
      <c r="J89" s="9">
        <f t="shared" si="32"/>
        <v>3.9234849396970781</v>
      </c>
      <c r="K89" s="11">
        <f t="shared" si="33"/>
        <v>0.49504950495049505</v>
      </c>
      <c r="L89" s="11">
        <f t="shared" si="34"/>
        <v>0.2824858757062147</v>
      </c>
      <c r="M89" s="11">
        <f t="shared" si="35"/>
        <v>0.26881720430107525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-0.26491418961469682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0.2360815633230901</v>
      </c>
      <c r="Q89" s="11">
        <f>2*'OddsRatio_working_3-way'!K89*'OddsRatio_working_3-way'!L89*'OddsRatio_working_3-way'!M89</f>
        <v>7.5185211249391745E-2</v>
      </c>
      <c r="R89" s="11">
        <f t="shared" si="36"/>
        <v>0</v>
      </c>
      <c r="S89" s="11">
        <f t="shared" si="37"/>
        <v>-0.89116239362813221</v>
      </c>
      <c r="T89" s="11">
        <f t="shared" si="38"/>
        <v>-0.28380967949940517</v>
      </c>
      <c r="U89" s="11">
        <f>'OddsRatio_working_3-way'!S89-'OddsRatio_working_3-way'!R89^2/3</f>
        <v>-0.89116239362813221</v>
      </c>
      <c r="V89" s="11">
        <f>'OddsRatio_working_3-way'!S89*'OddsRatio_working_3-way'!R89/3-2*'OddsRatio_working_3-way'!R89^3/27-'OddsRatio_working_3-way'!T89</f>
        <v>0.28380967949940517</v>
      </c>
      <c r="W89" s="11">
        <f>'OddsRatio_working_3-way'!V89^2+4*'OddsRatio_working_3-way'!U89^3/27</f>
        <v>-2.4301666584444451E-2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0.16190244034757439</v>
      </c>
      <c r="Y89" s="11">
        <f>IF('OddsRatio_working_3-way'!W89&gt;=0,IF('OddsRatio_working_3-way'!V89+SQRT('OddsRatio_working_3-way'!W89)&gt;0,0,PI()),ACOS('OddsRatio_working_3-way'!V89/(2*'OddsRatio_working_3-way'!X89)))</f>
        <v>0.50228738350816182</v>
      </c>
      <c r="Z89" s="11">
        <f>'OddsRatio_working_3-way'!X89^(1/3)*COS('OddsRatio_working_3-way'!Y89/3)</f>
        <v>0.53740531979725692</v>
      </c>
      <c r="AA89" s="11">
        <f>'OddsRatio_working_3-way'!X89^(1/3)*COS(('OddsRatio_working_3-way'!Y89+2*PI())/3)</f>
        <v>-0.3473616714436456</v>
      </c>
      <c r="AB89" s="11">
        <f>'OddsRatio_working_3-way'!X89^(1/3)*COS(('OddsRatio_working_3-way'!Y89+4*PI())/3)</f>
        <v>-0.19004364835361137</v>
      </c>
      <c r="AC89" s="11">
        <f>'OddsRatio_working_3-way'!X89^(1/3)*SIN('OddsRatio_working_3-way'!Y89/3)</f>
        <v>9.0827602979411171E-2</v>
      </c>
      <c r="AD89" s="11">
        <f>'OddsRatio_working_3-way'!X89^(1/3)*SIN(('OddsRatio_working_3-way'!Y89+2*PI())/3)</f>
        <v>0.41999285758361921</v>
      </c>
      <c r="AE89" s="11">
        <f>'OddsRatio_working_3-way'!X89^(1/3)*SIN(('OddsRatio_working_3-way'!Y89+4*PI())/3)</f>
        <v>-0.51082046056303021</v>
      </c>
      <c r="AF89" s="11">
        <f>-'OddsRatio_working_3-way'!U89/(3*'OddsRatio_working_3-way'!X89^(1/3))*COS(('OddsRatio_working_3-way'!Y89)/3)</f>
        <v>0.53740531979725681</v>
      </c>
      <c r="AG89" s="11">
        <f>-'OddsRatio_working_3-way'!U89/(3*'OddsRatio_working_3-way'!X89^(1/3))*COS(('OddsRatio_working_3-way'!Y89+2*PI())/3)</f>
        <v>-0.34736167144364555</v>
      </c>
      <c r="AH89" s="11">
        <f>-'OddsRatio_working_3-way'!U89/(3*'OddsRatio_working_3-way'!X89^(1/3))*COS(('OddsRatio_working_3-way'!Y89+4*PI())/3)</f>
        <v>-0.19004364835361134</v>
      </c>
      <c r="AI89" s="11">
        <f>'OddsRatio_working_3-way'!U89/(3*'OddsRatio_working_3-way'!X89^(1/3))*SIN(('OddsRatio_working_3-way'!Y89)/3)</f>
        <v>-9.0827602979411157E-2</v>
      </c>
      <c r="AJ89" s="11">
        <f>'OddsRatio_working_3-way'!U89/(3*'OddsRatio_working_3-way'!X89^(1/3))*SIN(('OddsRatio_working_3-way'!Y89+2*PI())/3)</f>
        <v>-0.41999285758361915</v>
      </c>
      <c r="AK89" s="11">
        <f>'OddsRatio_working_3-way'!U89/(3*'OddsRatio_working_3-way'!X89^(1/3))*SIN(('OddsRatio_working_3-way'!Y89+4*PI())/3)</f>
        <v>0.51082046056303021</v>
      </c>
      <c r="AL89" s="11">
        <f>'OddsRatio_working_3-way'!Z89+'OddsRatio_working_3-way'!AF89</f>
        <v>1.0748106395945136</v>
      </c>
      <c r="AM89" s="11">
        <f>'OddsRatio_working_3-way'!AA89+'OddsRatio_working_3-way'!AG89</f>
        <v>-0.69472334288729121</v>
      </c>
      <c r="AN89" s="11">
        <f>'OddsRatio_working_3-way'!AB89+'OddsRatio_working_3-way'!AH89</f>
        <v>-0.38008729670722274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1.0748106395945136</v>
      </c>
      <c r="AS89" s="11">
        <f>IF(('OddsRatio_working_3-way'!X89=0),IF(Q89&gt;0,-Q89^(1/3),(-Q89)^(1/3)),'OddsRatio_working_3-way'!AM89-'OddsRatio_working_3-way'!R89/3)</f>
        <v>-0.69472334288729121</v>
      </c>
      <c r="AT89" s="11">
        <f>IF(('OddsRatio_working_3-way'!X89=0),IF(Q89&gt;0,-Q89^(1/3),(-Q89)^(1/3)),'OddsRatio_working_3-way'!AN89-'OddsRatio_working_3-way'!R89/3)</f>
        <v>-0.38008729670722274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1.77</v>
      </c>
      <c r="B90" s="4">
        <f>IF('True_Odds_Calculator_3-way'!B91="","",'True_Odds_Calculator_3-way'!B91)</f>
        <v>3.73</v>
      </c>
      <c r="C90" s="4">
        <f>IF('True_Odds_Calculator_3-way'!C91="","",'True_Odds_Calculator_3-way'!C91)</f>
        <v>4.4000000000000004</v>
      </c>
      <c r="D90" s="9">
        <f t="shared" si="26"/>
        <v>0.54051012161947609</v>
      </c>
      <c r="E90" s="9">
        <f t="shared" si="27"/>
        <v>0.24912771063182343</v>
      </c>
      <c r="F90" s="9">
        <f t="shared" si="28"/>
        <v>0.2103621677487004</v>
      </c>
      <c r="G90" s="9">
        <f t="shared" si="29"/>
        <v>1.1040313176836285</v>
      </c>
      <c r="H90" s="9">
        <f t="shared" si="30"/>
        <v>1.8501041146163935</v>
      </c>
      <c r="I90" s="9">
        <f t="shared" si="31"/>
        <v>4.0140054972763055</v>
      </c>
      <c r="J90" s="9">
        <f t="shared" si="32"/>
        <v>4.7537064801243378</v>
      </c>
      <c r="K90" s="11">
        <f t="shared" si="33"/>
        <v>0.56497175141242939</v>
      </c>
      <c r="L90" s="11">
        <f t="shared" si="34"/>
        <v>0.26809651474530832</v>
      </c>
      <c r="M90" s="11">
        <f t="shared" si="35"/>
        <v>0.22727272727272727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-0.24603535238787644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0.23752772878051198</v>
      </c>
      <c r="Q90" s="11">
        <f>2*'OddsRatio_working_3-way'!K90*'OddsRatio_working_3-way'!L90*'OddsRatio_working_3-way'!M90</f>
        <v>6.8848617037829574E-2</v>
      </c>
      <c r="R90" s="11">
        <f t="shared" si="36"/>
        <v>0</v>
      </c>
      <c r="S90" s="11">
        <f t="shared" si="37"/>
        <v>-0.96542113348836089</v>
      </c>
      <c r="T90" s="11">
        <f t="shared" si="38"/>
        <v>-0.27983221260532204</v>
      </c>
      <c r="U90" s="11">
        <f>'OddsRatio_working_3-way'!S90-'OddsRatio_working_3-way'!R90^2/3</f>
        <v>-0.96542113348836089</v>
      </c>
      <c r="V90" s="11">
        <f>'OddsRatio_working_3-way'!S90*'OddsRatio_working_3-way'!R90/3-2*'OddsRatio_working_3-way'!R90^3/27-'OddsRatio_working_3-way'!T90</f>
        <v>0.27983221260532204</v>
      </c>
      <c r="W90" s="11">
        <f>'OddsRatio_working_3-way'!V90^2+4*'OddsRatio_working_3-way'!U90^3/27</f>
        <v>-5.4998991841879855E-2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0.18255482673259424</v>
      </c>
      <c r="Y90" s="11">
        <f>IF('OddsRatio_working_3-way'!W90&gt;=0,IF('OddsRatio_working_3-way'!V90+SQRT('OddsRatio_working_3-way'!W90)&gt;0,0,PI()),ACOS('OddsRatio_working_3-way'!V90/(2*'OddsRatio_working_3-way'!X90)))</f>
        <v>0.6975264602283</v>
      </c>
      <c r="Z90" s="11">
        <f>'OddsRatio_working_3-way'!X90^(1/3)*COS('OddsRatio_working_3-way'!Y90/3)</f>
        <v>0.55201565884181425</v>
      </c>
      <c r="AA90" s="11">
        <f>'OddsRatio_working_3-way'!X90^(1/3)*COS(('OddsRatio_working_3-way'!Y90+2*PI())/3)</f>
        <v>-0.3892081724732519</v>
      </c>
      <c r="AB90" s="11">
        <f>'OddsRatio_working_3-way'!X90^(1/3)*COS(('OddsRatio_working_3-way'!Y90+4*PI())/3)</f>
        <v>-0.16280748636856227</v>
      </c>
      <c r="AC90" s="11">
        <f>'OddsRatio_working_3-way'!X90^(1/3)*SIN('OddsRatio_working_3-way'!Y90/3)</f>
        <v>0.13071249706725852</v>
      </c>
      <c r="AD90" s="11">
        <f>'OddsRatio_working_3-way'!X90^(1/3)*SIN(('OddsRatio_working_3-way'!Y90+2*PI())/3)</f>
        <v>0.41270333531018588</v>
      </c>
      <c r="AE90" s="11">
        <f>'OddsRatio_working_3-way'!X90^(1/3)*SIN(('OddsRatio_working_3-way'!Y90+4*PI())/3)</f>
        <v>-0.5434158323774444</v>
      </c>
      <c r="AF90" s="11">
        <f>-'OddsRatio_working_3-way'!U90/(3*'OddsRatio_working_3-way'!X90^(1/3))*COS(('OddsRatio_working_3-way'!Y90)/3)</f>
        <v>0.55201565884181425</v>
      </c>
      <c r="AG90" s="11">
        <f>-'OddsRatio_working_3-way'!U90/(3*'OddsRatio_working_3-way'!X90^(1/3))*COS(('OddsRatio_working_3-way'!Y90+2*PI())/3)</f>
        <v>-0.3892081724732519</v>
      </c>
      <c r="AH90" s="11">
        <f>-'OddsRatio_working_3-way'!U90/(3*'OddsRatio_working_3-way'!X90^(1/3))*COS(('OddsRatio_working_3-way'!Y90+4*PI())/3)</f>
        <v>-0.16280748636856227</v>
      </c>
      <c r="AI90" s="11">
        <f>'OddsRatio_working_3-way'!U90/(3*'OddsRatio_working_3-way'!X90^(1/3))*SIN(('OddsRatio_working_3-way'!Y90)/3)</f>
        <v>-0.13071249706725852</v>
      </c>
      <c r="AJ90" s="11">
        <f>'OddsRatio_working_3-way'!U90/(3*'OddsRatio_working_3-way'!X90^(1/3))*SIN(('OddsRatio_working_3-way'!Y90+2*PI())/3)</f>
        <v>-0.41270333531018588</v>
      </c>
      <c r="AK90" s="11">
        <f>'OddsRatio_working_3-way'!U90/(3*'OddsRatio_working_3-way'!X90^(1/3))*SIN(('OddsRatio_working_3-way'!Y90+4*PI())/3)</f>
        <v>0.5434158323774444</v>
      </c>
      <c r="AL90" s="11">
        <f>'OddsRatio_working_3-way'!Z90+'OddsRatio_working_3-way'!AF90</f>
        <v>1.1040313176836285</v>
      </c>
      <c r="AM90" s="11">
        <f>'OddsRatio_working_3-way'!AA90+'OddsRatio_working_3-way'!AG90</f>
        <v>-0.7784163449465038</v>
      </c>
      <c r="AN90" s="11">
        <f>'OddsRatio_working_3-way'!AB90+'OddsRatio_working_3-way'!AH90</f>
        <v>-0.32561497273712453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1.1040313176836285</v>
      </c>
      <c r="AS90" s="11">
        <f>IF(('OddsRatio_working_3-way'!X90=0),IF(Q90&gt;0,-Q90^(1/3),(-Q90)^(1/3)),'OddsRatio_working_3-way'!AM90-'OddsRatio_working_3-way'!R90/3)</f>
        <v>-0.7784163449465038</v>
      </c>
      <c r="AT90" s="11">
        <f>IF(('OddsRatio_working_3-way'!X90=0),IF(Q90&gt;0,-Q90^(1/3),(-Q90)^(1/3)),'OddsRatio_working_3-way'!AN90-'OddsRatio_working_3-way'!R90/3)</f>
        <v>-0.32561497273712453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2.19</v>
      </c>
      <c r="B91" s="4">
        <f>IF('True_Odds_Calculator_3-way'!B92="","",'True_Odds_Calculator_3-way'!B92)</f>
        <v>3.53</v>
      </c>
      <c r="C91" s="4">
        <f>IF('True_Odds_Calculator_3-way'!C92="","",'True_Odds_Calculator_3-way'!C92)</f>
        <v>3.16</v>
      </c>
      <c r="D91" s="9">
        <f t="shared" si="26"/>
        <v>0.43549491232198601</v>
      </c>
      <c r="E91" s="9">
        <f t="shared" si="27"/>
        <v>0.26625007347109264</v>
      </c>
      <c r="F91" s="9">
        <f t="shared" si="28"/>
        <v>0.29825501420692135</v>
      </c>
      <c r="G91" s="9">
        <f t="shared" si="29"/>
        <v>1.0892756949318936</v>
      </c>
      <c r="H91" s="9">
        <f t="shared" si="30"/>
        <v>2.2962380769689532</v>
      </c>
      <c r="I91" s="9">
        <f t="shared" si="31"/>
        <v>3.7558675081776913</v>
      </c>
      <c r="J91" s="9">
        <f t="shared" si="32"/>
        <v>3.3528355010528901</v>
      </c>
      <c r="K91" s="11">
        <f t="shared" si="33"/>
        <v>0.45662100456621008</v>
      </c>
      <c r="L91" s="11">
        <f t="shared" si="34"/>
        <v>0.28328611898016998</v>
      </c>
      <c r="M91" s="11">
        <f t="shared" si="35"/>
        <v>0.31645569620253161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-0.26620446213706894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0.24069741338700062</v>
      </c>
      <c r="Q91" s="11">
        <f>2*'OddsRatio_working_3-way'!K91*'OddsRatio_working_3-way'!L91*'OddsRatio_working_3-way'!M91</f>
        <v>8.1869868498979814E-2</v>
      </c>
      <c r="R91" s="11">
        <f t="shared" si="36"/>
        <v>0</v>
      </c>
      <c r="S91" s="11">
        <f t="shared" si="37"/>
        <v>-0.90418248986023864</v>
      </c>
      <c r="T91" s="11">
        <f t="shared" si="38"/>
        <v>-0.30754506457831249</v>
      </c>
      <c r="U91" s="11">
        <f>'OddsRatio_working_3-way'!S91-'OddsRatio_working_3-way'!R91^2/3</f>
        <v>-0.90418248986023864</v>
      </c>
      <c r="V91" s="11">
        <f>'OddsRatio_working_3-way'!S91*'OddsRatio_working_3-way'!R91/3-2*'OddsRatio_working_3-way'!R91^3/27-'OddsRatio_working_3-way'!T91</f>
        <v>0.30754506457831249</v>
      </c>
      <c r="W91" s="11">
        <f>'OddsRatio_working_3-way'!V91^2+4*'OddsRatio_working_3-way'!U91^3/27</f>
        <v>-1.4928737731071964E-2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0.16546351899856232</v>
      </c>
      <c r="Y91" s="11">
        <f>IF('OddsRatio_working_3-way'!W91&gt;=0,IF('OddsRatio_working_3-way'!V91+SQRT('OddsRatio_working_3-way'!W91)&gt;0,0,PI()),ACOS('OddsRatio_working_3-way'!V91/(2*'OddsRatio_working_3-way'!X91)))</f>
        <v>0.37816415618426569</v>
      </c>
      <c r="Z91" s="11">
        <f>'OddsRatio_working_3-way'!X91^(1/3)*COS('OddsRatio_working_3-way'!Y91/3)</f>
        <v>0.54463784746594679</v>
      </c>
      <c r="AA91" s="11">
        <f>'OddsRatio_working_3-way'!X91^(1/3)*COS(('OddsRatio_working_3-way'!Y91+2*PI())/3)</f>
        <v>-0.33209210999407901</v>
      </c>
      <c r="AB91" s="11">
        <f>'OddsRatio_working_3-way'!X91^(1/3)*COS(('OddsRatio_working_3-way'!Y91+4*PI())/3)</f>
        <v>-0.21254573747186786</v>
      </c>
      <c r="AC91" s="11">
        <f>'OddsRatio_working_3-way'!X91^(1/3)*SIN('OddsRatio_working_3-way'!Y91/3)</f>
        <v>6.9020130356342149E-2</v>
      </c>
      <c r="AD91" s="11">
        <f>'OddsRatio_working_3-way'!X91^(1/3)*SIN(('OddsRatio_working_3-way'!Y91+2*PI())/3)</f>
        <v>0.43716014658981306</v>
      </c>
      <c r="AE91" s="11">
        <f>'OddsRatio_working_3-way'!X91^(1/3)*SIN(('OddsRatio_working_3-way'!Y91+4*PI())/3)</f>
        <v>-0.50618027694615497</v>
      </c>
      <c r="AF91" s="11">
        <f>-'OddsRatio_working_3-way'!U91/(3*'OddsRatio_working_3-way'!X91^(1/3))*COS(('OddsRatio_working_3-way'!Y91)/3)</f>
        <v>0.54463784746594668</v>
      </c>
      <c r="AG91" s="11">
        <f>-'OddsRatio_working_3-way'!U91/(3*'OddsRatio_working_3-way'!X91^(1/3))*COS(('OddsRatio_working_3-way'!Y91+2*PI())/3)</f>
        <v>-0.33209210999407895</v>
      </c>
      <c r="AH91" s="11">
        <f>-'OddsRatio_working_3-way'!U91/(3*'OddsRatio_working_3-way'!X91^(1/3))*COS(('OddsRatio_working_3-way'!Y91+4*PI())/3)</f>
        <v>-0.21254573747186781</v>
      </c>
      <c r="AI91" s="11">
        <f>'OddsRatio_working_3-way'!U91/(3*'OddsRatio_working_3-way'!X91^(1/3))*SIN(('OddsRatio_working_3-way'!Y91)/3)</f>
        <v>-6.9020130356342135E-2</v>
      </c>
      <c r="AJ91" s="11">
        <f>'OddsRatio_working_3-way'!U91/(3*'OddsRatio_working_3-way'!X91^(1/3))*SIN(('OddsRatio_working_3-way'!Y91+2*PI())/3)</f>
        <v>-0.43716014658981295</v>
      </c>
      <c r="AK91" s="11">
        <f>'OddsRatio_working_3-way'!U91/(3*'OddsRatio_working_3-way'!X91^(1/3))*SIN(('OddsRatio_working_3-way'!Y91+4*PI())/3)</f>
        <v>0.50618027694615486</v>
      </c>
      <c r="AL91" s="11">
        <f>'OddsRatio_working_3-way'!Z91+'OddsRatio_working_3-way'!AF91</f>
        <v>1.0892756949318936</v>
      </c>
      <c r="AM91" s="11">
        <f>'OddsRatio_working_3-way'!AA91+'OddsRatio_working_3-way'!AG91</f>
        <v>-0.66418421998815802</v>
      </c>
      <c r="AN91" s="11">
        <f>'OddsRatio_working_3-way'!AB91+'OddsRatio_working_3-way'!AH91</f>
        <v>-0.42509147494373567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1.0892756949318936</v>
      </c>
      <c r="AS91" s="11">
        <f>IF(('OddsRatio_working_3-way'!X91=0),IF(Q91&gt;0,-Q91^(1/3),(-Q91)^(1/3)),'OddsRatio_working_3-way'!AM91-'OddsRatio_working_3-way'!R91/3)</f>
        <v>-0.66418421998815802</v>
      </c>
      <c r="AT91" s="11">
        <f>IF(('OddsRatio_working_3-way'!X91=0),IF(Q91&gt;0,-Q91^(1/3),(-Q91)^(1/3)),'OddsRatio_working_3-way'!AN91-'OddsRatio_working_3-way'!R91/3)</f>
        <v>-0.42509147494373567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2.37</v>
      </c>
      <c r="B92" s="4">
        <f>IF('True_Odds_Calculator_3-way'!B93="","",'True_Odds_Calculator_3-way'!B93)</f>
        <v>3.68</v>
      </c>
      <c r="C92" s="4">
        <f>IF('True_Odds_Calculator_3-way'!C93="","",'True_Odds_Calculator_3-way'!C93)</f>
        <v>2.76</v>
      </c>
      <c r="D92" s="9">
        <f t="shared" si="26"/>
        <v>0.40153207454573314</v>
      </c>
      <c r="E92" s="9">
        <f t="shared" si="27"/>
        <v>0.25538567053674988</v>
      </c>
      <c r="F92" s="9">
        <f t="shared" si="28"/>
        <v>0.3430822549175167</v>
      </c>
      <c r="G92" s="9">
        <f t="shared" si="29"/>
        <v>1.0879277882984693</v>
      </c>
      <c r="H92" s="9">
        <f t="shared" si="30"/>
        <v>2.4904610699689034</v>
      </c>
      <c r="I92" s="9">
        <f t="shared" si="31"/>
        <v>3.915646472639899</v>
      </c>
      <c r="J92" s="9">
        <f t="shared" si="32"/>
        <v>2.9147529074053056</v>
      </c>
      <c r="K92" s="11">
        <f t="shared" si="33"/>
        <v>0.42194092827004215</v>
      </c>
      <c r="L92" s="11">
        <f t="shared" si="34"/>
        <v>0.27173913043478259</v>
      </c>
      <c r="M92" s="11">
        <f t="shared" si="35"/>
        <v>0.3623188405797102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-0.26844961302141079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0.24136310582554993</v>
      </c>
      <c r="Q92" s="11">
        <f>2*'OddsRatio_working_3-way'!K92*'OddsRatio_working_3-way'!L92*'OddsRatio_working_3-way'!M92</f>
        <v>8.3085406480395835E-2</v>
      </c>
      <c r="R92" s="11">
        <f t="shared" si="36"/>
        <v>0</v>
      </c>
      <c r="S92" s="11">
        <f t="shared" si="37"/>
        <v>-0.899100218879062</v>
      </c>
      <c r="T92" s="11">
        <f t="shared" si="38"/>
        <v>-0.30950093593083022</v>
      </c>
      <c r="U92" s="11">
        <f>'OddsRatio_working_3-way'!S92-'OddsRatio_working_3-way'!R92^2/3</f>
        <v>-0.899100218879062</v>
      </c>
      <c r="V92" s="11">
        <f>'OddsRatio_working_3-way'!S92*'OddsRatio_working_3-way'!R92/3-2*'OddsRatio_working_3-way'!R92^3/27-'OddsRatio_working_3-way'!T92</f>
        <v>0.30950093593083022</v>
      </c>
      <c r="W92" s="11">
        <f>'OddsRatio_working_3-way'!V92^2+4*'OddsRatio_working_3-way'!U92^3/27</f>
        <v>-1.1885573188907456E-2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0.16407041364225858</v>
      </c>
      <c r="Y92" s="11">
        <f>IF('OddsRatio_working_3-way'!W92&gt;=0,IF('OddsRatio_working_3-way'!V92+SQRT('OddsRatio_working_3-way'!W92)&gt;0,0,PI()),ACOS('OddsRatio_working_3-way'!V92/(2*'OddsRatio_working_3-way'!X92)))</f>
        <v>0.33867577104899604</v>
      </c>
      <c r="Z92" s="11">
        <f>'OddsRatio_working_3-way'!X92^(1/3)*COS('OddsRatio_working_3-way'!Y92/3)</f>
        <v>0.54396389414923452</v>
      </c>
      <c r="AA92" s="11">
        <f>'OddsRatio_working_3-way'!X92^(1/3)*COS(('OddsRatio_working_3-way'!Y92+2*PI())/3)</f>
        <v>-0.32539089872380983</v>
      </c>
      <c r="AB92" s="11">
        <f>'OddsRatio_working_3-way'!X92^(1/3)*COS(('OddsRatio_working_3-way'!Y92+4*PI())/3)</f>
        <v>-0.21857299542542474</v>
      </c>
      <c r="AC92" s="11">
        <f>'OddsRatio_working_3-way'!X92^(1/3)*SIN('OddsRatio_working_3-way'!Y92/3)</f>
        <v>6.1671345223594153E-2</v>
      </c>
      <c r="AD92" s="11">
        <f>'OddsRatio_working_3-way'!X92^(1/3)*SIN(('OddsRatio_working_3-way'!Y92+2*PI())/3)</f>
        <v>0.44025087846294936</v>
      </c>
      <c r="AE92" s="11">
        <f>'OddsRatio_working_3-way'!X92^(1/3)*SIN(('OddsRatio_working_3-way'!Y92+4*PI())/3)</f>
        <v>-0.50192222368654338</v>
      </c>
      <c r="AF92" s="11">
        <f>-'OddsRatio_working_3-way'!U92/(3*'OddsRatio_working_3-way'!X92^(1/3))*COS(('OddsRatio_working_3-way'!Y92)/3)</f>
        <v>0.54396389414923463</v>
      </c>
      <c r="AG92" s="11">
        <f>-'OddsRatio_working_3-way'!U92/(3*'OddsRatio_working_3-way'!X92^(1/3))*COS(('OddsRatio_working_3-way'!Y92+2*PI())/3)</f>
        <v>-0.32539089872380988</v>
      </c>
      <c r="AH92" s="11">
        <f>-'OddsRatio_working_3-way'!U92/(3*'OddsRatio_working_3-way'!X92^(1/3))*COS(('OddsRatio_working_3-way'!Y92+4*PI())/3)</f>
        <v>-0.2185729954254248</v>
      </c>
      <c r="AI92" s="11">
        <f>'OddsRatio_working_3-way'!U92/(3*'OddsRatio_working_3-way'!X92^(1/3))*SIN(('OddsRatio_working_3-way'!Y92)/3)</f>
        <v>-6.1671345223594166E-2</v>
      </c>
      <c r="AJ92" s="11">
        <f>'OddsRatio_working_3-way'!U92/(3*'OddsRatio_working_3-way'!X92^(1/3))*SIN(('OddsRatio_working_3-way'!Y92+2*PI())/3)</f>
        <v>-0.44025087846294941</v>
      </c>
      <c r="AK92" s="11">
        <f>'OddsRatio_working_3-way'!U92/(3*'OddsRatio_working_3-way'!X92^(1/3))*SIN(('OddsRatio_working_3-way'!Y92+4*PI())/3)</f>
        <v>0.50192222368654349</v>
      </c>
      <c r="AL92" s="11">
        <f>'OddsRatio_working_3-way'!Z92+'OddsRatio_working_3-way'!AF92</f>
        <v>1.0879277882984693</v>
      </c>
      <c r="AM92" s="11">
        <f>'OddsRatio_working_3-way'!AA92+'OddsRatio_working_3-way'!AG92</f>
        <v>-0.65078179744761977</v>
      </c>
      <c r="AN92" s="11">
        <f>'OddsRatio_working_3-way'!AB92+'OddsRatio_working_3-way'!AH92</f>
        <v>-0.43714599085084954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1.0879277882984693</v>
      </c>
      <c r="AS92" s="11">
        <f>IF(('OddsRatio_working_3-way'!X92=0),IF(Q92&gt;0,-Q92^(1/3),(-Q92)^(1/3)),'OddsRatio_working_3-way'!AM92-'OddsRatio_working_3-way'!R92/3)</f>
        <v>-0.65078179744761977</v>
      </c>
      <c r="AT92" s="11">
        <f>IF(('OddsRatio_working_3-way'!X92=0),IF(Q92&gt;0,-Q92^(1/3),(-Q92)^(1/3)),'OddsRatio_working_3-way'!AN92-'OddsRatio_working_3-way'!R92/3)</f>
        <v>-0.43714599085084954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5.39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1.62</v>
      </c>
      <c r="D93" s="9">
        <f t="shared" si="26"/>
        <v>0.17020630820785831</v>
      </c>
      <c r="E93" s="9">
        <f t="shared" si="27"/>
        <v>0.23756190034264721</v>
      </c>
      <c r="F93" s="9">
        <f t="shared" si="28"/>
        <v>0.59223179144949434</v>
      </c>
      <c r="G93" s="9">
        <f t="shared" si="29"/>
        <v>1.1105291347881252</v>
      </c>
      <c r="H93" s="9">
        <f t="shared" si="30"/>
        <v>5.8752229017198712</v>
      </c>
      <c r="I93" s="9">
        <f t="shared" si="31"/>
        <v>4.2094291995376816</v>
      </c>
      <c r="J93" s="9">
        <f t="shared" si="32"/>
        <v>1.6885280635686377</v>
      </c>
      <c r="K93" s="11">
        <f t="shared" si="33"/>
        <v>0.1855287569573284</v>
      </c>
      <c r="L93" s="11">
        <f t="shared" si="34"/>
        <v>0.25706940874035988</v>
      </c>
      <c r="M93" s="11">
        <f t="shared" si="35"/>
        <v>0.61728395061728392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-0.23157979835663756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0.2325807197884564</v>
      </c>
      <c r="Q93" s="11">
        <f>2*'OddsRatio_working_3-way'!K93*'OddsRatio_working_3-way'!L93*'OddsRatio_working_3-way'!M93</f>
        <v>5.8881194883153506E-2</v>
      </c>
      <c r="R93" s="11">
        <f t="shared" si="36"/>
        <v>0</v>
      </c>
      <c r="S93" s="11">
        <f t="shared" si="37"/>
        <v>-1.0043221448456285</v>
      </c>
      <c r="T93" s="11">
        <f t="shared" si="38"/>
        <v>-0.2542587708469945</v>
      </c>
      <c r="U93" s="11">
        <f>'OddsRatio_working_3-way'!S93-'OddsRatio_working_3-way'!R93^2/3</f>
        <v>-1.0043221448456285</v>
      </c>
      <c r="V93" s="11">
        <f>'OddsRatio_working_3-way'!S93*'OddsRatio_working_3-way'!R93/3-2*'OddsRatio_working_3-way'!R93^3/27-'OddsRatio_working_3-way'!T93</f>
        <v>0.2542587708469945</v>
      </c>
      <c r="W93" s="11">
        <f>'OddsRatio_working_3-way'!V93^2+4*'OddsRatio_working_3-way'!U93^3/27</f>
        <v>-8.542989346023433E-2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0.19369913268575753</v>
      </c>
      <c r="Y93" s="11">
        <f>IF('OddsRatio_working_3-way'!W93&gt;=0,IF('OddsRatio_working_3-way'!V93+SQRT('OddsRatio_working_3-way'!W93)&gt;0,0,PI()),ACOS('OddsRatio_working_3-way'!V93/(2*'OddsRatio_working_3-way'!X93)))</f>
        <v>0.85486021815772184</v>
      </c>
      <c r="Z93" s="11">
        <f>'OddsRatio_working_3-way'!X93^(1/3)*COS('OddsRatio_working_3-way'!Y93/3)</f>
        <v>0.5552645673940626</v>
      </c>
      <c r="AA93" s="11">
        <f>'OddsRatio_working_3-way'!X93^(1/3)*COS(('OddsRatio_working_3-way'!Y93+2*PI())/3)</f>
        <v>-0.41849207696296103</v>
      </c>
      <c r="AB93" s="11">
        <f>'OddsRatio_working_3-way'!X93^(1/3)*COS(('OddsRatio_working_3-way'!Y93+4*PI())/3)</f>
        <v>-0.13677249043110154</v>
      </c>
      <c r="AC93" s="11">
        <f>'OddsRatio_working_3-way'!X93^(1/3)*SIN('OddsRatio_working_3-way'!Y93/3)</f>
        <v>0.16265087912015916</v>
      </c>
      <c r="AD93" s="11">
        <f>'OddsRatio_working_3-way'!X93^(1/3)*SIN(('OddsRatio_working_3-way'!Y93+2*PI())/3)</f>
        <v>0.39954778162455523</v>
      </c>
      <c r="AE93" s="11">
        <f>'OddsRatio_working_3-way'!X93^(1/3)*SIN(('OddsRatio_working_3-way'!Y93+4*PI())/3)</f>
        <v>-0.56219866074471436</v>
      </c>
      <c r="AF93" s="11">
        <f>-'OddsRatio_working_3-way'!U93/(3*'OddsRatio_working_3-way'!X93^(1/3))*COS(('OddsRatio_working_3-way'!Y93)/3)</f>
        <v>0.55526456739406271</v>
      </c>
      <c r="AG93" s="11">
        <f>-'OddsRatio_working_3-way'!U93/(3*'OddsRatio_working_3-way'!X93^(1/3))*COS(('OddsRatio_working_3-way'!Y93+2*PI())/3)</f>
        <v>-0.41849207696296109</v>
      </c>
      <c r="AH93" s="11">
        <f>-'OddsRatio_working_3-way'!U93/(3*'OddsRatio_working_3-way'!X93^(1/3))*COS(('OddsRatio_working_3-way'!Y93+4*PI())/3)</f>
        <v>-0.13677249043110157</v>
      </c>
      <c r="AI93" s="11">
        <f>'OddsRatio_working_3-way'!U93/(3*'OddsRatio_working_3-way'!X93^(1/3))*SIN(('OddsRatio_working_3-way'!Y93)/3)</f>
        <v>-0.16265087912015919</v>
      </c>
      <c r="AJ93" s="11">
        <f>'OddsRatio_working_3-way'!U93/(3*'OddsRatio_working_3-way'!X93^(1/3))*SIN(('OddsRatio_working_3-way'!Y93+2*PI())/3)</f>
        <v>-0.39954778162455534</v>
      </c>
      <c r="AK93" s="11">
        <f>'OddsRatio_working_3-way'!U93/(3*'OddsRatio_working_3-way'!X93^(1/3))*SIN(('OddsRatio_working_3-way'!Y93+4*PI())/3)</f>
        <v>0.56219866074471436</v>
      </c>
      <c r="AL93" s="11">
        <f>'OddsRatio_working_3-way'!Z93+'OddsRatio_working_3-way'!AF93</f>
        <v>1.1105291347881252</v>
      </c>
      <c r="AM93" s="11">
        <f>'OddsRatio_working_3-way'!AA93+'OddsRatio_working_3-way'!AG93</f>
        <v>-0.83698415392592218</v>
      </c>
      <c r="AN93" s="11">
        <f>'OddsRatio_working_3-way'!AB93+'OddsRatio_working_3-way'!AH93</f>
        <v>-0.27354498086220314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1.1105291347881252</v>
      </c>
      <c r="AS93" s="11">
        <f>IF(('OddsRatio_working_3-way'!X93=0),IF(Q93&gt;0,-Q93^(1/3),(-Q93)^(1/3)),'OddsRatio_working_3-way'!AM93-'OddsRatio_working_3-way'!R93/3)</f>
        <v>-0.83698415392592218</v>
      </c>
      <c r="AT93" s="11">
        <f>IF(('OddsRatio_working_3-way'!X93=0),IF(Q93&gt;0,-Q93^(1/3),(-Q93)^(1/3)),'OddsRatio_working_3-way'!AN93-'OddsRatio_working_3-way'!R93/3)</f>
        <v>-0.27354498086220314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2.0499999999999998</v>
      </c>
      <c r="B94" s="4">
        <f>IF('True_Odds_Calculator_3-way'!B95="","",'True_Odds_Calculator_3-way'!B95)</f>
        <v>3.49</v>
      </c>
      <c r="C94" s="4">
        <f>IF('True_Odds_Calculator_3-way'!C95="","",'True_Odds_Calculator_3-way'!C95)</f>
        <v>3.53</v>
      </c>
      <c r="D94" s="9">
        <f t="shared" si="26"/>
        <v>0.46565909536422917</v>
      </c>
      <c r="E94" s="9">
        <f t="shared" si="27"/>
        <v>0.26873055459394329</v>
      </c>
      <c r="F94" s="9">
        <f t="shared" si="28"/>
        <v>0.26561035004182765</v>
      </c>
      <c r="G94" s="9">
        <f t="shared" si="29"/>
        <v>1.0928511967645922</v>
      </c>
      <c r="H94" s="9">
        <f t="shared" si="30"/>
        <v>2.1474937566028216</v>
      </c>
      <c r="I94" s="9">
        <f t="shared" si="31"/>
        <v>3.7211994799438344</v>
      </c>
      <c r="J94" s="9">
        <f t="shared" si="32"/>
        <v>3.7649135278144188</v>
      </c>
      <c r="K94" s="11">
        <f t="shared" si="33"/>
        <v>0.48780487804878053</v>
      </c>
      <c r="L94" s="11">
        <f t="shared" si="34"/>
        <v>0.28653295128939826</v>
      </c>
      <c r="M94" s="11">
        <f t="shared" si="35"/>
        <v>0.28328611898016998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-0.26191186552887635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0.2403447819148273</v>
      </c>
      <c r="Q94" s="11">
        <f>2*'OddsRatio_working_3-way'!K94*'OddsRatio_working_3-way'!L94*'OddsRatio_working_3-way'!M94</f>
        <v>7.9191031932397793E-2</v>
      </c>
      <c r="R94" s="11">
        <f t="shared" si="36"/>
        <v>0</v>
      </c>
      <c r="S94" s="11">
        <f t="shared" si="37"/>
        <v>-0.91765518690610359</v>
      </c>
      <c r="T94" s="11">
        <f t="shared" si="38"/>
        <v>-0.30235755746494353</v>
      </c>
      <c r="U94" s="11">
        <f>'OddsRatio_working_3-way'!S94-'OddsRatio_working_3-way'!R94^2/3</f>
        <v>-0.91765518690610359</v>
      </c>
      <c r="V94" s="11">
        <f>'OddsRatio_working_3-way'!S94*'OddsRatio_working_3-way'!R94/3-2*'OddsRatio_working_3-way'!R94^3/27-'OddsRatio_working_3-way'!T94</f>
        <v>0.30235755746494353</v>
      </c>
      <c r="W94" s="11">
        <f>'OddsRatio_working_3-way'!V94^2+4*'OddsRatio_working_3-way'!U94^3/27</f>
        <v>-2.3061272271915859E-2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0.16917547460261673</v>
      </c>
      <c r="Y94" s="11">
        <f>IF('OddsRatio_working_3-way'!W94&gt;=0,IF('OddsRatio_working_3-way'!V94+SQRT('OddsRatio_working_3-way'!W94)&gt;0,0,PI()),ACOS('OddsRatio_working_3-way'!V94/(2*'OddsRatio_working_3-way'!X94)))</f>
        <v>0.46544678080655544</v>
      </c>
      <c r="Z94" s="11">
        <f>'OddsRatio_working_3-way'!X94^(1/3)*COS('OddsRatio_working_3-way'!Y94/3)</f>
        <v>0.5464255983822961</v>
      </c>
      <c r="AA94" s="11">
        <f>'OddsRatio_working_3-way'!X94^(1/3)*COS(('OddsRatio_working_3-way'!Y94+2*PI())/3)</f>
        <v>-0.34722695865363251</v>
      </c>
      <c r="AB94" s="11">
        <f>'OddsRatio_working_3-way'!X94^(1/3)*COS(('OddsRatio_working_3-way'!Y94+4*PI())/3)</f>
        <v>-0.19919863972866356</v>
      </c>
      <c r="AC94" s="11">
        <f>'OddsRatio_working_3-way'!X94^(1/3)*SIN('OddsRatio_working_3-way'!Y94/3)</f>
        <v>8.5464189779018596E-2</v>
      </c>
      <c r="AD94" s="11">
        <f>'OddsRatio_working_3-way'!X94^(1/3)*SIN(('OddsRatio_working_3-way'!Y94+2*PI())/3)</f>
        <v>0.43048635458767226</v>
      </c>
      <c r="AE94" s="11">
        <f>'OddsRatio_working_3-way'!X94^(1/3)*SIN(('OddsRatio_working_3-way'!Y94+4*PI())/3)</f>
        <v>-0.51595054436669086</v>
      </c>
      <c r="AF94" s="11">
        <f>-'OddsRatio_working_3-way'!U94/(3*'OddsRatio_working_3-way'!X94^(1/3))*COS(('OddsRatio_working_3-way'!Y94)/3)</f>
        <v>0.5464255983822961</v>
      </c>
      <c r="AG94" s="11">
        <f>-'OddsRatio_working_3-way'!U94/(3*'OddsRatio_working_3-way'!X94^(1/3))*COS(('OddsRatio_working_3-way'!Y94+2*PI())/3)</f>
        <v>-0.34722695865363251</v>
      </c>
      <c r="AH94" s="11">
        <f>-'OddsRatio_working_3-way'!U94/(3*'OddsRatio_working_3-way'!X94^(1/3))*COS(('OddsRatio_working_3-way'!Y94+4*PI())/3)</f>
        <v>-0.19919863972866356</v>
      </c>
      <c r="AI94" s="11">
        <f>'OddsRatio_working_3-way'!U94/(3*'OddsRatio_working_3-way'!X94^(1/3))*SIN(('OddsRatio_working_3-way'!Y94)/3)</f>
        <v>-8.5464189779018596E-2</v>
      </c>
      <c r="AJ94" s="11">
        <f>'OddsRatio_working_3-way'!U94/(3*'OddsRatio_working_3-way'!X94^(1/3))*SIN(('OddsRatio_working_3-way'!Y94+2*PI())/3)</f>
        <v>-0.43048635458767226</v>
      </c>
      <c r="AK94" s="11">
        <f>'OddsRatio_working_3-way'!U94/(3*'OddsRatio_working_3-way'!X94^(1/3))*SIN(('OddsRatio_working_3-way'!Y94+4*PI())/3)</f>
        <v>0.51595054436669086</v>
      </c>
      <c r="AL94" s="11">
        <f>'OddsRatio_working_3-way'!Z94+'OddsRatio_working_3-way'!AF94</f>
        <v>1.0928511967645922</v>
      </c>
      <c r="AM94" s="11">
        <f>'OddsRatio_working_3-way'!AA94+'OddsRatio_working_3-way'!AG94</f>
        <v>-0.69445391730726502</v>
      </c>
      <c r="AN94" s="11">
        <f>'OddsRatio_working_3-way'!AB94+'OddsRatio_working_3-way'!AH94</f>
        <v>-0.39839727945732711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1.0928511967645922</v>
      </c>
      <c r="AS94" s="11">
        <f>IF(('OddsRatio_working_3-way'!X94=0),IF(Q94&gt;0,-Q94^(1/3),(-Q94)^(1/3)),'OddsRatio_working_3-way'!AM94-'OddsRatio_working_3-way'!R94/3)</f>
        <v>-0.69445391730726502</v>
      </c>
      <c r="AT94" s="11">
        <f>IF(('OddsRatio_working_3-way'!X94=0),IF(Q94&gt;0,-Q94^(1/3),(-Q94)^(1/3)),'OddsRatio_working_3-way'!AN94-'OddsRatio_working_3-way'!R94/3)</f>
        <v>-0.39839727945732711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2.31</v>
      </c>
      <c r="B95" s="4">
        <f>IF('True_Odds_Calculator_3-way'!B96="","",'True_Odds_Calculator_3-way'!B96)</f>
        <v>3.51</v>
      </c>
      <c r="C95" s="4">
        <f>IF('True_Odds_Calculator_3-way'!C96="","",'True_Odds_Calculator_3-way'!C96)</f>
        <v>2.97</v>
      </c>
      <c r="D95" s="9">
        <f t="shared" si="26"/>
        <v>0.41288252148610671</v>
      </c>
      <c r="E95" s="9">
        <f t="shared" si="27"/>
        <v>0.2684860273726189</v>
      </c>
      <c r="F95" s="9">
        <f t="shared" si="28"/>
        <v>0.3186314511412745</v>
      </c>
      <c r="G95" s="9">
        <f t="shared" si="29"/>
        <v>1.085493470867104</v>
      </c>
      <c r="H95" s="9">
        <f t="shared" si="30"/>
        <v>2.4219964468359056</v>
      </c>
      <c r="I95" s="9">
        <f t="shared" si="31"/>
        <v>3.7245886118764306</v>
      </c>
      <c r="J95" s="9">
        <f t="shared" si="32"/>
        <v>3.1384221376081953</v>
      </c>
      <c r="K95" s="11">
        <f t="shared" si="33"/>
        <v>0.4329004329004329</v>
      </c>
      <c r="L95" s="11">
        <f t="shared" si="34"/>
        <v>0.28490028490028491</v>
      </c>
      <c r="M95" s="11">
        <f t="shared" si="35"/>
        <v>0.33670033670033667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-0.26898972914685604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0.24043795087566133</v>
      </c>
      <c r="Q95" s="11">
        <f>2*'OddsRatio_working_3-way'!K95*'OddsRatio_working_3-way'!L95*'OddsRatio_working_3-way'!M95</f>
        <v>8.305283277224916E-2</v>
      </c>
      <c r="R95" s="11">
        <f t="shared" si="36"/>
        <v>0</v>
      </c>
      <c r="S95" s="11">
        <f t="shared" si="37"/>
        <v>-0.89385550756249599</v>
      </c>
      <c r="T95" s="11">
        <f t="shared" si="38"/>
        <v>-0.30875837912348736</v>
      </c>
      <c r="U95" s="11">
        <f>'OddsRatio_working_3-way'!S95-'OddsRatio_working_3-way'!R95^2/3</f>
        <v>-0.89385550756249599</v>
      </c>
      <c r="V95" s="11">
        <f>'OddsRatio_working_3-way'!S95*'OddsRatio_working_3-way'!R95/3-2*'OddsRatio_working_3-way'!R95^3/27-'OddsRatio_working_3-way'!T95</f>
        <v>0.30875837912348736</v>
      </c>
      <c r="W95" s="11">
        <f>'OddsRatio_working_3-way'!V95^2+4*'OddsRatio_working_3-way'!U95^3/27</f>
        <v>-1.0471313590460468E-2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0.16263690407578443</v>
      </c>
      <c r="Y95" s="11">
        <f>IF('OddsRatio_working_3-way'!W95&gt;=0,IF('OddsRatio_working_3-way'!V95+SQRT('OddsRatio_working_3-way'!W95)&gt;0,0,PI()),ACOS('OddsRatio_working_3-way'!V95/(2*'OddsRatio_working_3-way'!X95)))</f>
        <v>0.32002971075490949</v>
      </c>
      <c r="Z95" s="11">
        <f>'OddsRatio_working_3-way'!X95^(1/3)*COS('OddsRatio_working_3-way'!Y95/3)</f>
        <v>0.54274673543355201</v>
      </c>
      <c r="AA95" s="11">
        <f>'OddsRatio_working_3-way'!X95^(1/3)*COS(('OddsRatio_working_3-way'!Y95+2*PI())/3)</f>
        <v>-0.3217058897357491</v>
      </c>
      <c r="AB95" s="11">
        <f>'OddsRatio_working_3-way'!X95^(1/3)*COS(('OddsRatio_working_3-way'!Y95+4*PI())/3)</f>
        <v>-0.22104084569780305</v>
      </c>
      <c r="AC95" s="11">
        <f>'OddsRatio_working_3-way'!X95^(1/3)*SIN('OddsRatio_working_3-way'!Y95/3)</f>
        <v>5.8118990273293973E-2</v>
      </c>
      <c r="AD95" s="11">
        <f>'OddsRatio_working_3-way'!X95^(1/3)*SIN(('OddsRatio_working_3-way'!Y95+2*PI())/3)</f>
        <v>0.44097296556988097</v>
      </c>
      <c r="AE95" s="11">
        <f>'OddsRatio_working_3-way'!X95^(1/3)*SIN(('OddsRatio_working_3-way'!Y95+4*PI())/3)</f>
        <v>-0.49909195584317462</v>
      </c>
      <c r="AF95" s="11">
        <f>-'OddsRatio_working_3-way'!U95/(3*'OddsRatio_working_3-way'!X95^(1/3))*COS(('OddsRatio_working_3-way'!Y95)/3)</f>
        <v>0.5427467354335519</v>
      </c>
      <c r="AG95" s="11">
        <f>-'OddsRatio_working_3-way'!U95/(3*'OddsRatio_working_3-way'!X95^(1/3))*COS(('OddsRatio_working_3-way'!Y95+2*PI())/3)</f>
        <v>-0.32170588973574904</v>
      </c>
      <c r="AH95" s="11">
        <f>-'OddsRatio_working_3-way'!U95/(3*'OddsRatio_working_3-way'!X95^(1/3))*COS(('OddsRatio_working_3-way'!Y95+4*PI())/3)</f>
        <v>-0.221040845697803</v>
      </c>
      <c r="AI95" s="11">
        <f>'OddsRatio_working_3-way'!U95/(3*'OddsRatio_working_3-way'!X95^(1/3))*SIN(('OddsRatio_working_3-way'!Y95)/3)</f>
        <v>-5.8118990273293966E-2</v>
      </c>
      <c r="AJ95" s="11">
        <f>'OddsRatio_working_3-way'!U95/(3*'OddsRatio_working_3-way'!X95^(1/3))*SIN(('OddsRatio_working_3-way'!Y95+2*PI())/3)</f>
        <v>-0.44097296556988086</v>
      </c>
      <c r="AK95" s="11">
        <f>'OddsRatio_working_3-way'!U95/(3*'OddsRatio_working_3-way'!X95^(1/3))*SIN(('OddsRatio_working_3-way'!Y95+4*PI())/3)</f>
        <v>0.49909195584317456</v>
      </c>
      <c r="AL95" s="11">
        <f>'OddsRatio_working_3-way'!Z95+'OddsRatio_working_3-way'!AF95</f>
        <v>1.085493470867104</v>
      </c>
      <c r="AM95" s="11">
        <f>'OddsRatio_working_3-way'!AA95+'OddsRatio_working_3-way'!AG95</f>
        <v>-0.64341177947149819</v>
      </c>
      <c r="AN95" s="11">
        <f>'OddsRatio_working_3-way'!AB95+'OddsRatio_working_3-way'!AH95</f>
        <v>-0.44208169139560605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1.085493470867104</v>
      </c>
      <c r="AS95" s="11">
        <f>IF(('OddsRatio_working_3-way'!X95=0),IF(Q95&gt;0,-Q95^(1/3),(-Q95)^(1/3)),'OddsRatio_working_3-way'!AM95-'OddsRatio_working_3-way'!R95/3)</f>
        <v>-0.64341177947149819</v>
      </c>
      <c r="AT95" s="11">
        <f>IF(('OddsRatio_working_3-way'!X95=0),IF(Q95&gt;0,-Q95^(1/3),(-Q95)^(1/3)),'OddsRatio_working_3-way'!AN95-'OddsRatio_working_3-way'!R95/3)</f>
        <v>-0.44208169139560605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</v>
      </c>
      <c r="B96" s="4">
        <f>IF('True_Odds_Calculator_3-way'!B97="","",'True_Odds_Calculator_3-way'!B97)</f>
        <v>3.74</v>
      </c>
      <c r="C96" s="4">
        <f>IF('True_Odds_Calculator_3-way'!C97="","",'True_Odds_Calculator_3-way'!C97)</f>
        <v>3.77</v>
      </c>
      <c r="D96" s="9">
        <f t="shared" si="26"/>
        <v>0.50301904465517133</v>
      </c>
      <c r="E96" s="9">
        <f t="shared" si="27"/>
        <v>0.24950723263050423</v>
      </c>
      <c r="F96" s="9">
        <f t="shared" si="28"/>
        <v>0.24747372271432433</v>
      </c>
      <c r="G96" s="9">
        <f t="shared" si="29"/>
        <v>1.0977736675413505</v>
      </c>
      <c r="H96" s="9">
        <f t="shared" si="30"/>
        <v>1.9879963007872159</v>
      </c>
      <c r="I96" s="9">
        <f t="shared" si="31"/>
        <v>4.0078998490633015</v>
      </c>
      <c r="J96" s="9">
        <f t="shared" si="32"/>
        <v>4.0408330590895414</v>
      </c>
      <c r="K96" s="11">
        <f t="shared" si="33"/>
        <v>0.52631578947368418</v>
      </c>
      <c r="L96" s="11">
        <f t="shared" si="34"/>
        <v>0.26737967914438499</v>
      </c>
      <c r="M96" s="11">
        <f t="shared" si="35"/>
        <v>0.26525198938992045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-0.25498010050161224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0.23927177765119476</v>
      </c>
      <c r="Q96" s="11">
        <f>2*'OddsRatio_working_3-way'!K96*'OddsRatio_working_3-way'!L96*'OddsRatio_working_3-way'!M96</f>
        <v>7.4655780858407086E-2</v>
      </c>
      <c r="R96" s="11">
        <f t="shared" si="36"/>
        <v>0</v>
      </c>
      <c r="S96" s="11">
        <f t="shared" si="37"/>
        <v>-0.93839392635144814</v>
      </c>
      <c r="T96" s="11">
        <f t="shared" si="38"/>
        <v>-0.29279061664631761</v>
      </c>
      <c r="U96" s="11">
        <f>'OddsRatio_working_3-way'!S96-'OddsRatio_working_3-way'!R96^2/3</f>
        <v>-0.93839392635144814</v>
      </c>
      <c r="V96" s="11">
        <f>'OddsRatio_working_3-way'!S96*'OddsRatio_working_3-way'!R96/3-2*'OddsRatio_working_3-way'!R96^3/27-'OddsRatio_working_3-way'!T96</f>
        <v>0.29279061664631761</v>
      </c>
      <c r="W96" s="11">
        <f>'OddsRatio_working_3-way'!V96^2+4*'OddsRatio_working_3-way'!U96^3/27</f>
        <v>-3.6693490350865804E-2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0.17494273030551794</v>
      </c>
      <c r="Y96" s="11">
        <f>IF('OddsRatio_working_3-way'!W96&gt;=0,IF('OddsRatio_working_3-way'!V96+SQRT('OddsRatio_working_3-way'!W96)&gt;0,0,PI()),ACOS('OddsRatio_working_3-way'!V96/(2*'OddsRatio_working_3-way'!X96)))</f>
        <v>0.5793503952569552</v>
      </c>
      <c r="Z96" s="11">
        <f>'OddsRatio_working_3-way'!X96^(1/3)*COS('OddsRatio_working_3-way'!Y96/3)</f>
        <v>0.54888683377067526</v>
      </c>
      <c r="AA96" s="11">
        <f>'OddsRatio_working_3-way'!X96^(1/3)*COS(('OddsRatio_working_3-way'!Y96+2*PI())/3)</f>
        <v>-0.367399935606535</v>
      </c>
      <c r="AB96" s="11">
        <f>'OddsRatio_working_3-way'!X96^(1/3)*COS(('OddsRatio_working_3-way'!Y96+4*PI())/3)</f>
        <v>-0.18148689816413996</v>
      </c>
      <c r="AC96" s="11">
        <f>'OddsRatio_working_3-way'!X96^(1/3)*SIN('OddsRatio_working_3-way'!Y96/3)</f>
        <v>0.1073369422132277</v>
      </c>
      <c r="AD96" s="11">
        <f>'OddsRatio_working_3-way'!X96^(1/3)*SIN(('OddsRatio_working_3-way'!Y96+2*PI())/3)</f>
        <v>0.42168147074159734</v>
      </c>
      <c r="AE96" s="11">
        <f>'OddsRatio_working_3-way'!X96^(1/3)*SIN(('OddsRatio_working_3-way'!Y96+4*PI())/3)</f>
        <v>-0.52901841295482499</v>
      </c>
      <c r="AF96" s="11">
        <f>-'OddsRatio_working_3-way'!U96/(3*'OddsRatio_working_3-way'!X96^(1/3))*COS(('OddsRatio_working_3-way'!Y96)/3)</f>
        <v>0.54888683377067526</v>
      </c>
      <c r="AG96" s="11">
        <f>-'OddsRatio_working_3-way'!U96/(3*'OddsRatio_working_3-way'!X96^(1/3))*COS(('OddsRatio_working_3-way'!Y96+2*PI())/3)</f>
        <v>-0.367399935606535</v>
      </c>
      <c r="AH96" s="11">
        <f>-'OddsRatio_working_3-way'!U96/(3*'OddsRatio_working_3-way'!X96^(1/3))*COS(('OddsRatio_working_3-way'!Y96+4*PI())/3)</f>
        <v>-0.18148689816413996</v>
      </c>
      <c r="AI96" s="11">
        <f>'OddsRatio_working_3-way'!U96/(3*'OddsRatio_working_3-way'!X96^(1/3))*SIN(('OddsRatio_working_3-way'!Y96)/3)</f>
        <v>-0.1073369422132277</v>
      </c>
      <c r="AJ96" s="11">
        <f>'OddsRatio_working_3-way'!U96/(3*'OddsRatio_working_3-way'!X96^(1/3))*SIN(('OddsRatio_working_3-way'!Y96+2*PI())/3)</f>
        <v>-0.42168147074159734</v>
      </c>
      <c r="AK96" s="11">
        <f>'OddsRatio_working_3-way'!U96/(3*'OddsRatio_working_3-way'!X96^(1/3))*SIN(('OddsRatio_working_3-way'!Y96+4*PI())/3)</f>
        <v>0.52901841295482499</v>
      </c>
      <c r="AL96" s="11">
        <f>'OddsRatio_working_3-way'!Z96+'OddsRatio_working_3-way'!AF96</f>
        <v>1.0977736675413505</v>
      </c>
      <c r="AM96" s="11">
        <f>'OddsRatio_working_3-way'!AA96+'OddsRatio_working_3-way'!AG96</f>
        <v>-0.73479987121307</v>
      </c>
      <c r="AN96" s="11">
        <f>'OddsRatio_working_3-way'!AB96+'OddsRatio_working_3-way'!AH96</f>
        <v>-0.36297379632827992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1.0977736675413505</v>
      </c>
      <c r="AS96" s="11">
        <f>IF(('OddsRatio_working_3-way'!X96=0),IF(Q96&gt;0,-Q96^(1/3),(-Q96)^(1/3)),'OddsRatio_working_3-way'!AM96-'OddsRatio_working_3-way'!R96/3)</f>
        <v>-0.73479987121307</v>
      </c>
      <c r="AT96" s="11">
        <f>IF(('OddsRatio_working_3-way'!X96=0),IF(Q96&gt;0,-Q96^(1/3),(-Q96)^(1/3)),'OddsRatio_working_3-way'!AN96-'OddsRatio_working_3-way'!R96/3)</f>
        <v>-0.36297379632827992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2.5299999999999998</v>
      </c>
      <c r="B97" s="4">
        <f>IF('True_Odds_Calculator_3-way'!B98="","",'True_Odds_Calculator_3-way'!B98)</f>
        <v>3.95</v>
      </c>
      <c r="C97" s="4">
        <f>IF('True_Odds_Calculator_3-way'!C98="","",'True_Odds_Calculator_3-way'!C98)</f>
        <v>2.4500000000000002</v>
      </c>
      <c r="D97" s="9">
        <f t="shared" si="26"/>
        <v>0.37499968639851305</v>
      </c>
      <c r="E97" s="9">
        <f t="shared" si="27"/>
        <v>0.23733171230716205</v>
      </c>
      <c r="F97" s="9">
        <f t="shared" si="28"/>
        <v>0.3876686012943249</v>
      </c>
      <c r="G97" s="9">
        <f t="shared" si="29"/>
        <v>1.089326076289902</v>
      </c>
      <c r="H97" s="9">
        <f t="shared" si="30"/>
        <v>2.6666688967235497</v>
      </c>
      <c r="I97" s="9">
        <f t="shared" si="31"/>
        <v>4.2135119250552115</v>
      </c>
      <c r="J97" s="9">
        <f t="shared" si="32"/>
        <v>2.5795228106203583</v>
      </c>
      <c r="K97" s="11">
        <f t="shared" si="33"/>
        <v>0.39525691699604748</v>
      </c>
      <c r="L97" s="11">
        <f t="shared" si="34"/>
        <v>0.25316455696202528</v>
      </c>
      <c r="M97" s="11">
        <f t="shared" si="35"/>
        <v>0.4081632653061224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-0.26729925471964944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0.24219824518590144</v>
      </c>
      <c r="Q97" s="11">
        <f>2*'OddsRatio_working_3-way'!K97*'OddsRatio_working_3-way'!L97*'OddsRatio_working_3-way'!M97</f>
        <v>8.1685748797943145E-2</v>
      </c>
      <c r="R97" s="11">
        <f t="shared" si="36"/>
        <v>0</v>
      </c>
      <c r="S97" s="11">
        <f t="shared" si="37"/>
        <v>-0.90609397860059648</v>
      </c>
      <c r="T97" s="11">
        <f t="shared" si="38"/>
        <v>-0.30559662010138161</v>
      </c>
      <c r="U97" s="11">
        <f>'OddsRatio_working_3-way'!S97-'OddsRatio_working_3-way'!R97^2/3</f>
        <v>-0.90609397860059648</v>
      </c>
      <c r="V97" s="11">
        <f>'OddsRatio_working_3-way'!S97*'OddsRatio_working_3-way'!R97/3-2*'OddsRatio_working_3-way'!R97^3/27-'OddsRatio_working_3-way'!T97</f>
        <v>0.30559662010138161</v>
      </c>
      <c r="W97" s="11">
        <f>'OddsRatio_working_3-way'!V97^2+4*'OddsRatio_working_3-way'!U97^3/27</f>
        <v>-1.6819426236232893E-2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0.16598849391872095</v>
      </c>
      <c r="Y97" s="11">
        <f>IF('OddsRatio_working_3-way'!W97&gt;=0,IF('OddsRatio_working_3-way'!V97+SQRT('OddsRatio_working_3-way'!W97)&gt;0,0,PI()),ACOS('OddsRatio_working_3-way'!V97/(2*'OddsRatio_working_3-way'!X97)))</f>
        <v>0.40134715104264762</v>
      </c>
      <c r="Z97" s="11">
        <f>'OddsRatio_working_3-way'!X97^(1/3)*COS('OddsRatio_working_3-way'!Y97/3)</f>
        <v>0.54466303814495098</v>
      </c>
      <c r="AA97" s="11">
        <f>'OddsRatio_working_3-way'!X97^(1/3)*COS(('OddsRatio_working_3-way'!Y97+2*PI())/3)</f>
        <v>-0.33581479095714489</v>
      </c>
      <c r="AB97" s="11">
        <f>'OddsRatio_working_3-way'!X97^(1/3)*COS(('OddsRatio_working_3-way'!Y97+4*PI())/3)</f>
        <v>-0.20884824718780626</v>
      </c>
      <c r="AC97" s="11">
        <f>'OddsRatio_working_3-way'!X97^(1/3)*SIN('OddsRatio_working_3-way'!Y97/3)</f>
        <v>7.330416822330417E-2</v>
      </c>
      <c r="AD97" s="11">
        <f>'OddsRatio_working_3-way'!X97^(1/3)*SIN(('OddsRatio_working_3-way'!Y97+2*PI())/3)</f>
        <v>0.43503994342428826</v>
      </c>
      <c r="AE97" s="11">
        <f>'OddsRatio_working_3-way'!X97^(1/3)*SIN(('OddsRatio_working_3-way'!Y97+4*PI())/3)</f>
        <v>-0.5083441116475923</v>
      </c>
      <c r="AF97" s="11">
        <f>-'OddsRatio_working_3-way'!U97/(3*'OddsRatio_working_3-way'!X97^(1/3))*COS(('OddsRatio_working_3-way'!Y97)/3)</f>
        <v>0.54466303814495098</v>
      </c>
      <c r="AG97" s="11">
        <f>-'OddsRatio_working_3-way'!U97/(3*'OddsRatio_working_3-way'!X97^(1/3))*COS(('OddsRatio_working_3-way'!Y97+2*PI())/3)</f>
        <v>-0.33581479095714489</v>
      </c>
      <c r="AH97" s="11">
        <f>-'OddsRatio_working_3-way'!U97/(3*'OddsRatio_working_3-way'!X97^(1/3))*COS(('OddsRatio_working_3-way'!Y97+4*PI())/3)</f>
        <v>-0.20884824718780626</v>
      </c>
      <c r="AI97" s="11">
        <f>'OddsRatio_working_3-way'!U97/(3*'OddsRatio_working_3-way'!X97^(1/3))*SIN(('OddsRatio_working_3-way'!Y97)/3)</f>
        <v>-7.330416822330417E-2</v>
      </c>
      <c r="AJ97" s="11">
        <f>'OddsRatio_working_3-way'!U97/(3*'OddsRatio_working_3-way'!X97^(1/3))*SIN(('OddsRatio_working_3-way'!Y97+2*PI())/3)</f>
        <v>-0.43503994342428826</v>
      </c>
      <c r="AK97" s="11">
        <f>'OddsRatio_working_3-way'!U97/(3*'OddsRatio_working_3-way'!X97^(1/3))*SIN(('OddsRatio_working_3-way'!Y97+4*PI())/3)</f>
        <v>0.5083441116475923</v>
      </c>
      <c r="AL97" s="11">
        <f>'OddsRatio_working_3-way'!Z97+'OddsRatio_working_3-way'!AF97</f>
        <v>1.089326076289902</v>
      </c>
      <c r="AM97" s="11">
        <f>'OddsRatio_working_3-way'!AA97+'OddsRatio_working_3-way'!AG97</f>
        <v>-0.67162958191428979</v>
      </c>
      <c r="AN97" s="11">
        <f>'OddsRatio_working_3-way'!AB97+'OddsRatio_working_3-way'!AH97</f>
        <v>-0.41769649437561251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1.089326076289902</v>
      </c>
      <c r="AS97" s="11">
        <f>IF(('OddsRatio_working_3-way'!X97=0),IF(Q97&gt;0,-Q97^(1/3),(-Q97)^(1/3)),'OddsRatio_working_3-way'!AM97-'OddsRatio_working_3-way'!R97/3)</f>
        <v>-0.67162958191428979</v>
      </c>
      <c r="AT97" s="11">
        <f>IF(('OddsRatio_working_3-way'!X97=0),IF(Q97&gt;0,-Q97^(1/3),(-Q97)^(1/3)),'OddsRatio_working_3-way'!AN97-'OddsRatio_working_3-way'!R97/3)</f>
        <v>-0.41769649437561251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</v>
      </c>
      <c r="B98" s="4">
        <f>IF('True_Odds_Calculator_3-way'!B99="","",'True_Odds_Calculator_3-way'!B99)</f>
        <v>3.57</v>
      </c>
      <c r="C98" s="4">
        <f>IF('True_Odds_Calculator_3-way'!C99="","",'True_Odds_Calculator_3-way'!C99)</f>
        <v>3.6</v>
      </c>
      <c r="D98" s="9">
        <f t="shared" si="26"/>
        <v>0.47754238464510573</v>
      </c>
      <c r="E98" s="9">
        <f t="shared" si="27"/>
        <v>0.26234866979625571</v>
      </c>
      <c r="F98" s="9">
        <f t="shared" si="28"/>
        <v>0.26010894555863828</v>
      </c>
      <c r="G98" s="9">
        <f t="shared" si="29"/>
        <v>1.094054961724849</v>
      </c>
      <c r="H98" s="9">
        <f t="shared" si="30"/>
        <v>2.094054961724849</v>
      </c>
      <c r="I98" s="9">
        <f t="shared" si="31"/>
        <v>3.8117212516328611</v>
      </c>
      <c r="J98" s="9">
        <f t="shared" si="32"/>
        <v>3.844542900484607</v>
      </c>
      <c r="K98" s="11">
        <f t="shared" si="33"/>
        <v>0.5</v>
      </c>
      <c r="L98" s="11">
        <f t="shared" si="34"/>
        <v>0.28011204481792717</v>
      </c>
      <c r="M98" s="11">
        <f t="shared" si="35"/>
        <v>0.27777777777777779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-0.25995953937130389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0.24004046062869591</v>
      </c>
      <c r="Q98" s="11">
        <f>2*'OddsRatio_working_3-way'!K98*'OddsRatio_working_3-way'!L98*'OddsRatio_working_3-way'!M98</f>
        <v>7.7808901338313113E-2</v>
      </c>
      <c r="R98" s="11">
        <f t="shared" si="36"/>
        <v>0</v>
      </c>
      <c r="S98" s="11">
        <f t="shared" si="37"/>
        <v>-0.92337623466028196</v>
      </c>
      <c r="T98" s="11">
        <f t="shared" si="38"/>
        <v>-0.29931158335827623</v>
      </c>
      <c r="U98" s="11">
        <f>'OddsRatio_working_3-way'!S98-'OddsRatio_working_3-way'!R98^2/3</f>
        <v>-0.92337623466028196</v>
      </c>
      <c r="V98" s="11">
        <f>'OddsRatio_working_3-way'!S98*'OddsRatio_working_3-way'!R98/3-2*'OddsRatio_working_3-way'!R98^3/27-'OddsRatio_working_3-way'!T98</f>
        <v>0.29931158335827623</v>
      </c>
      <c r="W98" s="11">
        <f>'OddsRatio_working_3-way'!V98^2+4*'OddsRatio_working_3-way'!U98^3/27</f>
        <v>-2.7048492314358963E-2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0.17076000427998159</v>
      </c>
      <c r="Y98" s="11">
        <f>IF('OddsRatio_working_3-way'!W98&gt;=0,IF('OddsRatio_working_3-way'!V98+SQRT('OddsRatio_working_3-way'!W98)&gt;0,0,PI()),ACOS('OddsRatio_working_3-way'!V98/(2*'OddsRatio_working_3-way'!X98)))</f>
        <v>0.50244011780366349</v>
      </c>
      <c r="Z98" s="11">
        <f>'OddsRatio_working_3-way'!X98^(1/3)*COS('OddsRatio_working_3-way'!Y98/3)</f>
        <v>0.54702748086242436</v>
      </c>
      <c r="AA98" s="11">
        <f>'OddsRatio_working_3-way'!X98^(1/3)*COS(('OddsRatio_working_3-way'!Y98+2*PI())/3)</f>
        <v>-0.35360593762327913</v>
      </c>
      <c r="AB98" s="11">
        <f>'OddsRatio_working_3-way'!X98^(1/3)*COS(('OddsRatio_working_3-way'!Y98+4*PI())/3)</f>
        <v>-0.19342154323914537</v>
      </c>
      <c r="AC98" s="11">
        <f>'OddsRatio_working_3-way'!X98^(1/3)*SIN('OddsRatio_working_3-way'!Y98/3)</f>
        <v>9.2482503217656942E-2</v>
      </c>
      <c r="AD98" s="11">
        <f>'OddsRatio_working_3-way'!X98^(1/3)*SIN(('OddsRatio_working_3-way'!Y98+2*PI())/3)</f>
        <v>0.42749844338623688</v>
      </c>
      <c r="AE98" s="11">
        <f>'OddsRatio_working_3-way'!X98^(1/3)*SIN(('OddsRatio_working_3-way'!Y98+4*PI())/3)</f>
        <v>-0.51998094660389371</v>
      </c>
      <c r="AF98" s="11">
        <f>-'OddsRatio_working_3-way'!U98/(3*'OddsRatio_working_3-way'!X98^(1/3))*COS(('OddsRatio_working_3-way'!Y98)/3)</f>
        <v>0.54702748086242448</v>
      </c>
      <c r="AG98" s="11">
        <f>-'OddsRatio_working_3-way'!U98/(3*'OddsRatio_working_3-way'!X98^(1/3))*COS(('OddsRatio_working_3-way'!Y98+2*PI())/3)</f>
        <v>-0.35360593762327919</v>
      </c>
      <c r="AH98" s="11">
        <f>-'OddsRatio_working_3-way'!U98/(3*'OddsRatio_working_3-way'!X98^(1/3))*COS(('OddsRatio_working_3-way'!Y98+4*PI())/3)</f>
        <v>-0.1934215432391454</v>
      </c>
      <c r="AI98" s="11">
        <f>'OddsRatio_working_3-way'!U98/(3*'OddsRatio_working_3-way'!X98^(1/3))*SIN(('OddsRatio_working_3-way'!Y98)/3)</f>
        <v>-9.2482503217656956E-2</v>
      </c>
      <c r="AJ98" s="11">
        <f>'OddsRatio_working_3-way'!U98/(3*'OddsRatio_working_3-way'!X98^(1/3))*SIN(('OddsRatio_working_3-way'!Y98+2*PI())/3)</f>
        <v>-0.42749844338623699</v>
      </c>
      <c r="AK98" s="11">
        <f>'OddsRatio_working_3-way'!U98/(3*'OddsRatio_working_3-way'!X98^(1/3))*SIN(('OddsRatio_working_3-way'!Y98+4*PI())/3)</f>
        <v>0.51998094660389382</v>
      </c>
      <c r="AL98" s="11">
        <f>'OddsRatio_working_3-way'!Z98+'OddsRatio_working_3-way'!AF98</f>
        <v>1.094054961724849</v>
      </c>
      <c r="AM98" s="11">
        <f>'OddsRatio_working_3-way'!AA98+'OddsRatio_working_3-way'!AG98</f>
        <v>-0.70721187524655837</v>
      </c>
      <c r="AN98" s="11">
        <f>'OddsRatio_working_3-way'!AB98+'OddsRatio_working_3-way'!AH98</f>
        <v>-0.3868430864782908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1.094054961724849</v>
      </c>
      <c r="AS98" s="11">
        <f>IF(('OddsRatio_working_3-way'!X98=0),IF(Q98&gt;0,-Q98^(1/3),(-Q98)^(1/3)),'OddsRatio_working_3-way'!AM98-'OddsRatio_working_3-way'!R98/3)</f>
        <v>-0.70721187524655837</v>
      </c>
      <c r="AT98" s="11">
        <f>IF(('OddsRatio_working_3-way'!X98=0),IF(Q98&gt;0,-Q98^(1/3),(-Q98)^(1/3)),'OddsRatio_working_3-way'!AN98-'OddsRatio_working_3-way'!R98/3)</f>
        <v>-0.3868430864782908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1.75</v>
      </c>
      <c r="B99" s="4">
        <f>IF('True_Odds_Calculator_3-way'!B100="","",'True_Odds_Calculator_3-way'!B100)</f>
        <v>3.8</v>
      </c>
      <c r="C99" s="4">
        <f>IF('True_Odds_Calculator_3-way'!C100="","",'True_Odds_Calculator_3-way'!C100)</f>
        <v>4.45</v>
      </c>
      <c r="D99" s="9">
        <f t="shared" si="26"/>
        <v>0.54728445100210499</v>
      </c>
      <c r="E99" s="9">
        <f t="shared" si="27"/>
        <v>0.24460487496516617</v>
      </c>
      <c r="F99" s="9">
        <f t="shared" si="28"/>
        <v>0.20811067403272904</v>
      </c>
      <c r="G99" s="9">
        <f t="shared" si="29"/>
        <v>1.1029378431854473</v>
      </c>
      <c r="H99" s="9">
        <f t="shared" si="30"/>
        <v>1.8272033823890856</v>
      </c>
      <c r="I99" s="9">
        <f t="shared" si="31"/>
        <v>4.0882259609192522</v>
      </c>
      <c r="J99" s="9">
        <f t="shared" si="32"/>
        <v>4.8051355589897931</v>
      </c>
      <c r="K99" s="11">
        <f t="shared" si="33"/>
        <v>0.5714285714285714</v>
      </c>
      <c r="L99" s="11">
        <f t="shared" si="34"/>
        <v>0.26315789473684209</v>
      </c>
      <c r="M99" s="11">
        <f t="shared" si="35"/>
        <v>0.2247191011235955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-0.2448255470136016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0.23654642223536368</v>
      </c>
      <c r="Q99" s="11">
        <f>2*'OddsRatio_working_3-way'!K99*'OddsRatio_working_3-way'!L99*'OddsRatio_working_3-way'!M99</f>
        <v>6.7584692067246765E-2</v>
      </c>
      <c r="R99" s="11">
        <f t="shared" si="36"/>
        <v>0</v>
      </c>
      <c r="S99" s="11">
        <f t="shared" si="37"/>
        <v>-0.96618357487922635</v>
      </c>
      <c r="T99" s="11">
        <f t="shared" si="38"/>
        <v>-0.27605244996549322</v>
      </c>
      <c r="U99" s="11">
        <f>'OddsRatio_working_3-way'!S99-'OddsRatio_working_3-way'!R99^2/3</f>
        <v>-0.96618357487922635</v>
      </c>
      <c r="V99" s="11">
        <f>'OddsRatio_working_3-way'!S99*'OddsRatio_working_3-way'!R99/3-2*'OddsRatio_working_3-way'!R99^3/27-'OddsRatio_working_3-way'!T99</f>
        <v>0.27605244996549322</v>
      </c>
      <c r="W99" s="11">
        <f>'OddsRatio_working_3-way'!V99^2+4*'OddsRatio_working_3-way'!U99^3/27</f>
        <v>-5.7416186448496304E-2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0.18277112845061677</v>
      </c>
      <c r="Y99" s="11">
        <f>IF('OddsRatio_working_3-way'!W99&gt;=0,IF('OddsRatio_working_3-way'!V99+SQRT('OddsRatio_working_3-way'!W99)&gt;0,0,PI()),ACOS('OddsRatio_working_3-way'!V99/(2*'OddsRatio_working_3-way'!X99)))</f>
        <v>0.71485827522486001</v>
      </c>
      <c r="Z99" s="11">
        <f>'OddsRatio_working_3-way'!X99^(1/3)*COS('OddsRatio_working_3-way'!Y99/3)</f>
        <v>0.55146892159272365</v>
      </c>
      <c r="AA99" s="11">
        <f>'OddsRatio_working_3-way'!X99^(1/3)*COS(('OddsRatio_working_3-way'!Y99+2*PI())/3)</f>
        <v>-0.39174056023869885</v>
      </c>
      <c r="AB99" s="11">
        <f>'OddsRatio_working_3-way'!X99^(1/3)*COS(('OddsRatio_working_3-way'!Y99+4*PI())/3)</f>
        <v>-0.15972836135402493</v>
      </c>
      <c r="AC99" s="11">
        <f>'OddsRatio_working_3-way'!X99^(1/3)*SIN('OddsRatio_working_3-way'!Y99/3)</f>
        <v>0.13395230548134365</v>
      </c>
      <c r="AD99" s="11">
        <f>'OddsRatio_working_3-way'!X99^(1/3)*SIN(('OddsRatio_working_3-way'!Y99+2*PI())/3)</f>
        <v>0.41060994275623569</v>
      </c>
      <c r="AE99" s="11">
        <f>'OddsRatio_working_3-way'!X99^(1/3)*SIN(('OddsRatio_working_3-way'!Y99+4*PI())/3)</f>
        <v>-0.54456224823757926</v>
      </c>
      <c r="AF99" s="11">
        <f>-'OddsRatio_working_3-way'!U99/(3*'OddsRatio_working_3-way'!X99^(1/3))*COS(('OddsRatio_working_3-way'!Y99)/3)</f>
        <v>0.55146892159272365</v>
      </c>
      <c r="AG99" s="11">
        <f>-'OddsRatio_working_3-way'!U99/(3*'OddsRatio_working_3-way'!X99^(1/3))*COS(('OddsRatio_working_3-way'!Y99+2*PI())/3)</f>
        <v>-0.39174056023869885</v>
      </c>
      <c r="AH99" s="11">
        <f>-'OddsRatio_working_3-way'!U99/(3*'OddsRatio_working_3-way'!X99^(1/3))*COS(('OddsRatio_working_3-way'!Y99+4*PI())/3)</f>
        <v>-0.15972836135402493</v>
      </c>
      <c r="AI99" s="11">
        <f>'OddsRatio_working_3-way'!U99/(3*'OddsRatio_working_3-way'!X99^(1/3))*SIN(('OddsRatio_working_3-way'!Y99)/3)</f>
        <v>-0.13395230548134365</v>
      </c>
      <c r="AJ99" s="11">
        <f>'OddsRatio_working_3-way'!U99/(3*'OddsRatio_working_3-way'!X99^(1/3))*SIN(('OddsRatio_working_3-way'!Y99+2*PI())/3)</f>
        <v>-0.41060994275623569</v>
      </c>
      <c r="AK99" s="11">
        <f>'OddsRatio_working_3-way'!U99/(3*'OddsRatio_working_3-way'!X99^(1/3))*SIN(('OddsRatio_working_3-way'!Y99+4*PI())/3)</f>
        <v>0.54456224823757926</v>
      </c>
      <c r="AL99" s="11">
        <f>'OddsRatio_working_3-way'!Z99+'OddsRatio_working_3-way'!AF99</f>
        <v>1.1029378431854473</v>
      </c>
      <c r="AM99" s="11">
        <f>'OddsRatio_working_3-way'!AA99+'OddsRatio_working_3-way'!AG99</f>
        <v>-0.78348112047739771</v>
      </c>
      <c r="AN99" s="11">
        <f>'OddsRatio_working_3-way'!AB99+'OddsRatio_working_3-way'!AH99</f>
        <v>-0.31945672270804987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1.1029378431854473</v>
      </c>
      <c r="AS99" s="11">
        <f>IF(('OddsRatio_working_3-way'!X99=0),IF(Q99&gt;0,-Q99^(1/3),(-Q99)^(1/3)),'OddsRatio_working_3-way'!AM99-'OddsRatio_working_3-way'!R99/3)</f>
        <v>-0.78348112047739771</v>
      </c>
      <c r="AT99" s="11">
        <f>IF(('OddsRatio_working_3-way'!X99=0),IF(Q99&gt;0,-Q99^(1/3),(-Q99)^(1/3)),'OddsRatio_working_3-way'!AN99-'OddsRatio_working_3-way'!R99/3)</f>
        <v>-0.31945672270804987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2.78</v>
      </c>
      <c r="B100" s="4">
        <f>IF('True_Odds_Calculator_3-way'!B101="","",'True_Odds_Calculator_3-way'!B101)</f>
        <v>3.56</v>
      </c>
      <c r="C100" s="4">
        <f>IF('True_Odds_Calculator_3-way'!C101="","",'True_Odds_Calculator_3-way'!C101)</f>
        <v>2.41</v>
      </c>
      <c r="D100" s="9">
        <f t="shared" si="26"/>
        <v>0.34075496115854748</v>
      </c>
      <c r="E100" s="9">
        <f t="shared" si="27"/>
        <v>0.26438012737906552</v>
      </c>
      <c r="F100" s="9">
        <f t="shared" si="28"/>
        <v>0.39486491146238711</v>
      </c>
      <c r="G100" s="9">
        <f t="shared" si="29"/>
        <v>1.0868877157720365</v>
      </c>
      <c r="H100" s="9">
        <f t="shared" si="30"/>
        <v>2.9346601340742242</v>
      </c>
      <c r="I100" s="9">
        <f t="shared" si="31"/>
        <v>3.7824325523764131</v>
      </c>
      <c r="J100" s="9">
        <f t="shared" si="32"/>
        <v>2.532511679238572</v>
      </c>
      <c r="K100" s="11">
        <f t="shared" si="33"/>
        <v>0.35971223021582738</v>
      </c>
      <c r="L100" s="11">
        <f t="shared" si="34"/>
        <v>0.2808988764044944</v>
      </c>
      <c r="M100" s="11">
        <f t="shared" si="35"/>
        <v>0.41493775933609955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-0.26938117555747942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0.24107712757482955</v>
      </c>
      <c r="Q100" s="11">
        <f>2*'OddsRatio_working_3-way'!K100*'OddsRatio_working_3-way'!L100*'OddsRatio_working_3-way'!M100</f>
        <v>8.3852913939071141E-2</v>
      </c>
      <c r="R100" s="11">
        <f t="shared" si="36"/>
        <v>0</v>
      </c>
      <c r="S100" s="11">
        <f t="shared" si="37"/>
        <v>-0.89492937684277618</v>
      </c>
      <c r="T100" s="11">
        <f t="shared" si="38"/>
        <v>-0.31127978324966127</v>
      </c>
      <c r="U100" s="11">
        <f>'OddsRatio_working_3-way'!S100-'OddsRatio_working_3-way'!R100^2/3</f>
        <v>-0.89492937684277618</v>
      </c>
      <c r="V100" s="11">
        <f>'OddsRatio_working_3-way'!S100*'OddsRatio_working_3-way'!R100/3-2*'OddsRatio_working_3-way'!R100^3/27-'OddsRatio_working_3-way'!T100</f>
        <v>0.31127978324966127</v>
      </c>
      <c r="W100" s="11">
        <f>'OddsRatio_working_3-way'!V100^2+4*'OddsRatio_working_3-way'!U100^3/27</f>
        <v>-9.2897373767683034E-3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0.16293007766886106</v>
      </c>
      <c r="Y100" s="11">
        <f>IF('OddsRatio_working_3-way'!W100&gt;=0,IF('OddsRatio_working_3-way'!V100+SQRT('OddsRatio_working_3-way'!W100)&gt;0,0,PI()),ACOS('OddsRatio_working_3-way'!V100/(2*'OddsRatio_working_3-way'!X100)))</f>
        <v>0.30027312939135475</v>
      </c>
      <c r="Z100" s="11">
        <f>'OddsRatio_working_3-way'!X100^(1/3)*COS('OddsRatio_working_3-way'!Y100/3)</f>
        <v>0.54344385788601834</v>
      </c>
      <c r="AA100" s="11">
        <f>'OddsRatio_working_3-way'!X100^(1/3)*COS(('OddsRatio_working_3-way'!Y100+2*PI())/3)</f>
        <v>-0.31898633632493822</v>
      </c>
      <c r="AB100" s="11">
        <f>'OddsRatio_working_3-way'!X100^(1/3)*COS(('OddsRatio_working_3-way'!Y100+4*PI())/3)</f>
        <v>-0.22445752156108023</v>
      </c>
      <c r="AC100" s="11">
        <f>'OddsRatio_working_3-way'!X100^(1/3)*SIN('OddsRatio_working_3-way'!Y100/3)</f>
        <v>5.4576236650089628E-2</v>
      </c>
      <c r="AD100" s="11">
        <f>'OddsRatio_working_3-way'!X100^(1/3)*SIN(('OddsRatio_working_3-way'!Y100+2*PI())/3)</f>
        <v>0.44334806813486727</v>
      </c>
      <c r="AE100" s="11">
        <f>'OddsRatio_working_3-way'!X100^(1/3)*SIN(('OddsRatio_working_3-way'!Y100+4*PI())/3)</f>
        <v>-0.49792430478495692</v>
      </c>
      <c r="AF100" s="11">
        <f>-'OddsRatio_working_3-way'!U100/(3*'OddsRatio_working_3-way'!X100^(1/3))*COS(('OddsRatio_working_3-way'!Y100)/3)</f>
        <v>0.54344385788601812</v>
      </c>
      <c r="AG100" s="11">
        <f>-'OddsRatio_working_3-way'!U100/(3*'OddsRatio_working_3-way'!X100^(1/3))*COS(('OddsRatio_working_3-way'!Y100+2*PI())/3)</f>
        <v>-0.31898633632493811</v>
      </c>
      <c r="AH100" s="11">
        <f>-'OddsRatio_working_3-way'!U100/(3*'OddsRatio_working_3-way'!X100^(1/3))*COS(('OddsRatio_working_3-way'!Y100+4*PI())/3)</f>
        <v>-0.22445752156108015</v>
      </c>
      <c r="AI100" s="11">
        <f>'OddsRatio_working_3-way'!U100/(3*'OddsRatio_working_3-way'!X100^(1/3))*SIN(('OddsRatio_working_3-way'!Y100)/3)</f>
        <v>-5.4576236650089607E-2</v>
      </c>
      <c r="AJ100" s="11">
        <f>'OddsRatio_working_3-way'!U100/(3*'OddsRatio_working_3-way'!X100^(1/3))*SIN(('OddsRatio_working_3-way'!Y100+2*PI())/3)</f>
        <v>-0.4433480681348671</v>
      </c>
      <c r="AK100" s="11">
        <f>'OddsRatio_working_3-way'!U100/(3*'OddsRatio_working_3-way'!X100^(1/3))*SIN(('OddsRatio_working_3-way'!Y100+4*PI())/3)</f>
        <v>0.49792430478495669</v>
      </c>
      <c r="AL100" s="11">
        <f>'OddsRatio_working_3-way'!Z100+'OddsRatio_working_3-way'!AF100</f>
        <v>1.0868877157720365</v>
      </c>
      <c r="AM100" s="11">
        <f>'OddsRatio_working_3-way'!AA100+'OddsRatio_working_3-way'!AG100</f>
        <v>-0.63797267264987634</v>
      </c>
      <c r="AN100" s="11">
        <f>'OddsRatio_working_3-way'!AB100+'OddsRatio_working_3-way'!AH100</f>
        <v>-0.44891504312216035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1.0868877157720365</v>
      </c>
      <c r="AS100" s="11">
        <f>IF(('OddsRatio_working_3-way'!X100=0),IF(Q100&gt;0,-Q100^(1/3),(-Q100)^(1/3)),'OddsRatio_working_3-way'!AM100-'OddsRatio_working_3-way'!R100/3)</f>
        <v>-0.63797267264987634</v>
      </c>
      <c r="AT100" s="11">
        <f>IF(('OddsRatio_working_3-way'!X100=0),IF(Q100&gt;0,-Q100^(1/3),(-Q100)^(1/3)),'OddsRatio_working_3-way'!AN100-'OddsRatio_working_3-way'!R100/3)</f>
        <v>-0.44891504312216035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2.68</v>
      </c>
      <c r="B101" s="4">
        <f>IF('True_Odds_Calculator_3-way'!B102="","",'True_Odds_Calculator_3-way'!B102)</f>
        <v>3.47</v>
      </c>
      <c r="C101" s="4">
        <f>IF('True_Odds_Calculator_3-way'!C102="","",'True_Odds_Calculator_3-way'!C102)</f>
        <v>2.77</v>
      </c>
      <c r="D101" s="9">
        <f t="shared" si="26"/>
        <v>0.36532770400485975</v>
      </c>
      <c r="E101" s="9">
        <f t="shared" si="27"/>
        <v>0.2813574048391681</v>
      </c>
      <c r="F101" s="9">
        <f t="shared" si="28"/>
        <v>0.35331489115597225</v>
      </c>
      <c r="G101" s="9">
        <f t="shared" si="29"/>
        <v>1.0340883662179379</v>
      </c>
      <c r="H101" s="9">
        <f t="shared" si="30"/>
        <v>2.7372684552461357</v>
      </c>
      <c r="I101" s="9">
        <f t="shared" si="31"/>
        <v>3.5541982645583059</v>
      </c>
      <c r="J101" s="9">
        <f t="shared" si="32"/>
        <v>2.8303364082057501</v>
      </c>
      <c r="K101" s="11">
        <f t="shared" si="33"/>
        <v>0.37313432835820892</v>
      </c>
      <c r="L101" s="11">
        <f t="shared" si="34"/>
        <v>0.28818443804034583</v>
      </c>
      <c r="M101" s="11">
        <f t="shared" si="35"/>
        <v>0.36101083032490977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-0.2851251084437777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0.22981462810480724</v>
      </c>
      <c r="Q101" s="11">
        <f>2*'OddsRatio_working_3-way'!K101*'OddsRatio_working_3-way'!L101*'OddsRatio_working_3-way'!M101</f>
        <v>7.7640077062434892E-2</v>
      </c>
      <c r="R101" s="11">
        <f t="shared" si="36"/>
        <v>0</v>
      </c>
      <c r="S101" s="11">
        <f t="shared" si="37"/>
        <v>-0.80601329486253637</v>
      </c>
      <c r="T101" s="11">
        <f t="shared" si="38"/>
        <v>-0.27230178880491096</v>
      </c>
      <c r="U101" s="11">
        <f>'OddsRatio_working_3-way'!S101-'OddsRatio_working_3-way'!R101^2/3</f>
        <v>-0.80601329486253637</v>
      </c>
      <c r="V101" s="11">
        <f>'OddsRatio_working_3-way'!S101*'OddsRatio_working_3-way'!R101/3-2*'OddsRatio_working_3-way'!R101^3/27-'OddsRatio_working_3-way'!T101</f>
        <v>0.27230178880491096</v>
      </c>
      <c r="W101" s="11">
        <f>'OddsRatio_working_3-way'!V101^2+4*'OddsRatio_working_3-way'!U101^3/27</f>
        <v>-3.4269249827342668E-3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0.13926161456866765</v>
      </c>
      <c r="Y101" s="11">
        <f>IF('OddsRatio_working_3-way'!W101&gt;=0,IF('OddsRatio_working_3-way'!V101+SQRT('OddsRatio_working_3-way'!W101)&gt;0,0,PI()),ACOS('OddsRatio_working_3-way'!V101/(2*'OddsRatio_working_3-way'!X101)))</f>
        <v>0.21175881596057167</v>
      </c>
      <c r="Z101" s="11">
        <f>'OddsRatio_working_3-way'!X101^(1/3)*COS('OddsRatio_working_3-way'!Y101/3)</f>
        <v>0.51704418310896894</v>
      </c>
      <c r="AA101" s="11">
        <f>'OddsRatio_working_3-way'!X101^(1/3)*COS(('OddsRatio_working_3-way'!Y101+2*PI())/3)</f>
        <v>-0.29018134376483112</v>
      </c>
      <c r="AB101" s="11">
        <f>'OddsRatio_working_3-way'!X101^(1/3)*COS(('OddsRatio_working_3-way'!Y101+4*PI())/3)</f>
        <v>-0.22686283934413795</v>
      </c>
      <c r="AC101" s="11">
        <f>'OddsRatio_working_3-way'!X101^(1/3)*SIN('OddsRatio_working_3-way'!Y101/3)</f>
        <v>3.6556955571971757E-2</v>
      </c>
      <c r="AD101" s="11">
        <f>'OddsRatio_working_3-way'!X101^(1/3)*SIN(('OddsRatio_working_3-way'!Y101+2*PI())/3)</f>
        <v>0.42949491966535419</v>
      </c>
      <c r="AE101" s="11">
        <f>'OddsRatio_working_3-way'!X101^(1/3)*SIN(('OddsRatio_working_3-way'!Y101+4*PI())/3)</f>
        <v>-0.46605187523732589</v>
      </c>
      <c r="AF101" s="11">
        <f>-'OddsRatio_working_3-way'!U101/(3*'OddsRatio_working_3-way'!X101^(1/3))*COS(('OddsRatio_working_3-way'!Y101)/3)</f>
        <v>0.51704418310896882</v>
      </c>
      <c r="AG101" s="11">
        <f>-'OddsRatio_working_3-way'!U101/(3*'OddsRatio_working_3-way'!X101^(1/3))*COS(('OddsRatio_working_3-way'!Y101+2*PI())/3)</f>
        <v>-0.29018134376483107</v>
      </c>
      <c r="AH101" s="11">
        <f>-'OddsRatio_working_3-way'!U101/(3*'OddsRatio_working_3-way'!X101^(1/3))*COS(('OddsRatio_working_3-way'!Y101+4*PI())/3)</f>
        <v>-0.2268628393441379</v>
      </c>
      <c r="AI101" s="11">
        <f>'OddsRatio_working_3-way'!U101/(3*'OddsRatio_working_3-way'!X101^(1/3))*SIN(('OddsRatio_working_3-way'!Y101)/3)</f>
        <v>-3.655695557197175E-2</v>
      </c>
      <c r="AJ101" s="11">
        <f>'OddsRatio_working_3-way'!U101/(3*'OddsRatio_working_3-way'!X101^(1/3))*SIN(('OddsRatio_working_3-way'!Y101+2*PI())/3)</f>
        <v>-0.42949491966535414</v>
      </c>
      <c r="AK101" s="11">
        <f>'OddsRatio_working_3-way'!U101/(3*'OddsRatio_working_3-way'!X101^(1/3))*SIN(('OddsRatio_working_3-way'!Y101+4*PI())/3)</f>
        <v>0.46605187523732583</v>
      </c>
      <c r="AL101" s="11">
        <f>'OddsRatio_working_3-way'!Z101+'OddsRatio_working_3-way'!AF101</f>
        <v>1.0340883662179379</v>
      </c>
      <c r="AM101" s="11">
        <f>'OddsRatio_working_3-way'!AA101+'OddsRatio_working_3-way'!AG101</f>
        <v>-0.58036268752966214</v>
      </c>
      <c r="AN101" s="11">
        <f>'OddsRatio_working_3-way'!AB101+'OddsRatio_working_3-way'!AH101</f>
        <v>-0.45372567868827585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1.0340883662179379</v>
      </c>
      <c r="AS101" s="11">
        <f>IF(('OddsRatio_working_3-way'!X101=0),IF(Q101&gt;0,-Q101^(1/3),(-Q101)^(1/3)),'OddsRatio_working_3-way'!AM101-'OddsRatio_working_3-way'!R101/3)</f>
        <v>-0.58036268752966214</v>
      </c>
      <c r="AT101" s="11">
        <f>IF(('OddsRatio_working_3-way'!X101=0),IF(Q101&gt;0,-Q101^(1/3),(-Q101)^(1/3)),'OddsRatio_working_3-way'!AN101-'OddsRatio_working_3-way'!R101/3)</f>
        <v>-0.45372567868827585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1.71</v>
      </c>
      <c r="B102" s="4">
        <f>IF('True_Odds_Calculator_3-way'!B103="","",'True_Odds_Calculator_3-way'!B103)</f>
        <v>4.3499999999999996</v>
      </c>
      <c r="C102" s="4">
        <f>IF('True_Odds_Calculator_3-way'!C103="","",'True_Odds_Calculator_3-way'!C103)</f>
        <v>4.8</v>
      </c>
      <c r="D102" s="9">
        <f t="shared" si="26"/>
        <v>0.57515911454684665</v>
      </c>
      <c r="E102" s="9">
        <f t="shared" si="27"/>
        <v>0.22295667415104836</v>
      </c>
      <c r="F102" s="9">
        <f t="shared" si="28"/>
        <v>0.20188421130210479</v>
      </c>
      <c r="G102" s="9">
        <f t="shared" si="29"/>
        <v>1.0403511466068904</v>
      </c>
      <c r="H102" s="9">
        <f t="shared" si="30"/>
        <v>1.7386493140908925</v>
      </c>
      <c r="I102" s="9">
        <f t="shared" si="31"/>
        <v>4.4851763411330827</v>
      </c>
      <c r="J102" s="9">
        <f t="shared" si="32"/>
        <v>4.9533343571061828</v>
      </c>
      <c r="K102" s="11">
        <f t="shared" si="33"/>
        <v>0.58479532163742687</v>
      </c>
      <c r="L102" s="11">
        <f t="shared" si="34"/>
        <v>0.22988505747126439</v>
      </c>
      <c r="M102" s="11">
        <f t="shared" si="35"/>
        <v>0.20833333333333334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-0.2531396338867602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0.22013846877730725</v>
      </c>
      <c r="Q102" s="11">
        <f>2*'OddsRatio_working_3-way'!K102*'OddsRatio_working_3-way'!L102*'OddsRatio_working_3-way'!M102</f>
        <v>5.6014877551477674E-2</v>
      </c>
      <c r="R102" s="11">
        <f t="shared" si="36"/>
        <v>0</v>
      </c>
      <c r="S102" s="11">
        <f t="shared" si="37"/>
        <v>-0.86963256364581876</v>
      </c>
      <c r="T102" s="11">
        <f t="shared" si="38"/>
        <v>-0.22128055054600987</v>
      </c>
      <c r="U102" s="11">
        <f>'OddsRatio_working_3-way'!S102-'OddsRatio_working_3-way'!R102^2/3</f>
        <v>-0.86963256364581876</v>
      </c>
      <c r="V102" s="11">
        <f>'OddsRatio_working_3-way'!S102*'OddsRatio_working_3-way'!R102/3-2*'OddsRatio_working_3-way'!R102^3/27-'OddsRatio_working_3-way'!T102</f>
        <v>0.22128055054600987</v>
      </c>
      <c r="W102" s="11">
        <f>'OddsRatio_working_3-way'!V102^2+4*'OddsRatio_working_3-way'!U102^3/27</f>
        <v>-4.8467364556822386E-2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0.15607085458756195</v>
      </c>
      <c r="Y102" s="11">
        <f>IF('OddsRatio_working_3-way'!W102&gt;=0,IF('OddsRatio_working_3-way'!V102+SQRT('OddsRatio_working_3-way'!W102)&gt;0,0,PI()),ACOS('OddsRatio_working_3-way'!V102/(2*'OddsRatio_working_3-way'!X102)))</f>
        <v>0.78284398521992704</v>
      </c>
      <c r="Z102" s="11">
        <f>'OddsRatio_working_3-way'!X102^(1/3)*COS('OddsRatio_working_3-way'!Y102/3)</f>
        <v>0.52017557330344533</v>
      </c>
      <c r="AA102" s="11">
        <f>'OddsRatio_working_3-way'!X102^(1/3)*COS(('OddsRatio_working_3-way'!Y102+2*PI())/3)</f>
        <v>-0.38038396537440172</v>
      </c>
      <c r="AB102" s="11">
        <f>'OddsRatio_working_3-way'!X102^(1/3)*COS(('OddsRatio_working_3-way'!Y102+4*PI())/3)</f>
        <v>-0.13979160792904369</v>
      </c>
      <c r="AC102" s="11">
        <f>'OddsRatio_working_3-way'!X102^(1/3)*SIN('OddsRatio_working_3-way'!Y102/3)</f>
        <v>0.13890606233604441</v>
      </c>
      <c r="AD102" s="11">
        <f>'OddsRatio_working_3-way'!X102^(1/3)*SIN(('OddsRatio_working_3-way'!Y102+2*PI())/3)</f>
        <v>0.38103222974089601</v>
      </c>
      <c r="AE102" s="11">
        <f>'OddsRatio_working_3-way'!X102^(1/3)*SIN(('OddsRatio_working_3-way'!Y102+4*PI())/3)</f>
        <v>-0.5199382920769402</v>
      </c>
      <c r="AF102" s="11">
        <f>-'OddsRatio_working_3-way'!U102/(3*'OddsRatio_working_3-way'!X102^(1/3))*COS(('OddsRatio_working_3-way'!Y102)/3)</f>
        <v>0.5201755733034451</v>
      </c>
      <c r="AG102" s="11">
        <f>-'OddsRatio_working_3-way'!U102/(3*'OddsRatio_working_3-way'!X102^(1/3))*COS(('OddsRatio_working_3-way'!Y102+2*PI())/3)</f>
        <v>-0.38038396537440161</v>
      </c>
      <c r="AH102" s="11">
        <f>-'OddsRatio_working_3-way'!U102/(3*'OddsRatio_working_3-way'!X102^(1/3))*COS(('OddsRatio_working_3-way'!Y102+4*PI())/3)</f>
        <v>-0.13979160792904363</v>
      </c>
      <c r="AI102" s="11">
        <f>'OddsRatio_working_3-way'!U102/(3*'OddsRatio_working_3-way'!X102^(1/3))*SIN(('OddsRatio_working_3-way'!Y102)/3)</f>
        <v>-0.13890606233604436</v>
      </c>
      <c r="AJ102" s="11">
        <f>'OddsRatio_working_3-way'!U102/(3*'OddsRatio_working_3-way'!X102^(1/3))*SIN(('OddsRatio_working_3-way'!Y102+2*PI())/3)</f>
        <v>-0.38103222974089584</v>
      </c>
      <c r="AK102" s="11">
        <f>'OddsRatio_working_3-way'!U102/(3*'OddsRatio_working_3-way'!X102^(1/3))*SIN(('OddsRatio_working_3-way'!Y102+4*PI())/3)</f>
        <v>0.51993829207693998</v>
      </c>
      <c r="AL102" s="11">
        <f>'OddsRatio_working_3-way'!Z102+'OddsRatio_working_3-way'!AF102</f>
        <v>1.0403511466068904</v>
      </c>
      <c r="AM102" s="11">
        <f>'OddsRatio_working_3-way'!AA102+'OddsRatio_working_3-way'!AG102</f>
        <v>-0.76076793074880333</v>
      </c>
      <c r="AN102" s="11">
        <f>'OddsRatio_working_3-way'!AB102+'OddsRatio_working_3-way'!AH102</f>
        <v>-0.27958321585808732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1.0403511466068904</v>
      </c>
      <c r="AS102" s="11">
        <f>IF(('OddsRatio_working_3-way'!X102=0),IF(Q102&gt;0,-Q102^(1/3),(-Q102)^(1/3)),'OddsRatio_working_3-way'!AM102-'OddsRatio_working_3-way'!R102/3)</f>
        <v>-0.76076793074880333</v>
      </c>
      <c r="AT102" s="11">
        <f>IF(('OddsRatio_working_3-way'!X102=0),IF(Q102&gt;0,-Q102^(1/3),(-Q102)^(1/3)),'OddsRatio_working_3-way'!AN102-'OddsRatio_working_3-way'!R102/3)</f>
        <v>-0.27958321585808732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1.63</v>
      </c>
      <c r="B103" s="4">
        <f>IF('True_Odds_Calculator_3-way'!B104="","",'True_Odds_Calculator_3-way'!B104)</f>
        <v>3.69</v>
      </c>
      <c r="C103" s="4">
        <f>IF('True_Odds_Calculator_3-way'!C104="","",'True_Odds_Calculator_3-way'!C104)</f>
        <v>6.14</v>
      </c>
      <c r="D103" s="9">
        <f t="shared" si="26"/>
        <v>0.59345737479855132</v>
      </c>
      <c r="E103" s="9">
        <f t="shared" si="27"/>
        <v>0.25477601371996167</v>
      </c>
      <c r="F103" s="9">
        <f t="shared" si="28"/>
        <v>0.15176661148148707</v>
      </c>
      <c r="G103" s="9">
        <f t="shared" si="29"/>
        <v>1.0873666444992152</v>
      </c>
      <c r="H103" s="9">
        <f t="shared" si="30"/>
        <v>1.6850409860345055</v>
      </c>
      <c r="I103" s="9">
        <f t="shared" si="31"/>
        <v>3.9250162737028886</v>
      </c>
      <c r="J103" s="9">
        <f t="shared" si="32"/>
        <v>6.5890645527259659</v>
      </c>
      <c r="K103" s="11">
        <f t="shared" si="33"/>
        <v>0.61349693251533743</v>
      </c>
      <c r="L103" s="11">
        <f t="shared" si="34"/>
        <v>0.2710027100271003</v>
      </c>
      <c r="M103" s="11">
        <f t="shared" si="35"/>
        <v>0.16286644951140067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-0.23587048863834092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0.2290804467166192</v>
      </c>
      <c r="Q103" s="11">
        <f>2*'OddsRatio_working_3-way'!K103*'OddsRatio_working_3-way'!L103*'OddsRatio_working_3-way'!M103</f>
        <v>5.4156133975560107E-2</v>
      </c>
      <c r="R103" s="11">
        <f t="shared" si="36"/>
        <v>0</v>
      </c>
      <c r="S103" s="11">
        <f t="shared" si="37"/>
        <v>-0.97121283819387483</v>
      </c>
      <c r="T103" s="11">
        <f t="shared" si="38"/>
        <v>-0.22960114378105795</v>
      </c>
      <c r="U103" s="11">
        <f>'OddsRatio_working_3-way'!S103-'OddsRatio_working_3-way'!R103^2/3</f>
        <v>-0.97121283819387483</v>
      </c>
      <c r="V103" s="11">
        <f>'OddsRatio_working_3-way'!S103*'OddsRatio_working_3-way'!R103/3-2*'OddsRatio_working_3-way'!R103^3/27-'OddsRatio_working_3-way'!T103</f>
        <v>0.22960114378105795</v>
      </c>
      <c r="W103" s="11">
        <f>'OddsRatio_working_3-way'!V103^2+4*'OddsRatio_working_3-way'!U103^3/27</f>
        <v>-8.3001945988574688E-2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0.18420004832663911</v>
      </c>
      <c r="Y103" s="11">
        <f>IF('OddsRatio_working_3-way'!W103&gt;=0,IF('OddsRatio_working_3-way'!V103+SQRT('OddsRatio_working_3-way'!W103)&gt;0,0,PI()),ACOS('OddsRatio_working_3-way'!V103/(2*'OddsRatio_working_3-way'!X103)))</f>
        <v>0.89791921707124067</v>
      </c>
      <c r="Z103" s="11">
        <f>'OddsRatio_working_3-way'!X103^(1/3)*COS('OddsRatio_working_3-way'!Y103/3)</f>
        <v>0.54368332224960769</v>
      </c>
      <c r="AA103" s="11">
        <f>'OddsRatio_working_3-way'!X103^(1/3)*COS(('OddsRatio_working_3-way'!Y103+2*PI())/3)</f>
        <v>-0.41713289754046201</v>
      </c>
      <c r="AB103" s="11">
        <f>'OddsRatio_working_3-way'!X103^(1/3)*COS(('OddsRatio_working_3-way'!Y103+4*PI())/3)</f>
        <v>-0.12655042470914554</v>
      </c>
      <c r="AC103" s="11">
        <f>'OddsRatio_working_3-way'!X103^(1/3)*SIN('OddsRatio_working_3-way'!Y103/3)</f>
        <v>0.16776786891094761</v>
      </c>
      <c r="AD103" s="11">
        <f>'OddsRatio_working_3-way'!X103^(1/3)*SIN(('OddsRatio_working_3-way'!Y103+2*PI())/3)</f>
        <v>0.38695963422660778</v>
      </c>
      <c r="AE103" s="11">
        <f>'OddsRatio_working_3-way'!X103^(1/3)*SIN(('OddsRatio_working_3-way'!Y103+4*PI())/3)</f>
        <v>-0.55472750313755537</v>
      </c>
      <c r="AF103" s="11">
        <f>-'OddsRatio_working_3-way'!U103/(3*'OddsRatio_working_3-way'!X103^(1/3))*COS(('OddsRatio_working_3-way'!Y103)/3)</f>
        <v>0.54368332224960758</v>
      </c>
      <c r="AG103" s="11">
        <f>-'OddsRatio_working_3-way'!U103/(3*'OddsRatio_working_3-way'!X103^(1/3))*COS(('OddsRatio_working_3-way'!Y103+2*PI())/3)</f>
        <v>-0.4171328975404619</v>
      </c>
      <c r="AH103" s="11">
        <f>-'OddsRatio_working_3-way'!U103/(3*'OddsRatio_working_3-way'!X103^(1/3))*COS(('OddsRatio_working_3-way'!Y103+4*PI())/3)</f>
        <v>-0.12655042470914551</v>
      </c>
      <c r="AI103" s="11">
        <f>'OddsRatio_working_3-way'!U103/(3*'OddsRatio_working_3-way'!X103^(1/3))*SIN(('OddsRatio_working_3-way'!Y103)/3)</f>
        <v>-0.16776786891094758</v>
      </c>
      <c r="AJ103" s="11">
        <f>'OddsRatio_working_3-way'!U103/(3*'OddsRatio_working_3-way'!X103^(1/3))*SIN(('OddsRatio_working_3-way'!Y103+2*PI())/3)</f>
        <v>-0.38695963422660773</v>
      </c>
      <c r="AK103" s="11">
        <f>'OddsRatio_working_3-way'!U103/(3*'OddsRatio_working_3-way'!X103^(1/3))*SIN(('OddsRatio_working_3-way'!Y103+4*PI())/3)</f>
        <v>0.55472750313755526</v>
      </c>
      <c r="AL103" s="11">
        <f>'OddsRatio_working_3-way'!Z103+'OddsRatio_working_3-way'!AF103</f>
        <v>1.0873666444992152</v>
      </c>
      <c r="AM103" s="11">
        <f>'OddsRatio_working_3-way'!AA103+'OddsRatio_working_3-way'!AG103</f>
        <v>-0.83426579508092391</v>
      </c>
      <c r="AN103" s="11">
        <f>'OddsRatio_working_3-way'!AB103+'OddsRatio_working_3-way'!AH103</f>
        <v>-0.25310084941829103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1.0873666444992152</v>
      </c>
      <c r="AS103" s="11">
        <f>IF(('OddsRatio_working_3-way'!X103=0),IF(Q103&gt;0,-Q103^(1/3),(-Q103)^(1/3)),'OddsRatio_working_3-way'!AM103-'OddsRatio_working_3-way'!R103/3)</f>
        <v>-0.83426579508092391</v>
      </c>
      <c r="AT103" s="11">
        <f>IF(('OddsRatio_working_3-way'!X103=0),IF(Q103&gt;0,-Q103^(1/3),(-Q103)^(1/3)),'OddsRatio_working_3-way'!AN103-'OddsRatio_working_3-way'!R103/3)</f>
        <v>-0.25310084941829103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2.06</v>
      </c>
      <c r="B104" s="4">
        <f>IF('True_Odds_Calculator_3-way'!B105="","",'True_Odds_Calculator_3-way'!B105)</f>
        <v>3.23</v>
      </c>
      <c r="C104" s="4">
        <f>IF('True_Odds_Calculator_3-way'!C105="","",'True_Odds_Calculator_3-way'!C105)</f>
        <v>3.99</v>
      </c>
      <c r="D104" s="9">
        <f t="shared" si="26"/>
        <v>0.46777177587903435</v>
      </c>
      <c r="E104" s="9">
        <f t="shared" si="27"/>
        <v>0.29466691223357772</v>
      </c>
      <c r="F104" s="9">
        <f t="shared" si="28"/>
        <v>0.23756131188738772</v>
      </c>
      <c r="G104" s="9">
        <f t="shared" si="29"/>
        <v>1.0733911794566449</v>
      </c>
      <c r="H104" s="9">
        <f t="shared" si="30"/>
        <v>2.1377946502240439</v>
      </c>
      <c r="I104" s="9">
        <f t="shared" si="31"/>
        <v>3.3936623301883184</v>
      </c>
      <c r="J104" s="9">
        <f t="shared" si="32"/>
        <v>4.2094396265753682</v>
      </c>
      <c r="K104" s="11">
        <f t="shared" si="33"/>
        <v>0.4854368932038835</v>
      </c>
      <c r="L104" s="11">
        <f t="shared" si="34"/>
        <v>0.30959752321981426</v>
      </c>
      <c r="M104" s="11">
        <f t="shared" si="35"/>
        <v>0.25062656641604009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-0.26621914128855151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0.23654676081227749</v>
      </c>
      <c r="Q104" s="11">
        <f>2*'OddsRatio_working_3-way'!K104*'OddsRatio_working_3-way'!L104*'OddsRatio_working_3-way'!M104</f>
        <v>7.5333363316011939E-2</v>
      </c>
      <c r="R104" s="11">
        <f t="shared" si="36"/>
        <v>0</v>
      </c>
      <c r="S104" s="11">
        <f t="shared" si="37"/>
        <v>-0.88854152134721032</v>
      </c>
      <c r="T104" s="11">
        <f t="shared" si="38"/>
        <v>-0.28297500679847465</v>
      </c>
      <c r="U104" s="11">
        <f>'OddsRatio_working_3-way'!S104-'OddsRatio_working_3-way'!R104^2/3</f>
        <v>-0.88854152134721032</v>
      </c>
      <c r="V104" s="11">
        <f>'OddsRatio_working_3-way'!S104*'OddsRatio_working_3-way'!R104/3-2*'OddsRatio_working_3-way'!R104^3/27-'OddsRatio_working_3-way'!T104</f>
        <v>0.28297500679847465</v>
      </c>
      <c r="W104" s="11">
        <f>'OddsRatio_working_3-way'!V104^2+4*'OddsRatio_working_3-way'!U104^3/27</f>
        <v>-2.385238902253016E-2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0.16118874301197877</v>
      </c>
      <c r="Y104" s="11">
        <f>IF('OddsRatio_working_3-way'!W104&gt;=0,IF('OddsRatio_working_3-way'!V104+SQRT('OddsRatio_working_3-way'!W104)&gt;0,0,PI()),ACOS('OddsRatio_working_3-way'!V104/(2*'OddsRatio_working_3-way'!X104)))</f>
        <v>0.49959775351661118</v>
      </c>
      <c r="Z104" s="11">
        <f>'OddsRatio_working_3-way'!X104^(1/3)*COS('OddsRatio_working_3-way'!Y104/3)</f>
        <v>0.53669558972832254</v>
      </c>
      <c r="AA104" s="11">
        <f>'OddsRatio_working_3-way'!X104^(1/3)*COS(('OddsRatio_working_3-way'!Y104+2*PI())/3)</f>
        <v>-0.34647438004122361</v>
      </c>
      <c r="AB104" s="11">
        <f>'OddsRatio_working_3-way'!X104^(1/3)*COS(('OddsRatio_working_3-way'!Y104+4*PI())/3)</f>
        <v>-0.19022120968709896</v>
      </c>
      <c r="AC104" s="11">
        <f>'OddsRatio_working_3-way'!X104^(1/3)*SIN('OddsRatio_working_3-way'!Y104/3)</f>
        <v>9.0212809965686327E-2</v>
      </c>
      <c r="AD104" s="11">
        <f>'OddsRatio_working_3-way'!X104^(1/3)*SIN(('OddsRatio_working_3-way'!Y104+2*PI())/3)</f>
        <v>0.41968560982095471</v>
      </c>
      <c r="AE104" s="11">
        <f>'OddsRatio_working_3-way'!X104^(1/3)*SIN(('OddsRatio_working_3-way'!Y104+4*PI())/3)</f>
        <v>-0.50989841978664108</v>
      </c>
      <c r="AF104" s="11">
        <f>-'OddsRatio_working_3-way'!U104/(3*'OddsRatio_working_3-way'!X104^(1/3))*COS(('OddsRatio_working_3-way'!Y104)/3)</f>
        <v>0.53669558972832232</v>
      </c>
      <c r="AG104" s="11">
        <f>-'OddsRatio_working_3-way'!U104/(3*'OddsRatio_working_3-way'!X104^(1/3))*COS(('OddsRatio_working_3-way'!Y104+2*PI())/3)</f>
        <v>-0.34647438004122344</v>
      </c>
      <c r="AH104" s="11">
        <f>-'OddsRatio_working_3-way'!U104/(3*'OddsRatio_working_3-way'!X104^(1/3))*COS(('OddsRatio_working_3-way'!Y104+4*PI())/3)</f>
        <v>-0.19022120968709888</v>
      </c>
      <c r="AI104" s="11">
        <f>'OddsRatio_working_3-way'!U104/(3*'OddsRatio_working_3-way'!X104^(1/3))*SIN(('OddsRatio_working_3-way'!Y104)/3)</f>
        <v>-9.0212809965686286E-2</v>
      </c>
      <c r="AJ104" s="11">
        <f>'OddsRatio_working_3-way'!U104/(3*'OddsRatio_working_3-way'!X104^(1/3))*SIN(('OddsRatio_working_3-way'!Y104+2*PI())/3)</f>
        <v>-0.41968560982095454</v>
      </c>
      <c r="AK104" s="11">
        <f>'OddsRatio_working_3-way'!U104/(3*'OddsRatio_working_3-way'!X104^(1/3))*SIN(('OddsRatio_working_3-way'!Y104+4*PI())/3)</f>
        <v>0.50989841978664086</v>
      </c>
      <c r="AL104" s="11">
        <f>'OddsRatio_working_3-way'!Z104+'OddsRatio_working_3-way'!AF104</f>
        <v>1.0733911794566449</v>
      </c>
      <c r="AM104" s="11">
        <f>'OddsRatio_working_3-way'!AA104+'OddsRatio_working_3-way'!AG104</f>
        <v>-0.6929487600824471</v>
      </c>
      <c r="AN104" s="11">
        <f>'OddsRatio_working_3-way'!AB104+'OddsRatio_working_3-way'!AH104</f>
        <v>-0.38044241937419787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1.0733911794566449</v>
      </c>
      <c r="AS104" s="11">
        <f>IF(('OddsRatio_working_3-way'!X104=0),IF(Q104&gt;0,-Q104^(1/3),(-Q104)^(1/3)),'OddsRatio_working_3-way'!AM104-'OddsRatio_working_3-way'!R104/3)</f>
        <v>-0.6929487600824471</v>
      </c>
      <c r="AT104" s="11">
        <f>IF(('OddsRatio_working_3-way'!X104=0),IF(Q104&gt;0,-Q104^(1/3),(-Q104)^(1/3)),'OddsRatio_working_3-way'!AN104-'OddsRatio_working_3-way'!R104/3)</f>
        <v>-0.38044241937419787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2.14</v>
      </c>
      <c r="B105" s="4">
        <f>IF('True_Odds_Calculator_3-way'!B106="","",'True_Odds_Calculator_3-way'!B106)</f>
        <v>3.11</v>
      </c>
      <c r="C105" s="4">
        <f>IF('True_Odds_Calculator_3-way'!C106="","",'True_Odds_Calculator_3-way'!C106)</f>
        <v>3.89</v>
      </c>
      <c r="D105" s="9">
        <f t="shared" si="26"/>
        <v>0.44979323114454611</v>
      </c>
      <c r="E105" s="9">
        <f t="shared" si="27"/>
        <v>0.30636560325401946</v>
      </c>
      <c r="F105" s="9">
        <f t="shared" si="28"/>
        <v>0.24384116560143443</v>
      </c>
      <c r="G105" s="9">
        <f t="shared" si="29"/>
        <v>1.0730208529633711</v>
      </c>
      <c r="H105" s="9">
        <f t="shared" si="30"/>
        <v>2.2232437723782437</v>
      </c>
      <c r="I105" s="9">
        <f t="shared" si="31"/>
        <v>3.2640739997527128</v>
      </c>
      <c r="J105" s="9">
        <f t="shared" si="32"/>
        <v>4.1010302650641419</v>
      </c>
      <c r="K105" s="11">
        <f t="shared" si="33"/>
        <v>0.46728971962616822</v>
      </c>
      <c r="L105" s="11">
        <f t="shared" si="34"/>
        <v>0.32154340836012862</v>
      </c>
      <c r="M105" s="11">
        <f t="shared" si="35"/>
        <v>0.25706940874035988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-0.26851056949483698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0.2371617287714953</v>
      </c>
      <c r="Q105" s="11">
        <f>2*'OddsRatio_working_3-way'!K105*'OddsRatio_working_3-way'!L105*'OddsRatio_working_3-way'!M105</f>
        <v>7.7251377449998465E-2</v>
      </c>
      <c r="R105" s="11">
        <f t="shared" si="36"/>
        <v>0</v>
      </c>
      <c r="S105" s="11">
        <f t="shared" si="37"/>
        <v>-0.88324913696202012</v>
      </c>
      <c r="T105" s="11">
        <f t="shared" si="38"/>
        <v>-0.28770330194202609</v>
      </c>
      <c r="U105" s="11">
        <f>'OddsRatio_working_3-way'!S105-'OddsRatio_working_3-way'!R105^2/3</f>
        <v>-0.88324913696202012</v>
      </c>
      <c r="V105" s="11">
        <f>'OddsRatio_working_3-way'!S105*'OddsRatio_working_3-way'!R105/3-2*'OddsRatio_working_3-way'!R105^3/27-'OddsRatio_working_3-way'!T105</f>
        <v>0.28770330194202609</v>
      </c>
      <c r="W105" s="11">
        <f>'OddsRatio_working_3-way'!V105^2+4*'OddsRatio_working_3-way'!U105^3/27</f>
        <v>-1.9308039604719732E-2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0.15975076647160755</v>
      </c>
      <c r="Y105" s="11">
        <f>IF('OddsRatio_working_3-way'!W105&gt;=0,IF('OddsRatio_working_3-way'!V105+SQRT('OddsRatio_working_3-way'!W105)&gt;0,0,PI()),ACOS('OddsRatio_working_3-way'!V105/(2*'OddsRatio_working_3-way'!X105)))</f>
        <v>0.44993471340207458</v>
      </c>
      <c r="Z105" s="11">
        <f>'OddsRatio_working_3-way'!X105^(1/3)*COS('OddsRatio_working_3-way'!Y105/3)</f>
        <v>0.53651042648168568</v>
      </c>
      <c r="AA105" s="11">
        <f>'OddsRatio_working_3-way'!X105^(1/3)*COS(('OddsRatio_working_3-way'!Y105+2*PI())/3)</f>
        <v>-0.33846707796351527</v>
      </c>
      <c r="AB105" s="11">
        <f>'OddsRatio_working_3-way'!X105^(1/3)*COS(('OddsRatio_working_3-way'!Y105+4*PI())/3)</f>
        <v>-0.19804334851817032</v>
      </c>
      <c r="AC105" s="11">
        <f>'OddsRatio_working_3-way'!X105^(1/3)*SIN('OddsRatio_working_3-way'!Y105/3)</f>
        <v>8.1073677995881152E-2</v>
      </c>
      <c r="AD105" s="11">
        <f>'OddsRatio_working_3-way'!X105^(1/3)*SIN(('OddsRatio_working_3-way'!Y105+2*PI())/3)</f>
        <v>0.42409481973042273</v>
      </c>
      <c r="AE105" s="11">
        <f>'OddsRatio_working_3-way'!X105^(1/3)*SIN(('OddsRatio_working_3-way'!Y105+4*PI())/3)</f>
        <v>-0.50516849772630379</v>
      </c>
      <c r="AF105" s="11">
        <f>-'OddsRatio_working_3-way'!U105/(3*'OddsRatio_working_3-way'!X105^(1/3))*COS(('OddsRatio_working_3-way'!Y105)/3)</f>
        <v>0.53651042648168557</v>
      </c>
      <c r="AG105" s="11">
        <f>-'OddsRatio_working_3-way'!U105/(3*'OddsRatio_working_3-way'!X105^(1/3))*COS(('OddsRatio_working_3-way'!Y105+2*PI())/3)</f>
        <v>-0.33846707796351522</v>
      </c>
      <c r="AH105" s="11">
        <f>-'OddsRatio_working_3-way'!U105/(3*'OddsRatio_working_3-way'!X105^(1/3))*COS(('OddsRatio_working_3-way'!Y105+4*PI())/3)</f>
        <v>-0.19804334851817029</v>
      </c>
      <c r="AI105" s="11">
        <f>'OddsRatio_working_3-way'!U105/(3*'OddsRatio_working_3-way'!X105^(1/3))*SIN(('OddsRatio_working_3-way'!Y105)/3)</f>
        <v>-8.1073677995881138E-2</v>
      </c>
      <c r="AJ105" s="11">
        <f>'OddsRatio_working_3-way'!U105/(3*'OddsRatio_working_3-way'!X105^(1/3))*SIN(('OddsRatio_working_3-way'!Y105+2*PI())/3)</f>
        <v>-0.42409481973042268</v>
      </c>
      <c r="AK105" s="11">
        <f>'OddsRatio_working_3-way'!U105/(3*'OddsRatio_working_3-way'!X105^(1/3))*SIN(('OddsRatio_working_3-way'!Y105+4*PI())/3)</f>
        <v>0.50516849772630368</v>
      </c>
      <c r="AL105" s="11">
        <f>'OddsRatio_working_3-way'!Z105+'OddsRatio_working_3-way'!AF105</f>
        <v>1.0730208529633711</v>
      </c>
      <c r="AM105" s="11">
        <f>'OddsRatio_working_3-way'!AA105+'OddsRatio_working_3-way'!AG105</f>
        <v>-0.67693415592703055</v>
      </c>
      <c r="AN105" s="11">
        <f>'OddsRatio_working_3-way'!AB105+'OddsRatio_working_3-way'!AH105</f>
        <v>-0.39608669703634058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1.0730208529633711</v>
      </c>
      <c r="AS105" s="11">
        <f>IF(('OddsRatio_working_3-way'!X105=0),IF(Q105&gt;0,-Q105^(1/3),(-Q105)^(1/3)),'OddsRatio_working_3-way'!AM105-'OddsRatio_working_3-way'!R105/3)</f>
        <v>-0.67693415592703055</v>
      </c>
      <c r="AT105" s="11">
        <f>IF(('OddsRatio_working_3-way'!X105=0),IF(Q105&gt;0,-Q105^(1/3),(-Q105)^(1/3)),'OddsRatio_working_3-way'!AN105-'OddsRatio_working_3-way'!R105/3)</f>
        <v>-0.39608669703634058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2.67</v>
      </c>
      <c r="B106" s="4">
        <f>IF('True_Odds_Calculator_3-way'!B107="","",'True_Odds_Calculator_3-way'!B107)</f>
        <v>3.07</v>
      </c>
      <c r="C106" s="4">
        <f>IF('True_Odds_Calculator_3-way'!C107="","",'True_Odds_Calculator_3-way'!C107)</f>
        <v>2.92</v>
      </c>
      <c r="D106" s="9">
        <f t="shared" si="26"/>
        <v>0.35976668165611608</v>
      </c>
      <c r="E106" s="9">
        <f t="shared" si="27"/>
        <v>0.31193211140823407</v>
      </c>
      <c r="F106" s="9">
        <f t="shared" si="28"/>
        <v>0.32830120693564996</v>
      </c>
      <c r="G106" s="9">
        <f t="shared" si="29"/>
        <v>1.0656163120845752</v>
      </c>
      <c r="H106" s="9">
        <f t="shared" si="30"/>
        <v>2.7795792411812403</v>
      </c>
      <c r="I106" s="9">
        <f t="shared" si="31"/>
        <v>3.2058257660150695</v>
      </c>
      <c r="J106" s="9">
        <f t="shared" si="32"/>
        <v>3.0459833192023846</v>
      </c>
      <c r="K106" s="11">
        <f t="shared" si="33"/>
        <v>0.37453183520599254</v>
      </c>
      <c r="L106" s="11">
        <f t="shared" si="34"/>
        <v>0.32573289902280134</v>
      </c>
      <c r="M106" s="11">
        <f t="shared" si="35"/>
        <v>0.34246575342465752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-0.27730363149316228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0.23647429691512178</v>
      </c>
      <c r="Q106" s="11">
        <f>2*'OddsRatio_working_3-way'!K106*'OddsRatio_working_3-way'!L106*'OddsRatio_working_3-way'!M106</f>
        <v>8.3559822231491804E-2</v>
      </c>
      <c r="R106" s="11">
        <f t="shared" si="36"/>
        <v>0</v>
      </c>
      <c r="S106" s="11">
        <f t="shared" si="37"/>
        <v>-0.85276307288804021</v>
      </c>
      <c r="T106" s="11">
        <f t="shared" si="38"/>
        <v>-0.30132970773428985</v>
      </c>
      <c r="U106" s="11">
        <f>'OddsRatio_working_3-way'!S106-'OddsRatio_working_3-way'!R106^2/3</f>
        <v>-0.85276307288804021</v>
      </c>
      <c r="V106" s="11">
        <f>'OddsRatio_working_3-way'!S106*'OddsRatio_working_3-way'!R106/3-2*'OddsRatio_working_3-way'!R106^3/27-'OddsRatio_working_3-way'!T106</f>
        <v>0.30132970773428985</v>
      </c>
      <c r="W106" s="11">
        <f>'OddsRatio_working_3-way'!V106^2+4*'OddsRatio_working_3-way'!U106^3/27</f>
        <v>-1.0720294201387592E-3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0.15155165966046966</v>
      </c>
      <c r="Y106" s="11">
        <f>IF('OddsRatio_working_3-way'!W106&gt;=0,IF('OddsRatio_working_3-way'!V106+SQRT('OddsRatio_working_3-way'!W106)&gt;0,0,PI()),ACOS('OddsRatio_working_3-way'!V106/(2*'OddsRatio_working_3-way'!X106)))</f>
        <v>0.10823330269461051</v>
      </c>
      <c r="Z106" s="11">
        <f>'OddsRatio_working_3-way'!X106^(1/3)*COS('OddsRatio_working_3-way'!Y106/3)</f>
        <v>0.5328081560422876</v>
      </c>
      <c r="AA106" s="11">
        <f>'OddsRatio_working_3-way'!X106^(1/3)*COS(('OddsRatio_working_3-way'!Y106+2*PI())/3)</f>
        <v>-0.28305850275221944</v>
      </c>
      <c r="AB106" s="11">
        <f>'OddsRatio_working_3-way'!X106^(1/3)*COS(('OddsRatio_working_3-way'!Y106+4*PI())/3)</f>
        <v>-0.2497496532900681</v>
      </c>
      <c r="AC106" s="11">
        <f>'OddsRatio_working_3-way'!X106^(1/3)*SIN('OddsRatio_working_3-way'!Y106/3)</f>
        <v>1.9230873203369685E-2</v>
      </c>
      <c r="AD106" s="11">
        <f>'OddsRatio_working_3-way'!X106^(1/3)*SIN(('OddsRatio_working_3-way'!Y106+2*PI())/3)</f>
        <v>0.45180996187447942</v>
      </c>
      <c r="AE106" s="11">
        <f>'OddsRatio_working_3-way'!X106^(1/3)*SIN(('OddsRatio_working_3-way'!Y106+4*PI())/3)</f>
        <v>-0.47104083507784922</v>
      </c>
      <c r="AF106" s="11">
        <f>-'OddsRatio_working_3-way'!U106/(3*'OddsRatio_working_3-way'!X106^(1/3))*COS(('OddsRatio_working_3-way'!Y106)/3)</f>
        <v>0.5328081560422876</v>
      </c>
      <c r="AG106" s="11">
        <f>-'OddsRatio_working_3-way'!U106/(3*'OddsRatio_working_3-way'!X106^(1/3))*COS(('OddsRatio_working_3-way'!Y106+2*PI())/3)</f>
        <v>-0.28305850275221944</v>
      </c>
      <c r="AH106" s="11">
        <f>-'OddsRatio_working_3-way'!U106/(3*'OddsRatio_working_3-way'!X106^(1/3))*COS(('OddsRatio_working_3-way'!Y106+4*PI())/3)</f>
        <v>-0.2497496532900681</v>
      </c>
      <c r="AI106" s="11">
        <f>'OddsRatio_working_3-way'!U106/(3*'OddsRatio_working_3-way'!X106^(1/3))*SIN(('OddsRatio_working_3-way'!Y106)/3)</f>
        <v>-1.9230873203369685E-2</v>
      </c>
      <c r="AJ106" s="11">
        <f>'OddsRatio_working_3-way'!U106/(3*'OddsRatio_working_3-way'!X106^(1/3))*SIN(('OddsRatio_working_3-way'!Y106+2*PI())/3)</f>
        <v>-0.45180996187447942</v>
      </c>
      <c r="AK106" s="11">
        <f>'OddsRatio_working_3-way'!U106/(3*'OddsRatio_working_3-way'!X106^(1/3))*SIN(('OddsRatio_working_3-way'!Y106+4*PI())/3)</f>
        <v>0.47104083507784922</v>
      </c>
      <c r="AL106" s="11">
        <f>'OddsRatio_working_3-way'!Z106+'OddsRatio_working_3-way'!AF106</f>
        <v>1.0656163120845752</v>
      </c>
      <c r="AM106" s="11">
        <f>'OddsRatio_working_3-way'!AA106+'OddsRatio_working_3-way'!AG106</f>
        <v>-0.56611700550443889</v>
      </c>
      <c r="AN106" s="11">
        <f>'OddsRatio_working_3-way'!AB106+'OddsRatio_working_3-way'!AH106</f>
        <v>-0.49949930658013619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1.0656163120845752</v>
      </c>
      <c r="AS106" s="11">
        <f>IF(('OddsRatio_working_3-way'!X106=0),IF(Q106&gt;0,-Q106^(1/3),(-Q106)^(1/3)),'OddsRatio_working_3-way'!AM106-'OddsRatio_working_3-way'!R106/3)</f>
        <v>-0.56611700550443889</v>
      </c>
      <c r="AT106" s="11">
        <f>IF(('OddsRatio_working_3-way'!X106=0),IF(Q106&gt;0,-Q106^(1/3),(-Q106)^(1/3)),'OddsRatio_working_3-way'!AN106-'OddsRatio_working_3-way'!R106/3)</f>
        <v>-0.49949930658013619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3.21</v>
      </c>
      <c r="B107" s="4">
        <f>IF('True_Odds_Calculator_3-way'!B108="","",'True_Odds_Calculator_3-way'!B108)</f>
        <v>2.84</v>
      </c>
      <c r="C107" s="4">
        <f>IF('True_Odds_Calculator_3-way'!C108="","",'True_Odds_Calculator_3-way'!C108)</f>
        <v>2.63</v>
      </c>
      <c r="D107" s="9">
        <f t="shared" si="26"/>
        <v>0.29768853288432667</v>
      </c>
      <c r="E107" s="9">
        <f t="shared" si="27"/>
        <v>0.33735529388598923</v>
      </c>
      <c r="F107" s="9">
        <f t="shared" si="28"/>
        <v>0.36495617322968388</v>
      </c>
      <c r="G107" s="9">
        <f t="shared" si="29"/>
        <v>1.0675184263596451</v>
      </c>
      <c r="H107" s="9">
        <f t="shared" si="30"/>
        <v>3.3592157222548162</v>
      </c>
      <c r="I107" s="9">
        <f t="shared" si="31"/>
        <v>2.9642339045017465</v>
      </c>
      <c r="J107" s="9">
        <f t="shared" si="32"/>
        <v>2.7400550349662218</v>
      </c>
      <c r="K107" s="11">
        <f t="shared" si="33"/>
        <v>0.3115264797507788</v>
      </c>
      <c r="L107" s="11">
        <f t="shared" si="34"/>
        <v>0.35211267605633806</v>
      </c>
      <c r="M107" s="11">
        <f t="shared" si="35"/>
        <v>0.38022813688212931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-0.27645126411549603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0.23690226597017403</v>
      </c>
      <c r="Q107" s="11">
        <f>2*'OddsRatio_working_3-way'!K107*'OddsRatio_working_3-way'!L107*'OddsRatio_working_3-way'!M107</f>
        <v>8.3416290834568321E-2</v>
      </c>
      <c r="R107" s="11">
        <f t="shared" si="36"/>
        <v>0</v>
      </c>
      <c r="S107" s="11">
        <f t="shared" si="37"/>
        <v>-0.85694043298424127</v>
      </c>
      <c r="T107" s="11">
        <f t="shared" si="38"/>
        <v>-0.3017395890789582</v>
      </c>
      <c r="U107" s="11">
        <f>'OddsRatio_working_3-way'!S107-'OddsRatio_working_3-way'!R107^2/3</f>
        <v>-0.85694043298424127</v>
      </c>
      <c r="V107" s="11">
        <f>'OddsRatio_working_3-way'!S107*'OddsRatio_working_3-way'!R107/3-2*'OddsRatio_working_3-way'!R107^3/27-'OddsRatio_working_3-way'!T107</f>
        <v>0.3017395890789582</v>
      </c>
      <c r="W107" s="11">
        <f>'OddsRatio_working_3-way'!V107^2+4*'OddsRatio_working_3-way'!U107^3/27</f>
        <v>-2.1815989479155862E-3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0.15266661272643581</v>
      </c>
      <c r="Y107" s="11">
        <f>IF('OddsRatio_working_3-way'!W107&gt;=0,IF('OddsRatio_working_3-way'!V107+SQRT('OddsRatio_working_3-way'!W107)&gt;0,0,PI()),ACOS('OddsRatio_working_3-way'!V107/(2*'OddsRatio_working_3-way'!X107)))</f>
        <v>0.15357548899294104</v>
      </c>
      <c r="Z107" s="11">
        <f>'OddsRatio_working_3-way'!X107^(1/3)*COS('OddsRatio_working_3-way'!Y107/3)</f>
        <v>0.53375921317982256</v>
      </c>
      <c r="AA107" s="11">
        <f>'OddsRatio_working_3-way'!X107^(1/3)*COS(('OddsRatio_working_3-way'!Y107+2*PI())/3)</f>
        <v>-0.29056367307569192</v>
      </c>
      <c r="AB107" s="11">
        <f>'OddsRatio_working_3-way'!X107^(1/3)*COS(('OddsRatio_working_3-way'!Y107+4*PI())/3)</f>
        <v>-0.24319554010413094</v>
      </c>
      <c r="AC107" s="11">
        <f>'OddsRatio_working_3-way'!X107^(1/3)*SIN('OddsRatio_working_3-way'!Y107/3)</f>
        <v>2.7348004322140886E-2</v>
      </c>
      <c r="AD107" s="11">
        <f>'OddsRatio_working_3-way'!X107^(1/3)*SIN(('OddsRatio_working_3-way'!Y107+2*PI())/3)</f>
        <v>0.44857503595664966</v>
      </c>
      <c r="AE107" s="11">
        <f>'OddsRatio_working_3-way'!X107^(1/3)*SIN(('OddsRatio_working_3-way'!Y107+4*PI())/3)</f>
        <v>-0.47592304027879034</v>
      </c>
      <c r="AF107" s="11">
        <f>-'OddsRatio_working_3-way'!U107/(3*'OddsRatio_working_3-way'!X107^(1/3))*COS(('OddsRatio_working_3-way'!Y107)/3)</f>
        <v>0.53375921317982256</v>
      </c>
      <c r="AG107" s="11">
        <f>-'OddsRatio_working_3-way'!U107/(3*'OddsRatio_working_3-way'!X107^(1/3))*COS(('OddsRatio_working_3-way'!Y107+2*PI())/3)</f>
        <v>-0.29056367307569192</v>
      </c>
      <c r="AH107" s="11">
        <f>-'OddsRatio_working_3-way'!U107/(3*'OddsRatio_working_3-way'!X107^(1/3))*COS(('OddsRatio_working_3-way'!Y107+4*PI())/3)</f>
        <v>-0.24319554010413094</v>
      </c>
      <c r="AI107" s="11">
        <f>'OddsRatio_working_3-way'!U107/(3*'OddsRatio_working_3-way'!X107^(1/3))*SIN(('OddsRatio_working_3-way'!Y107)/3)</f>
        <v>-2.7348004322140886E-2</v>
      </c>
      <c r="AJ107" s="11">
        <f>'OddsRatio_working_3-way'!U107/(3*'OddsRatio_working_3-way'!X107^(1/3))*SIN(('OddsRatio_working_3-way'!Y107+2*PI())/3)</f>
        <v>-0.44857503595664966</v>
      </c>
      <c r="AK107" s="11">
        <f>'OddsRatio_working_3-way'!U107/(3*'OddsRatio_working_3-way'!X107^(1/3))*SIN(('OddsRatio_working_3-way'!Y107+4*PI())/3)</f>
        <v>0.47592304027879034</v>
      </c>
      <c r="AL107" s="11">
        <f>'OddsRatio_working_3-way'!Z107+'OddsRatio_working_3-way'!AF107</f>
        <v>1.0675184263596451</v>
      </c>
      <c r="AM107" s="11">
        <f>'OddsRatio_working_3-way'!AA107+'OddsRatio_working_3-way'!AG107</f>
        <v>-0.58112734615138384</v>
      </c>
      <c r="AN107" s="11">
        <f>'OddsRatio_working_3-way'!AB107+'OddsRatio_working_3-way'!AH107</f>
        <v>-0.48639108020826188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1.0675184263596451</v>
      </c>
      <c r="AS107" s="11">
        <f>IF(('OddsRatio_working_3-way'!X107=0),IF(Q107&gt;0,-Q107^(1/3),(-Q107)^(1/3)),'OddsRatio_working_3-way'!AM107-'OddsRatio_working_3-way'!R107/3)</f>
        <v>-0.58112734615138384</v>
      </c>
      <c r="AT107" s="11">
        <f>IF(('OddsRatio_working_3-way'!X107=0),IF(Q107&gt;0,-Q107^(1/3),(-Q107)^(1/3)),'OddsRatio_working_3-way'!AN107-'OddsRatio_working_3-way'!R107/3)</f>
        <v>-0.48639108020826188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3.47</v>
      </c>
      <c r="B108" s="4">
        <f>IF('True_Odds_Calculator_3-way'!B109="","",'True_Odds_Calculator_3-way'!B109)</f>
        <v>3.03</v>
      </c>
      <c r="C108" s="4">
        <f>IF('True_Odds_Calculator_3-way'!C109="","",'True_Odds_Calculator_3-way'!C109)</f>
        <v>2.35</v>
      </c>
      <c r="D108" s="9">
        <f t="shared" si="26"/>
        <v>0.27485935259179411</v>
      </c>
      <c r="E108" s="9">
        <f t="shared" si="27"/>
        <v>0.31563093150981714</v>
      </c>
      <c r="F108" s="9">
        <f t="shared" si="28"/>
        <v>0.40950971589838897</v>
      </c>
      <c r="G108" s="9">
        <f t="shared" si="29"/>
        <v>1.068107039868547</v>
      </c>
      <c r="H108" s="9">
        <f t="shared" si="30"/>
        <v>3.6382243884753107</v>
      </c>
      <c r="I108" s="9">
        <f t="shared" si="31"/>
        <v>3.1682572909331506</v>
      </c>
      <c r="J108" s="9">
        <f t="shared" si="32"/>
        <v>2.4419445038225382</v>
      </c>
      <c r="K108" s="11">
        <f t="shared" si="33"/>
        <v>0.28818443804034583</v>
      </c>
      <c r="L108" s="11">
        <f t="shared" si="34"/>
        <v>0.33003300330033003</v>
      </c>
      <c r="M108" s="11">
        <f t="shared" si="35"/>
        <v>0.42553191489361702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-0.27395977073947519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0.23676412647089717</v>
      </c>
      <c r="Q108" s="11">
        <f>2*'OddsRatio_working_3-way'!K108*'OddsRatio_working_3-way'!L108*'OddsRatio_working_3-way'!M108</f>
        <v>8.0945000502870817E-2</v>
      </c>
      <c r="R108" s="11">
        <f t="shared" si="36"/>
        <v>0</v>
      </c>
      <c r="S108" s="11">
        <f t="shared" si="37"/>
        <v>-0.86422953936565527</v>
      </c>
      <c r="T108" s="11">
        <f t="shared" si="38"/>
        <v>-0.29546309038142055</v>
      </c>
      <c r="U108" s="11">
        <f>'OddsRatio_working_3-way'!S108-'OddsRatio_working_3-way'!R108^2/3</f>
        <v>-0.86422953936565527</v>
      </c>
      <c r="V108" s="11">
        <f>'OddsRatio_working_3-way'!S108*'OddsRatio_working_3-way'!R108/3-2*'OddsRatio_working_3-way'!R108^3/27-'OddsRatio_working_3-way'!T108</f>
        <v>0.29546309038142055</v>
      </c>
      <c r="W108" s="11">
        <f>'OddsRatio_working_3-way'!V108^2+4*'OddsRatio_working_3-way'!U108^3/27</f>
        <v>-8.3292261089469022E-3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0.15461861457040546</v>
      </c>
      <c r="Y108" s="11">
        <f>IF('OddsRatio_working_3-way'!W108&gt;=0,IF('OddsRatio_working_3-way'!V108+SQRT('OddsRatio_working_3-way'!W108)&gt;0,0,PI()),ACOS('OddsRatio_working_3-way'!V108/(2*'OddsRatio_working_3-way'!X108)))</f>
        <v>0.29958958121536416</v>
      </c>
      <c r="Z108" s="11">
        <f>'OddsRatio_working_3-way'!X108^(1/3)*COS('OddsRatio_working_3-way'!Y108/3)</f>
        <v>0.53405351993427352</v>
      </c>
      <c r="AA108" s="11">
        <f>'OddsRatio_working_3-way'!X108^(1/3)*COS(('OddsRatio_working_3-way'!Y108+2*PI())/3)</f>
        <v>-0.31336802911002037</v>
      </c>
      <c r="AB108" s="11">
        <f>'OddsRatio_working_3-way'!X108^(1/3)*COS(('OddsRatio_working_3-way'!Y108+4*PI())/3)</f>
        <v>-0.22068549082425287</v>
      </c>
      <c r="AC108" s="11">
        <f>'OddsRatio_working_3-way'!X108^(1/3)*SIN('OddsRatio_working_3-way'!Y108/3)</f>
        <v>5.351028842846562E-2</v>
      </c>
      <c r="AD108" s="11">
        <f>'OddsRatio_working_3-way'!X108^(1/3)*SIN(('OddsRatio_working_3-way'!Y108+2*PI())/3)</f>
        <v>0.43574877102934723</v>
      </c>
      <c r="AE108" s="11">
        <f>'OddsRatio_working_3-way'!X108^(1/3)*SIN(('OddsRatio_working_3-way'!Y108+4*PI())/3)</f>
        <v>-0.48925905945781284</v>
      </c>
      <c r="AF108" s="11">
        <f>-'OddsRatio_working_3-way'!U108/(3*'OddsRatio_working_3-way'!X108^(1/3))*COS(('OddsRatio_working_3-way'!Y108)/3)</f>
        <v>0.53405351993427363</v>
      </c>
      <c r="AG108" s="11">
        <f>-'OddsRatio_working_3-way'!U108/(3*'OddsRatio_working_3-way'!X108^(1/3))*COS(('OddsRatio_working_3-way'!Y108+2*PI())/3)</f>
        <v>-0.31336802911002043</v>
      </c>
      <c r="AH108" s="11">
        <f>-'OddsRatio_working_3-way'!U108/(3*'OddsRatio_working_3-way'!X108^(1/3))*COS(('OddsRatio_working_3-way'!Y108+4*PI())/3)</f>
        <v>-0.2206854908242529</v>
      </c>
      <c r="AI108" s="11">
        <f>'OddsRatio_working_3-way'!U108/(3*'OddsRatio_working_3-way'!X108^(1/3))*SIN(('OddsRatio_working_3-way'!Y108)/3)</f>
        <v>-5.3510288428465627E-2</v>
      </c>
      <c r="AJ108" s="11">
        <f>'OddsRatio_working_3-way'!U108/(3*'OddsRatio_working_3-way'!X108^(1/3))*SIN(('OddsRatio_working_3-way'!Y108+2*PI())/3)</f>
        <v>-0.43574877102934734</v>
      </c>
      <c r="AK108" s="11">
        <f>'OddsRatio_working_3-way'!U108/(3*'OddsRatio_working_3-way'!X108^(1/3))*SIN(('OddsRatio_working_3-way'!Y108+4*PI())/3)</f>
        <v>0.48925905945781295</v>
      </c>
      <c r="AL108" s="11">
        <f>'OddsRatio_working_3-way'!Z108+'OddsRatio_working_3-way'!AF108</f>
        <v>1.068107039868547</v>
      </c>
      <c r="AM108" s="11">
        <f>'OddsRatio_working_3-way'!AA108+'OddsRatio_working_3-way'!AG108</f>
        <v>-0.62673605822004075</v>
      </c>
      <c r="AN108" s="11">
        <f>'OddsRatio_working_3-way'!AB108+'OddsRatio_working_3-way'!AH108</f>
        <v>-0.44137098164850574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1.068107039868547</v>
      </c>
      <c r="AS108" s="11">
        <f>IF(('OddsRatio_working_3-way'!X108=0),IF(Q108&gt;0,-Q108^(1/3),(-Q108)^(1/3)),'OddsRatio_working_3-way'!AM108-'OddsRatio_working_3-way'!R108/3)</f>
        <v>-0.62673605822004075</v>
      </c>
      <c r="AT108" s="11">
        <f>IF(('OddsRatio_working_3-way'!X108=0),IF(Q108&gt;0,-Q108^(1/3),(-Q108)^(1/3)),'OddsRatio_working_3-way'!AN108-'OddsRatio_working_3-way'!R108/3)</f>
        <v>-0.44137098164850574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2.04</v>
      </c>
      <c r="B109" s="4">
        <f>IF('True_Odds_Calculator_3-way'!B110="","",'True_Odds_Calculator_3-way'!B110)</f>
        <v>3.2</v>
      </c>
      <c r="C109" s="4">
        <f>IF('True_Odds_Calculator_3-way'!C110="","",'True_Odds_Calculator_3-way'!C110)</f>
        <v>4.1100000000000003</v>
      </c>
      <c r="D109" s="9">
        <f t="shared" si="26"/>
        <v>0.47231506914765881</v>
      </c>
      <c r="E109" s="9">
        <f t="shared" si="27"/>
        <v>0.29732059492848251</v>
      </c>
      <c r="F109" s="9">
        <f t="shared" si="28"/>
        <v>0.23036433592385888</v>
      </c>
      <c r="G109" s="9">
        <f t="shared" si="29"/>
        <v>1.0742603607893053</v>
      </c>
      <c r="H109" s="9">
        <f t="shared" si="30"/>
        <v>2.1172307752208774</v>
      </c>
      <c r="I109" s="9">
        <f t="shared" si="31"/>
        <v>3.3633727937364717</v>
      </c>
      <c r="J109" s="9">
        <f t="shared" si="32"/>
        <v>4.3409497220547397</v>
      </c>
      <c r="K109" s="11">
        <f t="shared" si="33"/>
        <v>0.49019607843137253</v>
      </c>
      <c r="L109" s="11">
        <f t="shared" si="34"/>
        <v>0.3125</v>
      </c>
      <c r="M109" s="11">
        <f t="shared" si="35"/>
        <v>0.24330900243309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-0.2652127761080102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0.23667465769762894</v>
      </c>
      <c r="Q109" s="11">
        <f>2*'OddsRatio_working_3-way'!K109*'OddsRatio_working_3-way'!L109*'OddsRatio_working_3-way'!M109</f>
        <v>7.4543199274843749E-2</v>
      </c>
      <c r="R109" s="11">
        <f t="shared" si="36"/>
        <v>0</v>
      </c>
      <c r="S109" s="11">
        <f t="shared" si="37"/>
        <v>-0.89239538596451751</v>
      </c>
      <c r="T109" s="11">
        <f t="shared" si="38"/>
        <v>-0.28106941290221021</v>
      </c>
      <c r="U109" s="11">
        <f>'OddsRatio_working_3-way'!S109-'OddsRatio_working_3-way'!R109^2/3</f>
        <v>-0.89239538596451751</v>
      </c>
      <c r="V109" s="11">
        <f>'OddsRatio_working_3-way'!S109*'OddsRatio_working_3-way'!R109/3-2*'OddsRatio_working_3-way'!R109^3/27-'OddsRatio_working_3-way'!T109</f>
        <v>0.28106941290221021</v>
      </c>
      <c r="W109" s="11">
        <f>'OddsRatio_working_3-way'!V109^2+4*'OddsRatio_working_3-way'!U109^3/27</f>
        <v>-2.6285390987883822E-2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0.16223856343135326</v>
      </c>
      <c r="Y109" s="11">
        <f>IF('OddsRatio_working_3-way'!W109&gt;=0,IF('OddsRatio_working_3-way'!V109+SQRT('OddsRatio_working_3-way'!W109)&gt;0,0,PI()),ACOS('OddsRatio_working_3-way'!V109/(2*'OddsRatio_working_3-way'!X109)))</f>
        <v>0.52320429504605848</v>
      </c>
      <c r="Z109" s="11">
        <f>'OddsRatio_working_3-way'!X109^(1/3)*COS('OddsRatio_working_3-way'!Y109/3)</f>
        <v>0.53713018039465266</v>
      </c>
      <c r="AA109" s="11">
        <f>'OddsRatio_working_3-way'!X109^(1/3)*COS(('OddsRatio_working_3-way'!Y109+2*PI())/3)</f>
        <v>-0.35052375949493758</v>
      </c>
      <c r="AB109" s="11">
        <f>'OddsRatio_working_3-way'!X109^(1/3)*COS(('OddsRatio_working_3-way'!Y109+4*PI())/3)</f>
        <v>-0.18660642089971521</v>
      </c>
      <c r="AC109" s="11">
        <f>'OddsRatio_working_3-way'!X109^(1/3)*SIN('OddsRatio_working_3-way'!Y109/3)</f>
        <v>9.4637719562798872E-2</v>
      </c>
      <c r="AD109" s="11">
        <f>'OddsRatio_working_3-way'!X109^(1/3)*SIN(('OddsRatio_working_3-way'!Y109+2*PI())/3)</f>
        <v>0.41784952157968813</v>
      </c>
      <c r="AE109" s="11">
        <f>'OddsRatio_working_3-way'!X109^(1/3)*SIN(('OddsRatio_working_3-way'!Y109+4*PI())/3)</f>
        <v>-0.51248724114248689</v>
      </c>
      <c r="AF109" s="11">
        <f>-'OddsRatio_working_3-way'!U109/(3*'OddsRatio_working_3-way'!X109^(1/3))*COS(('OddsRatio_working_3-way'!Y109)/3)</f>
        <v>0.53713018039465266</v>
      </c>
      <c r="AG109" s="11">
        <f>-'OddsRatio_working_3-way'!U109/(3*'OddsRatio_working_3-way'!X109^(1/3))*COS(('OddsRatio_working_3-way'!Y109+2*PI())/3)</f>
        <v>-0.35052375949493758</v>
      </c>
      <c r="AH109" s="11">
        <f>-'OddsRatio_working_3-way'!U109/(3*'OddsRatio_working_3-way'!X109^(1/3))*COS(('OddsRatio_working_3-way'!Y109+4*PI())/3)</f>
        <v>-0.18660642089971521</v>
      </c>
      <c r="AI109" s="11">
        <f>'OddsRatio_working_3-way'!U109/(3*'OddsRatio_working_3-way'!X109^(1/3))*SIN(('OddsRatio_working_3-way'!Y109)/3)</f>
        <v>-9.4637719562798872E-2</v>
      </c>
      <c r="AJ109" s="11">
        <f>'OddsRatio_working_3-way'!U109/(3*'OddsRatio_working_3-way'!X109^(1/3))*SIN(('OddsRatio_working_3-way'!Y109+2*PI())/3)</f>
        <v>-0.41784952157968813</v>
      </c>
      <c r="AK109" s="11">
        <f>'OddsRatio_working_3-way'!U109/(3*'OddsRatio_working_3-way'!X109^(1/3))*SIN(('OddsRatio_working_3-way'!Y109+4*PI())/3)</f>
        <v>0.51248724114248689</v>
      </c>
      <c r="AL109" s="11">
        <f>'OddsRatio_working_3-way'!Z109+'OddsRatio_working_3-way'!AF109</f>
        <v>1.0742603607893053</v>
      </c>
      <c r="AM109" s="11">
        <f>'OddsRatio_working_3-way'!AA109+'OddsRatio_working_3-way'!AG109</f>
        <v>-0.70104751898987516</v>
      </c>
      <c r="AN109" s="11">
        <f>'OddsRatio_working_3-way'!AB109+'OddsRatio_working_3-way'!AH109</f>
        <v>-0.37321284179943043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1.0742603607893053</v>
      </c>
      <c r="AS109" s="11">
        <f>IF(('OddsRatio_working_3-way'!X109=0),IF(Q109&gt;0,-Q109^(1/3),(-Q109)^(1/3)),'OddsRatio_working_3-way'!AM109-'OddsRatio_working_3-way'!R109/3)</f>
        <v>-0.70104751898987516</v>
      </c>
      <c r="AT109" s="11">
        <f>IF(('OddsRatio_working_3-way'!X109=0),IF(Q109&gt;0,-Q109^(1/3),(-Q109)^(1/3)),'OddsRatio_working_3-way'!AN109-'OddsRatio_working_3-way'!R109/3)</f>
        <v>-0.37321284179943043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2.76</v>
      </c>
      <c r="B110" s="4">
        <f>IF('True_Odds_Calculator_3-way'!B111="","",'True_Odds_Calculator_3-way'!B111)</f>
        <v>2.91</v>
      </c>
      <c r="C110" s="4">
        <f>IF('True_Odds_Calculator_3-way'!C111="","",'True_Odds_Calculator_3-way'!C111)</f>
        <v>2.96</v>
      </c>
      <c r="D110" s="9">
        <f t="shared" si="26"/>
        <v>0.34743004711614084</v>
      </c>
      <c r="E110" s="9">
        <f t="shared" si="27"/>
        <v>0.3291251722727121</v>
      </c>
      <c r="F110" s="9">
        <f t="shared" si="28"/>
        <v>0.32344478061114684</v>
      </c>
      <c r="G110" s="9">
        <f t="shared" si="29"/>
        <v>1.0672029820046878</v>
      </c>
      <c r="H110" s="9">
        <f t="shared" si="30"/>
        <v>2.8782772483282497</v>
      </c>
      <c r="I110" s="9">
        <f t="shared" si="31"/>
        <v>3.038357695628954</v>
      </c>
      <c r="J110" s="9">
        <f t="shared" si="32"/>
        <v>3.091717844729188</v>
      </c>
      <c r="K110" s="11">
        <f t="shared" si="33"/>
        <v>0.3623188405797102</v>
      </c>
      <c r="L110" s="11">
        <f t="shared" si="34"/>
        <v>0.3436426116838488</v>
      </c>
      <c r="M110" s="11">
        <f t="shared" si="35"/>
        <v>0.33783783783783783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-0.27714581457297716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0.23681794748580948</v>
      </c>
      <c r="Q110" s="11">
        <f>2*'OddsRatio_working_3-way'!K110*'OddsRatio_working_3-way'!L110*'OddsRatio_working_3-way'!M110</f>
        <v>8.4127157188564644E-2</v>
      </c>
      <c r="R110" s="11">
        <f t="shared" si="36"/>
        <v>0</v>
      </c>
      <c r="S110" s="11">
        <f t="shared" si="37"/>
        <v>-0.85448863029266975</v>
      </c>
      <c r="T110" s="11">
        <f t="shared" si="38"/>
        <v>-0.30354835889615267</v>
      </c>
      <c r="U110" s="11">
        <f>'OddsRatio_working_3-way'!S110-'OddsRatio_working_3-way'!R110^2/3</f>
        <v>-0.85448863029266975</v>
      </c>
      <c r="V110" s="11">
        <f>'OddsRatio_working_3-way'!S110*'OddsRatio_working_3-way'!R110/3-2*'OddsRatio_working_3-way'!R110^3/27-'OddsRatio_working_3-way'!T110</f>
        <v>0.30354835889615267</v>
      </c>
      <c r="W110" s="11">
        <f>'OddsRatio_working_3-way'!V110^2+4*'OddsRatio_working_3-way'!U110^3/27</f>
        <v>-2.8884914334161016E-4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0.15201188714364505</v>
      </c>
      <c r="Y110" s="11">
        <f>IF('OddsRatio_working_3-way'!W110&gt;=0,IF('OddsRatio_working_3-way'!V110+SQRT('OddsRatio_working_3-way'!W110)&gt;0,0,PI()),ACOS('OddsRatio_working_3-way'!V110/(2*'OddsRatio_working_3-way'!X110)))</f>
        <v>5.5931240735188181E-2</v>
      </c>
      <c r="Z110" s="11">
        <f>'OddsRatio_working_3-way'!X110^(1/3)*COS('OddsRatio_working_3-way'!Y110/3)</f>
        <v>0.53360149100234389</v>
      </c>
      <c r="AA110" s="11">
        <f>'OddsRatio_working_3-way'!X110^(1/3)*COS(('OddsRatio_working_3-way'!Y110+2*PI())/3)</f>
        <v>-0.27541725136051703</v>
      </c>
      <c r="AB110" s="11">
        <f>'OddsRatio_working_3-way'!X110^(1/3)*COS(('OddsRatio_working_3-way'!Y110+4*PI())/3)</f>
        <v>-0.25818423964182696</v>
      </c>
      <c r="AC110" s="11">
        <f>'OddsRatio_working_3-way'!X110^(1/3)*SIN('OddsRatio_working_3-way'!Y110/3)</f>
        <v>9.9494839547336969E-3</v>
      </c>
      <c r="AD110" s="11">
        <f>'OddsRatio_working_3-way'!X110^(1/3)*SIN(('OddsRatio_working_3-way'!Y110+2*PI())/3)</f>
        <v>0.45713770472791643</v>
      </c>
      <c r="AE110" s="11">
        <f>'OddsRatio_working_3-way'!X110^(1/3)*SIN(('OddsRatio_working_3-way'!Y110+4*PI())/3)</f>
        <v>-0.4670871886826502</v>
      </c>
      <c r="AF110" s="11">
        <f>-'OddsRatio_working_3-way'!U110/(3*'OddsRatio_working_3-way'!X110^(1/3))*COS(('OddsRatio_working_3-way'!Y110)/3)</f>
        <v>0.53360149100234389</v>
      </c>
      <c r="AG110" s="11">
        <f>-'OddsRatio_working_3-way'!U110/(3*'OddsRatio_working_3-way'!X110^(1/3))*COS(('OddsRatio_working_3-way'!Y110+2*PI())/3)</f>
        <v>-0.27541725136051703</v>
      </c>
      <c r="AH110" s="11">
        <f>-'OddsRatio_working_3-way'!U110/(3*'OddsRatio_working_3-way'!X110^(1/3))*COS(('OddsRatio_working_3-way'!Y110+4*PI())/3)</f>
        <v>-0.25818423964182696</v>
      </c>
      <c r="AI110" s="11">
        <f>'OddsRatio_working_3-way'!U110/(3*'OddsRatio_working_3-way'!X110^(1/3))*SIN(('OddsRatio_working_3-way'!Y110)/3)</f>
        <v>-9.9494839547336969E-3</v>
      </c>
      <c r="AJ110" s="11">
        <f>'OddsRatio_working_3-way'!U110/(3*'OddsRatio_working_3-way'!X110^(1/3))*SIN(('OddsRatio_working_3-way'!Y110+2*PI())/3)</f>
        <v>-0.45713770472791643</v>
      </c>
      <c r="AK110" s="11">
        <f>'OddsRatio_working_3-way'!U110/(3*'OddsRatio_working_3-way'!X110^(1/3))*SIN(('OddsRatio_working_3-way'!Y110+4*PI())/3)</f>
        <v>0.4670871886826502</v>
      </c>
      <c r="AL110" s="11">
        <f>'OddsRatio_working_3-way'!Z110+'OddsRatio_working_3-way'!AF110</f>
        <v>1.0672029820046878</v>
      </c>
      <c r="AM110" s="11">
        <f>'OddsRatio_working_3-way'!AA110+'OddsRatio_working_3-way'!AG110</f>
        <v>-0.55083450272103407</v>
      </c>
      <c r="AN110" s="11">
        <f>'OddsRatio_working_3-way'!AB110+'OddsRatio_working_3-way'!AH110</f>
        <v>-0.51636847928365393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1.0672029820046878</v>
      </c>
      <c r="AS110" s="11">
        <f>IF(('OddsRatio_working_3-way'!X110=0),IF(Q110&gt;0,-Q110^(1/3),(-Q110)^(1/3)),'OddsRatio_working_3-way'!AM110-'OddsRatio_working_3-way'!R110/3)</f>
        <v>-0.55083450272103407</v>
      </c>
      <c r="AT110" s="11">
        <f>IF(('OddsRatio_working_3-way'!X110=0),IF(Q110&gt;0,-Q110^(1/3),(-Q110)^(1/3)),'OddsRatio_working_3-way'!AN110-'OddsRatio_working_3-way'!R110/3)</f>
        <v>-0.51636847928365393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1.77</v>
      </c>
      <c r="B111" s="4">
        <f>IF('True_Odds_Calculator_3-way'!B112="","",'True_Odds_Calculator_3-way'!B112)</f>
        <v>3.35</v>
      </c>
      <c r="C111" s="4">
        <f>IF('True_Odds_Calculator_3-way'!C112="","",'True_Odds_Calculator_3-way'!C112)</f>
        <v>5.43</v>
      </c>
      <c r="D111" s="9">
        <f t="shared" si="26"/>
        <v>0.54534614851932128</v>
      </c>
      <c r="E111" s="9">
        <f t="shared" si="27"/>
        <v>0.28213502460950002</v>
      </c>
      <c r="F111" s="9">
        <f t="shared" si="28"/>
        <v>0.17251882687117867</v>
      </c>
      <c r="G111" s="9">
        <f t="shared" si="29"/>
        <v>1.0827243375252062</v>
      </c>
      <c r="H111" s="9">
        <f t="shared" si="30"/>
        <v>1.8336977398944088</v>
      </c>
      <c r="I111" s="9">
        <f t="shared" si="31"/>
        <v>3.5444021931842351</v>
      </c>
      <c r="J111" s="9">
        <f t="shared" si="32"/>
        <v>5.796468815236663</v>
      </c>
      <c r="K111" s="11">
        <f t="shared" si="33"/>
        <v>0.56497175141242939</v>
      </c>
      <c r="L111" s="11">
        <f t="shared" si="34"/>
        <v>0.29850746268656714</v>
      </c>
      <c r="M111" s="11">
        <f t="shared" si="35"/>
        <v>0.18416206261510129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-0.24896850454472952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0.23449254958158611</v>
      </c>
      <c r="Q111" s="11">
        <f>2*'OddsRatio_working_3-way'!K111*'OddsRatio_working_3-way'!L111*'OddsRatio_working_3-way'!M111</f>
        <v>6.2117231677241348E-2</v>
      </c>
      <c r="R111" s="11">
        <f t="shared" si="36"/>
        <v>0</v>
      </c>
      <c r="S111" s="11">
        <f t="shared" si="37"/>
        <v>-0.94185628021658996</v>
      </c>
      <c r="T111" s="11">
        <f t="shared" si="38"/>
        <v>-0.24949835237525558</v>
      </c>
      <c r="U111" s="11">
        <f>'OddsRatio_working_3-way'!S111-'OddsRatio_working_3-way'!R111^2/3</f>
        <v>-0.94185628021658996</v>
      </c>
      <c r="V111" s="11">
        <f>'OddsRatio_working_3-way'!S111*'OddsRatio_working_3-way'!R111/3-2*'OddsRatio_working_3-way'!R111^3/27-'OddsRatio_working_3-way'!T111</f>
        <v>0.24949835237525558</v>
      </c>
      <c r="W111" s="11">
        <f>'OddsRatio_working_3-way'!V111^2+4*'OddsRatio_working_3-way'!U111^3/27</f>
        <v>-6.15304760262501E-2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0.17591184146058594</v>
      </c>
      <c r="Y111" s="11">
        <f>IF('OddsRatio_working_3-way'!W111&gt;=0,IF('OddsRatio_working_3-way'!V111+SQRT('OddsRatio_working_3-way'!W111)&gt;0,0,PI()),ACOS('OddsRatio_working_3-way'!V111/(2*'OddsRatio_working_3-way'!X111)))</f>
        <v>0.78249399304421152</v>
      </c>
      <c r="Z111" s="11">
        <f>'OddsRatio_working_3-way'!X111^(1/3)*COS('OddsRatio_working_3-way'!Y111/3)</f>
        <v>0.54136216876260324</v>
      </c>
      <c r="AA111" s="11">
        <f>'OddsRatio_working_3-way'!X111^(1/3)*COS(('OddsRatio_working_3-way'!Y111+2*PI())/3)</f>
        <v>-0.39581829598774398</v>
      </c>
      <c r="AB111" s="11">
        <f>'OddsRatio_working_3-way'!X111^(1/3)*COS(('OddsRatio_working_3-way'!Y111+4*PI())/3)</f>
        <v>-0.14554387277485961</v>
      </c>
      <c r="AC111" s="11">
        <f>'OddsRatio_working_3-way'!X111^(1/3)*SIN('OddsRatio_working_3-way'!Y111/3)</f>
        <v>0.1444960056132373</v>
      </c>
      <c r="AD111" s="11">
        <f>'OddsRatio_working_3-way'!X111^(1/3)*SIN(('OddsRatio_working_3-way'!Y111+2*PI())/3)</f>
        <v>0.39658538798963427</v>
      </c>
      <c r="AE111" s="11">
        <f>'OddsRatio_working_3-way'!X111^(1/3)*SIN(('OddsRatio_working_3-way'!Y111+4*PI())/3)</f>
        <v>-0.54108139360287155</v>
      </c>
      <c r="AF111" s="11">
        <f>-'OddsRatio_working_3-way'!U111/(3*'OddsRatio_working_3-way'!X111^(1/3))*COS(('OddsRatio_working_3-way'!Y111)/3)</f>
        <v>0.54136216876260312</v>
      </c>
      <c r="AG111" s="11">
        <f>-'OddsRatio_working_3-way'!U111/(3*'OddsRatio_working_3-way'!X111^(1/3))*COS(('OddsRatio_working_3-way'!Y111+2*PI())/3)</f>
        <v>-0.39581829598774387</v>
      </c>
      <c r="AH111" s="11">
        <f>-'OddsRatio_working_3-way'!U111/(3*'OddsRatio_working_3-way'!X111^(1/3))*COS(('OddsRatio_working_3-way'!Y111+4*PI())/3)</f>
        <v>-0.14554387277485956</v>
      </c>
      <c r="AI111" s="11">
        <f>'OddsRatio_working_3-way'!U111/(3*'OddsRatio_working_3-way'!X111^(1/3))*SIN(('OddsRatio_working_3-way'!Y111)/3)</f>
        <v>-0.14449600561323725</v>
      </c>
      <c r="AJ111" s="11">
        <f>'OddsRatio_working_3-way'!U111/(3*'OddsRatio_working_3-way'!X111^(1/3))*SIN(('OddsRatio_working_3-way'!Y111+2*PI())/3)</f>
        <v>-0.39658538798963411</v>
      </c>
      <c r="AK111" s="11">
        <f>'OddsRatio_working_3-way'!U111/(3*'OddsRatio_working_3-way'!X111^(1/3))*SIN(('OddsRatio_working_3-way'!Y111+4*PI())/3)</f>
        <v>0.54108139360287133</v>
      </c>
      <c r="AL111" s="11">
        <f>'OddsRatio_working_3-way'!Z111+'OddsRatio_working_3-way'!AF111</f>
        <v>1.0827243375252062</v>
      </c>
      <c r="AM111" s="11">
        <f>'OddsRatio_working_3-way'!AA111+'OddsRatio_working_3-way'!AG111</f>
        <v>-0.79163659197548786</v>
      </c>
      <c r="AN111" s="11">
        <f>'OddsRatio_working_3-way'!AB111+'OddsRatio_working_3-way'!AH111</f>
        <v>-0.29108774554971917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1.0827243375252062</v>
      </c>
      <c r="AS111" s="11">
        <f>IF(('OddsRatio_working_3-way'!X111=0),IF(Q111&gt;0,-Q111^(1/3),(-Q111)^(1/3)),'OddsRatio_working_3-way'!AM111-'OddsRatio_working_3-way'!R111/3)</f>
        <v>-0.79163659197548786</v>
      </c>
      <c r="AT111" s="11">
        <f>IF(('OddsRatio_working_3-way'!X111=0),IF(Q111&gt;0,-Q111^(1/3),(-Q111)^(1/3)),'OddsRatio_working_3-way'!AN111-'OddsRatio_working_3-way'!R111/3)</f>
        <v>-0.29108774554971917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7.46</v>
      </c>
      <c r="B112" s="4">
        <f>IF('True_Odds_Calculator_3-way'!B113="","",'True_Odds_Calculator_3-way'!B113)</f>
        <v>4.38</v>
      </c>
      <c r="C112" s="4">
        <f>IF('True_Odds_Calculator_3-way'!C113="","",'True_Odds_Calculator_3-way'!C113)</f>
        <v>1.43</v>
      </c>
      <c r="D112" s="9">
        <f t="shared" si="26"/>
        <v>0.12027487349000357</v>
      </c>
      <c r="E112" s="9">
        <f t="shared" si="27"/>
        <v>0.20716884239903297</v>
      </c>
      <c r="F112" s="9">
        <f t="shared" si="28"/>
        <v>0.67255628411096369</v>
      </c>
      <c r="G112" s="9">
        <f t="shared" si="29"/>
        <v>1.1322428050791897</v>
      </c>
      <c r="H112" s="9">
        <f t="shared" si="30"/>
        <v>8.3142885208115658</v>
      </c>
      <c r="I112" s="9">
        <f t="shared" si="31"/>
        <v>4.8269806811676617</v>
      </c>
      <c r="J112" s="9">
        <f t="shared" si="32"/>
        <v>1.486864406184051</v>
      </c>
      <c r="K112" s="11">
        <f t="shared" si="33"/>
        <v>0.13404825737265416</v>
      </c>
      <c r="L112" s="11">
        <f t="shared" si="34"/>
        <v>0.22831050228310504</v>
      </c>
      <c r="M112" s="11">
        <f t="shared" si="35"/>
        <v>0.69930069930069938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-0.20094106439546966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0.2197968520639203</v>
      </c>
      <c r="Q112" s="11">
        <f>2*'OddsRatio_working_3-way'!K112*'OddsRatio_working_3-way'!L112*'OddsRatio_working_3-way'!M112</f>
        <v>4.2803671288007855E-2</v>
      </c>
      <c r="R112" s="11">
        <f t="shared" si="36"/>
        <v>0</v>
      </c>
      <c r="S112" s="11">
        <f t="shared" si="37"/>
        <v>-1.0938374031469287</v>
      </c>
      <c r="T112" s="11">
        <f t="shared" si="38"/>
        <v>-0.21301604735091118</v>
      </c>
      <c r="U112" s="11">
        <f>'OddsRatio_working_3-way'!S112-'OddsRatio_working_3-way'!R112^2/3</f>
        <v>-1.0938374031469287</v>
      </c>
      <c r="V112" s="11">
        <f>'OddsRatio_working_3-way'!S112*'OddsRatio_working_3-way'!R112/3-2*'OddsRatio_working_3-way'!R112^3/27-'OddsRatio_working_3-way'!T112</f>
        <v>0.21301604735091118</v>
      </c>
      <c r="W112" s="11">
        <f>'OddsRatio_working_3-way'!V112^2+4*'OddsRatio_working_3-way'!U112^3/27</f>
        <v>-0.1485137732691611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0.22016448947217099</v>
      </c>
      <c r="Y112" s="11">
        <f>IF('OddsRatio_working_3-way'!W112&gt;=0,IF('OddsRatio_working_3-way'!V112+SQRT('OddsRatio_working_3-way'!W112)&gt;0,0,PI()),ACOS('OddsRatio_working_3-way'!V112/(2*'OddsRatio_working_3-way'!X112)))</f>
        <v>1.0658440442192239</v>
      </c>
      <c r="Z112" s="11">
        <f>'OddsRatio_working_3-way'!X112^(1/3)*COS('OddsRatio_working_3-way'!Y112/3)</f>
        <v>0.56612140253959486</v>
      </c>
      <c r="AA112" s="11">
        <f>'OddsRatio_working_3-way'!X112^(1/3)*COS(('OddsRatio_working_3-way'!Y112+2*PI())/3)</f>
        <v>-0.46496526134645871</v>
      </c>
      <c r="AB112" s="11">
        <f>'OddsRatio_working_3-way'!X112^(1/3)*COS(('OddsRatio_working_3-way'!Y112+4*PI())/3)</f>
        <v>-0.1011561411931363</v>
      </c>
      <c r="AC112" s="11">
        <f>'OddsRatio_working_3-way'!X112^(1/3)*SIN('OddsRatio_working_3-way'!Y112/3)</f>
        <v>0.21004529345416159</v>
      </c>
      <c r="AD112" s="11">
        <f>'OddsRatio_working_3-way'!X112^(1/3)*SIN(('OddsRatio_working_3-way'!Y112+2*PI())/3)</f>
        <v>0.38525286949828458</v>
      </c>
      <c r="AE112" s="11">
        <f>'OddsRatio_working_3-way'!X112^(1/3)*SIN(('OddsRatio_working_3-way'!Y112+4*PI())/3)</f>
        <v>-0.5952981629524462</v>
      </c>
      <c r="AF112" s="11">
        <f>-'OddsRatio_working_3-way'!U112/(3*'OddsRatio_working_3-way'!X112^(1/3))*COS(('OddsRatio_working_3-way'!Y112)/3)</f>
        <v>0.56612140253959486</v>
      </c>
      <c r="AG112" s="11">
        <f>-'OddsRatio_working_3-way'!U112/(3*'OddsRatio_working_3-way'!X112^(1/3))*COS(('OddsRatio_working_3-way'!Y112+2*PI())/3)</f>
        <v>-0.46496526134645871</v>
      </c>
      <c r="AH112" s="11">
        <f>-'OddsRatio_working_3-way'!U112/(3*'OddsRatio_working_3-way'!X112^(1/3))*COS(('OddsRatio_working_3-way'!Y112+4*PI())/3)</f>
        <v>-0.1011561411931363</v>
      </c>
      <c r="AI112" s="11">
        <f>'OddsRatio_working_3-way'!U112/(3*'OddsRatio_working_3-way'!X112^(1/3))*SIN(('OddsRatio_working_3-way'!Y112)/3)</f>
        <v>-0.21004529345416159</v>
      </c>
      <c r="AJ112" s="11">
        <f>'OddsRatio_working_3-way'!U112/(3*'OddsRatio_working_3-way'!X112^(1/3))*SIN(('OddsRatio_working_3-way'!Y112+2*PI())/3)</f>
        <v>-0.38525286949828458</v>
      </c>
      <c r="AK112" s="11">
        <f>'OddsRatio_working_3-way'!U112/(3*'OddsRatio_working_3-way'!X112^(1/3))*SIN(('OddsRatio_working_3-way'!Y112+4*PI())/3)</f>
        <v>0.5952981629524462</v>
      </c>
      <c r="AL112" s="11">
        <f>'OddsRatio_working_3-way'!Z112+'OddsRatio_working_3-way'!AF112</f>
        <v>1.1322428050791897</v>
      </c>
      <c r="AM112" s="11">
        <f>'OddsRatio_working_3-way'!AA112+'OddsRatio_working_3-way'!AG112</f>
        <v>-0.92993052269291743</v>
      </c>
      <c r="AN112" s="11">
        <f>'OddsRatio_working_3-way'!AB112+'OddsRatio_working_3-way'!AH112</f>
        <v>-0.20231228238627261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1.1322428050791897</v>
      </c>
      <c r="AS112" s="11">
        <f>IF(('OddsRatio_working_3-way'!X112=0),IF(Q112&gt;0,-Q112^(1/3),(-Q112)^(1/3)),'OddsRatio_working_3-way'!AM112-'OddsRatio_working_3-way'!R112/3)</f>
        <v>-0.92993052269291743</v>
      </c>
      <c r="AT112" s="11">
        <f>IF(('OddsRatio_working_3-way'!X112=0),IF(Q112&gt;0,-Q112^(1/3),(-Q112)^(1/3)),'OddsRatio_working_3-way'!AN112-'OddsRatio_working_3-way'!R112/3)</f>
        <v>-0.20231228238627261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1.17</v>
      </c>
      <c r="B113" s="4">
        <f>IF('True_Odds_Calculator_3-way'!B114="","",'True_Odds_Calculator_3-way'!B114)</f>
        <v>7.2</v>
      </c>
      <c r="C113" s="4">
        <f>IF('True_Odds_Calculator_3-way'!C114="","",'True_Odds_Calculator_3-way'!C114)</f>
        <v>13.8</v>
      </c>
      <c r="D113" s="9">
        <f t="shared" si="26"/>
        <v>0.82577074918020388</v>
      </c>
      <c r="E113" s="9">
        <f t="shared" si="27"/>
        <v>0.11500962916328514</v>
      </c>
      <c r="F113" s="9">
        <f t="shared" si="28"/>
        <v>5.92196216565112E-2</v>
      </c>
      <c r="G113" s="9">
        <f t="shared" si="29"/>
        <v>1.2411167954499065</v>
      </c>
      <c r="H113" s="9">
        <f t="shared" si="30"/>
        <v>1.2109898552264835</v>
      </c>
      <c r="I113" s="9">
        <f t="shared" si="31"/>
        <v>8.6949241317894188</v>
      </c>
      <c r="J113" s="9">
        <f t="shared" si="32"/>
        <v>16.886294981758802</v>
      </c>
      <c r="K113" s="11">
        <f t="shared" si="33"/>
        <v>0.85470085470085477</v>
      </c>
      <c r="L113" s="11">
        <f t="shared" si="34"/>
        <v>0.1388888888888889</v>
      </c>
      <c r="M113" s="11">
        <f t="shared" si="35"/>
        <v>7.2463768115942032E-2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-0.11605213537580672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0.16490152359717575</v>
      </c>
      <c r="Q113" s="11">
        <f>2*'OddsRatio_working_3-way'!K113*'OddsRatio_working_3-way'!L113*'OddsRatio_working_3-way'!M113</f>
        <v>1.7204123484316724E-2</v>
      </c>
      <c r="R113" s="11">
        <f t="shared" si="36"/>
        <v>0</v>
      </c>
      <c r="S113" s="11">
        <f t="shared" si="37"/>
        <v>-1.4209262333965862</v>
      </c>
      <c r="T113" s="11">
        <f t="shared" si="38"/>
        <v>-0.14824478178368145</v>
      </c>
      <c r="U113" s="11">
        <f>'OddsRatio_working_3-way'!S113-'OddsRatio_working_3-way'!R113^2/3</f>
        <v>-1.4209262333965862</v>
      </c>
      <c r="V113" s="11">
        <f>'OddsRatio_working_3-way'!S113*'OddsRatio_working_3-way'!R113/3-2*'OddsRatio_working_3-way'!R113^3/27-'OddsRatio_working_3-way'!T113</f>
        <v>0.14824478178368145</v>
      </c>
      <c r="W113" s="11">
        <f>'OddsRatio_working_3-way'!V113^2+4*'OddsRatio_working_3-way'!U113^3/27</f>
        <v>-0.40304491082896515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0.32596833671196368</v>
      </c>
      <c r="Y113" s="11">
        <f>IF('OddsRatio_working_3-way'!W113&gt;=0,IF('OddsRatio_working_3-way'!V113+SQRT('OddsRatio_working_3-way'!W113)&gt;0,0,PI()),ACOS('OddsRatio_working_3-way'!V113/(2*'OddsRatio_working_3-way'!X113)))</f>
        <v>1.3413982776199005</v>
      </c>
      <c r="Z113" s="11">
        <f>'OddsRatio_working_3-way'!X113^(1/3)*COS('OddsRatio_working_3-way'!Y113/3)</f>
        <v>0.62055839772495325</v>
      </c>
      <c r="AA113" s="11">
        <f>'OddsRatio_working_3-way'!X113^(1/3)*COS(('OddsRatio_working_3-way'!Y113+2*PI())/3)</f>
        <v>-0.56798448520508449</v>
      </c>
      <c r="AB113" s="11">
        <f>'OddsRatio_working_3-way'!X113^(1/3)*COS(('OddsRatio_working_3-way'!Y113+4*PI())/3)</f>
        <v>-5.2573912519869127E-2</v>
      </c>
      <c r="AC113" s="11">
        <f>'OddsRatio_working_3-way'!X113^(1/3)*SIN('OddsRatio_working_3-way'!Y113/3)</f>
        <v>0.29757243288298846</v>
      </c>
      <c r="AD113" s="11">
        <f>'OddsRatio_working_3-way'!X113^(1/3)*SIN(('OddsRatio_working_3-way'!Y113+2*PI())/3)</f>
        <v>0.38863312052008292</v>
      </c>
      <c r="AE113" s="11">
        <f>'OddsRatio_working_3-way'!X113^(1/3)*SIN(('OddsRatio_working_3-way'!Y113+4*PI())/3)</f>
        <v>-0.68620555340307121</v>
      </c>
      <c r="AF113" s="11">
        <f>-'OddsRatio_working_3-way'!U113/(3*'OddsRatio_working_3-way'!X113^(1/3))*COS(('OddsRatio_working_3-way'!Y113)/3)</f>
        <v>0.62055839772495325</v>
      </c>
      <c r="AG113" s="11">
        <f>-'OddsRatio_working_3-way'!U113/(3*'OddsRatio_working_3-way'!X113^(1/3))*COS(('OddsRatio_working_3-way'!Y113+2*PI())/3)</f>
        <v>-0.56798448520508449</v>
      </c>
      <c r="AH113" s="11">
        <f>-'OddsRatio_working_3-way'!U113/(3*'OddsRatio_working_3-way'!X113^(1/3))*COS(('OddsRatio_working_3-way'!Y113+4*PI())/3)</f>
        <v>-5.2573912519869127E-2</v>
      </c>
      <c r="AI113" s="11">
        <f>'OddsRatio_working_3-way'!U113/(3*'OddsRatio_working_3-way'!X113^(1/3))*SIN(('OddsRatio_working_3-way'!Y113)/3)</f>
        <v>-0.29757243288298846</v>
      </c>
      <c r="AJ113" s="11">
        <f>'OddsRatio_working_3-way'!U113/(3*'OddsRatio_working_3-way'!X113^(1/3))*SIN(('OddsRatio_working_3-way'!Y113+2*PI())/3)</f>
        <v>-0.38863312052008292</v>
      </c>
      <c r="AK113" s="11">
        <f>'OddsRatio_working_3-way'!U113/(3*'OddsRatio_working_3-way'!X113^(1/3))*SIN(('OddsRatio_working_3-way'!Y113+4*PI())/3)</f>
        <v>0.68620555340307121</v>
      </c>
      <c r="AL113" s="11">
        <f>'OddsRatio_working_3-way'!Z113+'OddsRatio_working_3-way'!AF113</f>
        <v>1.2411167954499065</v>
      </c>
      <c r="AM113" s="11">
        <f>'OddsRatio_working_3-way'!AA113+'OddsRatio_working_3-way'!AG113</f>
        <v>-1.135968970410169</v>
      </c>
      <c r="AN113" s="11">
        <f>'OddsRatio_working_3-way'!AB113+'OddsRatio_working_3-way'!AH113</f>
        <v>-0.10514782503973825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1.2411167954499065</v>
      </c>
      <c r="AS113" s="11">
        <f>IF(('OddsRatio_working_3-way'!X113=0),IF(Q113&gt;0,-Q113^(1/3),(-Q113)^(1/3)),'OddsRatio_working_3-way'!AM113-'OddsRatio_working_3-way'!R113/3)</f>
        <v>-1.135968970410169</v>
      </c>
      <c r="AT113" s="11">
        <f>IF(('OddsRatio_working_3-way'!X113=0),IF(Q113&gt;0,-Q113^(1/3),(-Q113)^(1/3)),'OddsRatio_working_3-way'!AN113-'OddsRatio_working_3-way'!R113/3)</f>
        <v>-0.10514782503973825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1.91</v>
      </c>
      <c r="B114" s="4">
        <f>IF('True_Odds_Calculator_3-way'!B115="","",'True_Odds_Calculator_3-way'!B115)</f>
        <v>4.1500000000000004</v>
      </c>
      <c r="C114" s="4">
        <f>IF('True_Odds_Calculator_3-way'!C115="","",'True_Odds_Calculator_3-way'!C115)</f>
        <v>3.85</v>
      </c>
      <c r="D114" s="9">
        <f t="shared" si="26"/>
        <v>0.51380829657613314</v>
      </c>
      <c r="E114" s="9">
        <f t="shared" si="27"/>
        <v>0.23389160287247937</v>
      </c>
      <c r="F114" s="9">
        <f t="shared" si="28"/>
        <v>0.25230010055138752</v>
      </c>
      <c r="G114" s="9">
        <f t="shared" si="29"/>
        <v>1.0398364540419958</v>
      </c>
      <c r="H114" s="9">
        <f t="shared" si="30"/>
        <v>1.9462511731782162</v>
      </c>
      <c r="I114" s="9">
        <f t="shared" si="31"/>
        <v>4.275484830232287</v>
      </c>
      <c r="J114" s="9">
        <f t="shared" si="32"/>
        <v>3.9635338940196889</v>
      </c>
      <c r="K114" s="11">
        <f t="shared" si="33"/>
        <v>0.52356020942408377</v>
      </c>
      <c r="L114" s="11">
        <f t="shared" si="34"/>
        <v>0.24096385542168672</v>
      </c>
      <c r="M114" s="11">
        <f t="shared" si="35"/>
        <v>0.25974025974025972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-0.26770384727869123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0.22643098401629905</v>
      </c>
      <c r="Q114" s="11">
        <f>2*'OddsRatio_working_3-way'!K114*'OddsRatio_working_3-way'!L114*'OddsRatio_working_3-way'!M114</f>
        <v>6.5537187848422288E-2</v>
      </c>
      <c r="R114" s="11">
        <f t="shared" si="36"/>
        <v>0</v>
      </c>
      <c r="S114" s="11">
        <f t="shared" si="37"/>
        <v>-0.84582640973618373</v>
      </c>
      <c r="T114" s="11">
        <f t="shared" si="38"/>
        <v>-0.24481227488746268</v>
      </c>
      <c r="U114" s="11">
        <f>'OddsRatio_working_3-way'!S114-'OddsRatio_working_3-way'!R114^2/3</f>
        <v>-0.84582640973618373</v>
      </c>
      <c r="V114" s="11">
        <f>'OddsRatio_working_3-way'!S114*'OddsRatio_working_3-way'!R114/3-2*'OddsRatio_working_3-way'!R114^3/27-'OddsRatio_working_3-way'!T114</f>
        <v>0.24481227488746268</v>
      </c>
      <c r="W114" s="11">
        <f>'OddsRatio_working_3-way'!V114^2+4*'OddsRatio_working_3-way'!U114^3/27</f>
        <v>-2.9714815025317531E-2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0.14970626653625102</v>
      </c>
      <c r="Y114" s="11">
        <f>IF('OddsRatio_working_3-way'!W114&gt;=0,IF('OddsRatio_working_3-way'!V114+SQRT('OddsRatio_working_3-way'!W114)&gt;0,0,PI()),ACOS('OddsRatio_working_3-way'!V114/(2*'OddsRatio_working_3-way'!X114)))</f>
        <v>0.61349291971919317</v>
      </c>
      <c r="Z114" s="11">
        <f>'OddsRatio_working_3-way'!X114^(1/3)*COS('OddsRatio_working_3-way'!Y114/3)</f>
        <v>0.51991822702099799</v>
      </c>
      <c r="AA114" s="11">
        <f>'OddsRatio_working_3-way'!X114^(1/3)*COS(('OddsRatio_working_3-way'!Y114+2*PI())/3)</f>
        <v>-0.35334209023834018</v>
      </c>
      <c r="AB114" s="11">
        <f>'OddsRatio_working_3-way'!X114^(1/3)*COS(('OddsRatio_working_3-way'!Y114+4*PI())/3)</f>
        <v>-0.1665761367826579</v>
      </c>
      <c r="AC114" s="11">
        <f>'OddsRatio_working_3-way'!X114^(1/3)*SIN('OddsRatio_working_3-way'!Y114/3)</f>
        <v>0.10782937350309532</v>
      </c>
      <c r="AD114" s="11">
        <f>'OddsRatio_working_3-way'!X114^(1/3)*SIN(('OddsRatio_working_3-way'!Y114+2*PI())/3)</f>
        <v>0.39634770573920153</v>
      </c>
      <c r="AE114" s="11">
        <f>'OddsRatio_working_3-way'!X114^(1/3)*SIN(('OddsRatio_working_3-way'!Y114+4*PI())/3)</f>
        <v>-0.50417707924229682</v>
      </c>
      <c r="AF114" s="11">
        <f>-'OddsRatio_working_3-way'!U114/(3*'OddsRatio_working_3-way'!X114^(1/3))*COS(('OddsRatio_working_3-way'!Y114)/3)</f>
        <v>0.51991822702099788</v>
      </c>
      <c r="AG114" s="11">
        <f>-'OddsRatio_working_3-way'!U114/(3*'OddsRatio_working_3-way'!X114^(1/3))*COS(('OddsRatio_working_3-way'!Y114+2*PI())/3)</f>
        <v>-0.35334209023834012</v>
      </c>
      <c r="AH114" s="11">
        <f>-'OddsRatio_working_3-way'!U114/(3*'OddsRatio_working_3-way'!X114^(1/3))*COS(('OddsRatio_working_3-way'!Y114+4*PI())/3)</f>
        <v>-0.16657613678265784</v>
      </c>
      <c r="AI114" s="11">
        <f>'OddsRatio_working_3-way'!U114/(3*'OddsRatio_working_3-way'!X114^(1/3))*SIN(('OddsRatio_working_3-way'!Y114)/3)</f>
        <v>-0.10782937350309529</v>
      </c>
      <c r="AJ114" s="11">
        <f>'OddsRatio_working_3-way'!U114/(3*'OddsRatio_working_3-way'!X114^(1/3))*SIN(('OddsRatio_working_3-way'!Y114+2*PI())/3)</f>
        <v>-0.39634770573920142</v>
      </c>
      <c r="AK114" s="11">
        <f>'OddsRatio_working_3-way'!U114/(3*'OddsRatio_working_3-way'!X114^(1/3))*SIN(('OddsRatio_working_3-way'!Y114+4*PI())/3)</f>
        <v>0.50417707924229671</v>
      </c>
      <c r="AL114" s="11">
        <f>'OddsRatio_working_3-way'!Z114+'OddsRatio_working_3-way'!AF114</f>
        <v>1.0398364540419958</v>
      </c>
      <c r="AM114" s="11">
        <f>'OddsRatio_working_3-way'!AA114+'OddsRatio_working_3-way'!AG114</f>
        <v>-0.70668418047668036</v>
      </c>
      <c r="AN114" s="11">
        <f>'OddsRatio_working_3-way'!AB114+'OddsRatio_working_3-way'!AH114</f>
        <v>-0.33315227356531574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1.0398364540419958</v>
      </c>
      <c r="AS114" s="11">
        <f>IF(('OddsRatio_working_3-way'!X114=0),IF(Q114&gt;0,-Q114^(1/3),(-Q114)^(1/3)),'OddsRatio_working_3-way'!AM114-'OddsRatio_working_3-way'!R114/3)</f>
        <v>-0.70668418047668036</v>
      </c>
      <c r="AT114" s="11">
        <f>IF(('OddsRatio_working_3-way'!X114=0),IF(Q114&gt;0,-Q114^(1/3),(-Q114)^(1/3)),'OddsRatio_working_3-way'!AN114-'OddsRatio_working_3-way'!R114/3)</f>
        <v>-0.33315227356531574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4.24</v>
      </c>
      <c r="B115" s="4">
        <f>IF('True_Odds_Calculator_3-way'!B116="","",'True_Odds_Calculator_3-way'!B116)</f>
        <v>3.9</v>
      </c>
      <c r="C115" s="4">
        <f>IF('True_Odds_Calculator_3-way'!C116="","",'True_Odds_Calculator_3-way'!C116)</f>
        <v>1.88</v>
      </c>
      <c r="D115" s="9">
        <f t="shared" si="26"/>
        <v>0.22885488896120681</v>
      </c>
      <c r="E115" s="9">
        <f t="shared" si="27"/>
        <v>0.24900503233299698</v>
      </c>
      <c r="F115" s="9">
        <f t="shared" si="28"/>
        <v>0.52214007870579626</v>
      </c>
      <c r="G115" s="9">
        <f t="shared" si="29"/>
        <v>1.0399941701090767</v>
      </c>
      <c r="H115" s="9">
        <f t="shared" si="30"/>
        <v>4.3695811111534084</v>
      </c>
      <c r="I115" s="9">
        <f t="shared" si="31"/>
        <v>4.0159830933163221</v>
      </c>
      <c r="J115" s="9">
        <f t="shared" si="32"/>
        <v>1.9151948696959873</v>
      </c>
      <c r="K115" s="11">
        <f t="shared" si="33"/>
        <v>0.23584905660377356</v>
      </c>
      <c r="L115" s="11">
        <f t="shared" si="34"/>
        <v>0.25641025641025644</v>
      </c>
      <c r="M115" s="11">
        <f t="shared" si="35"/>
        <v>0.53191489361702127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-0.26597288700861554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0.22581292653552787</v>
      </c>
      <c r="Q115" s="11">
        <f>2*'OddsRatio_working_3-way'!K115*'OddsRatio_working_3-way'!L115*'OddsRatio_working_3-way'!M115</f>
        <v>6.4334167104139001E-2</v>
      </c>
      <c r="R115" s="11">
        <f t="shared" si="36"/>
        <v>0</v>
      </c>
      <c r="S115" s="11">
        <f t="shared" si="37"/>
        <v>-0.84900731452455602</v>
      </c>
      <c r="T115" s="11">
        <f t="shared" si="38"/>
        <v>-0.24188242579047184</v>
      </c>
      <c r="U115" s="11">
        <f>'OddsRatio_working_3-way'!S115-'OddsRatio_working_3-way'!R115^2/3</f>
        <v>-0.84900731452455602</v>
      </c>
      <c r="V115" s="11">
        <f>'OddsRatio_working_3-way'!S115*'OddsRatio_working_3-way'!R115/3-2*'OddsRatio_working_3-way'!R115^3/27-'OddsRatio_working_3-way'!T115</f>
        <v>0.24188242579047184</v>
      </c>
      <c r="W115" s="11">
        <f>'OddsRatio_working_3-way'!V115^2+4*'OddsRatio_working_3-way'!U115^3/27</f>
        <v>-3.215598336573381E-2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0.15055156199124681</v>
      </c>
      <c r="Y115" s="11">
        <f>IF('OddsRatio_working_3-way'!W115&gt;=0,IF('OddsRatio_working_3-way'!V115+SQRT('OddsRatio_working_3-way'!W115)&gt;0,0,PI()),ACOS('OddsRatio_working_3-way'!V115/(2*'OddsRatio_working_3-way'!X115)))</f>
        <v>0.63794570937999184</v>
      </c>
      <c r="Z115" s="11">
        <f>'OddsRatio_working_3-way'!X115^(1/3)*COS('OddsRatio_working_3-way'!Y115/3)</f>
        <v>0.51999708505453845</v>
      </c>
      <c r="AA115" s="11">
        <f>'OddsRatio_working_3-way'!X115^(1/3)*COS(('OddsRatio_working_3-way'!Y115+2*PI())/3)</f>
        <v>-0.35723075057700121</v>
      </c>
      <c r="AB115" s="11">
        <f>'OddsRatio_working_3-way'!X115^(1/3)*COS(('OddsRatio_working_3-way'!Y115+4*PI())/3)</f>
        <v>-0.16276633447753736</v>
      </c>
      <c r="AC115" s="11">
        <f>'OddsRatio_working_3-way'!X115^(1/3)*SIN('OddsRatio_working_3-way'!Y115/3)</f>
        <v>0.11227408298282912</v>
      </c>
      <c r="AD115" s="11">
        <f>'OddsRatio_working_3-way'!X115^(1/3)*SIN(('OddsRatio_working_3-way'!Y115+2*PI())/3)</f>
        <v>0.39419364405967328</v>
      </c>
      <c r="AE115" s="11">
        <f>'OddsRatio_working_3-way'!X115^(1/3)*SIN(('OddsRatio_working_3-way'!Y115+4*PI())/3)</f>
        <v>-0.5064677270425022</v>
      </c>
      <c r="AF115" s="11">
        <f>-'OddsRatio_working_3-way'!U115/(3*'OddsRatio_working_3-way'!X115^(1/3))*COS(('OddsRatio_working_3-way'!Y115)/3)</f>
        <v>0.51999708505453834</v>
      </c>
      <c r="AG115" s="11">
        <f>-'OddsRatio_working_3-way'!U115/(3*'OddsRatio_working_3-way'!X115^(1/3))*COS(('OddsRatio_working_3-way'!Y115+2*PI())/3)</f>
        <v>-0.35723075057700115</v>
      </c>
      <c r="AH115" s="11">
        <f>-'OddsRatio_working_3-way'!U115/(3*'OddsRatio_working_3-way'!X115^(1/3))*COS(('OddsRatio_working_3-way'!Y115+4*PI())/3)</f>
        <v>-0.16276633447753733</v>
      </c>
      <c r="AI115" s="11">
        <f>'OddsRatio_working_3-way'!U115/(3*'OddsRatio_working_3-way'!X115^(1/3))*SIN(('OddsRatio_working_3-way'!Y115)/3)</f>
        <v>-0.11227408298282909</v>
      </c>
      <c r="AJ115" s="11">
        <f>'OddsRatio_working_3-way'!U115/(3*'OddsRatio_working_3-way'!X115^(1/3))*SIN(('OddsRatio_working_3-way'!Y115+2*PI())/3)</f>
        <v>-0.39419364405967322</v>
      </c>
      <c r="AK115" s="11">
        <f>'OddsRatio_working_3-way'!U115/(3*'OddsRatio_working_3-way'!X115^(1/3))*SIN(('OddsRatio_working_3-way'!Y115+4*PI())/3)</f>
        <v>0.50646772704250209</v>
      </c>
      <c r="AL115" s="11">
        <f>'OddsRatio_working_3-way'!Z115+'OddsRatio_working_3-way'!AF115</f>
        <v>1.0399941701090767</v>
      </c>
      <c r="AM115" s="11">
        <f>'OddsRatio_working_3-way'!AA115+'OddsRatio_working_3-way'!AG115</f>
        <v>-0.71446150115400231</v>
      </c>
      <c r="AN115" s="11">
        <f>'OddsRatio_working_3-way'!AB115+'OddsRatio_working_3-way'!AH115</f>
        <v>-0.32553266895507471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1.0399941701090767</v>
      </c>
      <c r="AS115" s="11">
        <f>IF(('OddsRatio_working_3-way'!X115=0),IF(Q115&gt;0,-Q115^(1/3),(-Q115)^(1/3)),'OddsRatio_working_3-way'!AM115-'OddsRatio_working_3-way'!R115/3)</f>
        <v>-0.71446150115400231</v>
      </c>
      <c r="AT115" s="11">
        <f>IF(('OddsRatio_working_3-way'!X115=0),IF(Q115&gt;0,-Q115^(1/3),(-Q115)^(1/3)),'OddsRatio_working_3-way'!AN115-'OddsRatio_working_3-way'!R115/3)</f>
        <v>-0.32553266895507471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1.93</v>
      </c>
      <c r="B116" s="4">
        <f>IF('True_Odds_Calculator_3-way'!B117="","",'True_Odds_Calculator_3-way'!B117)</f>
        <v>3.82</v>
      </c>
      <c r="C116" s="4">
        <f>IF('True_Odds_Calculator_3-way'!C117="","",'True_Odds_Calculator_3-way'!C117)</f>
        <v>4.1100000000000003</v>
      </c>
      <c r="D116" s="9">
        <f t="shared" si="26"/>
        <v>0.50883266754749268</v>
      </c>
      <c r="E116" s="9">
        <f t="shared" si="27"/>
        <v>0.25464821995654074</v>
      </c>
      <c r="F116" s="9">
        <f t="shared" si="28"/>
        <v>0.23651911249596672</v>
      </c>
      <c r="G116" s="9">
        <f t="shared" si="29"/>
        <v>1.0379383052608449</v>
      </c>
      <c r="H116" s="9">
        <f t="shared" si="30"/>
        <v>1.9652826238925853</v>
      </c>
      <c r="I116" s="9">
        <f t="shared" si="31"/>
        <v>3.926986020835582</v>
      </c>
      <c r="J116" s="9">
        <f t="shared" si="32"/>
        <v>4.2279881293612274</v>
      </c>
      <c r="K116" s="11">
        <f t="shared" si="33"/>
        <v>0.5181347150259068</v>
      </c>
      <c r="L116" s="11">
        <f t="shared" si="34"/>
        <v>0.26178010471204188</v>
      </c>
      <c r="M116" s="11">
        <f t="shared" si="35"/>
        <v>0.24330900243309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-0.2691720438134414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0.22639228449814144</v>
      </c>
      <c r="Q116" s="11">
        <f>2*'OddsRatio_working_3-way'!K116*'OddsRatio_working_3-way'!L116*'OddsRatio_working_3-way'!M116</f>
        <v>6.6003581486338614E-2</v>
      </c>
      <c r="R116" s="11">
        <f t="shared" si="36"/>
        <v>0</v>
      </c>
      <c r="S116" s="11">
        <f t="shared" si="37"/>
        <v>-0.84106908462994068</v>
      </c>
      <c r="T116" s="11">
        <f t="shared" si="38"/>
        <v>-0.24520964566470574</v>
      </c>
      <c r="U116" s="11">
        <f>'OddsRatio_working_3-way'!S116-'OddsRatio_working_3-way'!R116^2/3</f>
        <v>-0.84106908462994068</v>
      </c>
      <c r="V116" s="11">
        <f>'OddsRatio_working_3-way'!S116*'OddsRatio_working_3-way'!R116/3-2*'OddsRatio_working_3-way'!R116^3/27-'OddsRatio_working_3-way'!T116</f>
        <v>0.24520964566470574</v>
      </c>
      <c r="W116" s="11">
        <f>'OddsRatio_working_3-way'!V116^2+4*'OddsRatio_working_3-way'!U116^3/27</f>
        <v>-2.8015921492287821E-2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0.14844501660488502</v>
      </c>
      <c r="Y116" s="11">
        <f>IF('OddsRatio_working_3-way'!W116&gt;=0,IF('OddsRatio_working_3-way'!V116+SQRT('OddsRatio_working_3-way'!W116)&gt;0,0,PI()),ACOS('OddsRatio_working_3-way'!V116/(2*'OddsRatio_working_3-way'!X116)))</f>
        <v>0.59895093145580158</v>
      </c>
      <c r="Z116" s="11">
        <f>'OddsRatio_working_3-way'!X116^(1/3)*COS('OddsRatio_working_3-way'!Y116/3)</f>
        <v>0.51896915263042243</v>
      </c>
      <c r="AA116" s="11">
        <f>'OddsRatio_working_3-way'!X116^(1/3)*COS(('OddsRatio_working_3-way'!Y116+2*PI())/3)</f>
        <v>-0.35042705880294145</v>
      </c>
      <c r="AB116" s="11">
        <f>'OddsRatio_working_3-way'!X116^(1/3)*COS(('OddsRatio_working_3-way'!Y116+4*PI())/3)</f>
        <v>-0.16854209382748084</v>
      </c>
      <c r="AC116" s="11">
        <f>'OddsRatio_working_3-way'!X116^(1/3)*SIN('OddsRatio_working_3-way'!Y116/3)</f>
        <v>0.10501133349012778</v>
      </c>
      <c r="AD116" s="11">
        <f>'OddsRatio_working_3-way'!X116^(1/3)*SIN(('OddsRatio_working_3-way'!Y116+2*PI())/3)</f>
        <v>0.39693480321336566</v>
      </c>
      <c r="AE116" s="11">
        <f>'OddsRatio_working_3-way'!X116^(1/3)*SIN(('OddsRatio_working_3-way'!Y116+4*PI())/3)</f>
        <v>-0.50194613670349353</v>
      </c>
      <c r="AF116" s="11">
        <f>-'OddsRatio_working_3-way'!U116/(3*'OddsRatio_working_3-way'!X116^(1/3))*COS(('OddsRatio_working_3-way'!Y116)/3)</f>
        <v>0.51896915263042243</v>
      </c>
      <c r="AG116" s="11">
        <f>-'OddsRatio_working_3-way'!U116/(3*'OddsRatio_working_3-way'!X116^(1/3))*COS(('OddsRatio_working_3-way'!Y116+2*PI())/3)</f>
        <v>-0.35042705880294145</v>
      </c>
      <c r="AH116" s="11">
        <f>-'OddsRatio_working_3-way'!U116/(3*'OddsRatio_working_3-way'!X116^(1/3))*COS(('OddsRatio_working_3-way'!Y116+4*PI())/3)</f>
        <v>-0.16854209382748084</v>
      </c>
      <c r="AI116" s="11">
        <f>'OddsRatio_working_3-way'!U116/(3*'OddsRatio_working_3-way'!X116^(1/3))*SIN(('OddsRatio_working_3-way'!Y116)/3)</f>
        <v>-0.10501133349012778</v>
      </c>
      <c r="AJ116" s="11">
        <f>'OddsRatio_working_3-way'!U116/(3*'OddsRatio_working_3-way'!X116^(1/3))*SIN(('OddsRatio_working_3-way'!Y116+2*PI())/3)</f>
        <v>-0.39693480321336566</v>
      </c>
      <c r="AK116" s="11">
        <f>'OddsRatio_working_3-way'!U116/(3*'OddsRatio_working_3-way'!X116^(1/3))*SIN(('OddsRatio_working_3-way'!Y116+4*PI())/3)</f>
        <v>0.50194613670349353</v>
      </c>
      <c r="AL116" s="11">
        <f>'OddsRatio_working_3-way'!Z116+'OddsRatio_working_3-way'!AF116</f>
        <v>1.0379383052608449</v>
      </c>
      <c r="AM116" s="11">
        <f>'OddsRatio_working_3-way'!AA116+'OddsRatio_working_3-way'!AG116</f>
        <v>-0.7008541176058829</v>
      </c>
      <c r="AN116" s="11">
        <f>'OddsRatio_working_3-way'!AB116+'OddsRatio_working_3-way'!AH116</f>
        <v>-0.33708418765496168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1.0379383052608449</v>
      </c>
      <c r="AS116" s="11">
        <f>IF(('OddsRatio_working_3-way'!X116=0),IF(Q116&gt;0,-Q116^(1/3),(-Q116)^(1/3)),'OddsRatio_working_3-way'!AM116-'OddsRatio_working_3-way'!R116/3)</f>
        <v>-0.7008541176058829</v>
      </c>
      <c r="AT116" s="11">
        <f>IF(('OddsRatio_working_3-way'!X116=0),IF(Q116&gt;0,-Q116^(1/3),(-Q116)^(1/3)),'OddsRatio_working_3-way'!AN116-'OddsRatio_working_3-way'!R116/3)</f>
        <v>-0.33708418765496168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1.34</v>
      </c>
      <c r="B117" s="4">
        <f>IF('True_Odds_Calculator_3-way'!B118="","",'True_Odds_Calculator_3-way'!B118)</f>
        <v>5.69</v>
      </c>
      <c r="C117" s="4">
        <f>IF('True_Odds_Calculator_3-way'!C118="","",'True_Odds_Calculator_3-way'!C118)</f>
        <v>8.92</v>
      </c>
      <c r="D117" s="9">
        <f t="shared" si="26"/>
        <v>0.73097642820256747</v>
      </c>
      <c r="E117" s="9">
        <f t="shared" si="27"/>
        <v>0.16456319684792226</v>
      </c>
      <c r="F117" s="9">
        <f t="shared" si="28"/>
        <v>0.10446037494951026</v>
      </c>
      <c r="G117" s="9">
        <f t="shared" si="29"/>
        <v>1.0824504989166954</v>
      </c>
      <c r="H117" s="9">
        <f t="shared" si="30"/>
        <v>1.3680331696316765</v>
      </c>
      <c r="I117" s="9">
        <f t="shared" si="31"/>
        <v>6.0766928399193034</v>
      </c>
      <c r="J117" s="9">
        <f t="shared" si="32"/>
        <v>9.5730079514202266</v>
      </c>
      <c r="K117" s="11">
        <f t="shared" si="33"/>
        <v>0.74626865671641784</v>
      </c>
      <c r="L117" s="11">
        <f t="shared" si="34"/>
        <v>0.17574692442882248</v>
      </c>
      <c r="M117" s="11">
        <f t="shared" si="35"/>
        <v>0.11210762331838565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-0.18569278176645365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0.19040916532973456</v>
      </c>
      <c r="Q117" s="11">
        <f>2*'OddsRatio_working_3-way'!K117*'OddsRatio_working_3-way'!L117*'OddsRatio_working_3-way'!M117</f>
        <v>2.9406820900345104E-2</v>
      </c>
      <c r="R117" s="11">
        <f t="shared" si="36"/>
        <v>0</v>
      </c>
      <c r="S117" s="11">
        <f t="shared" si="37"/>
        <v>-1.0253988524401165</v>
      </c>
      <c r="T117" s="11">
        <f t="shared" si="38"/>
        <v>-0.1583627571336087</v>
      </c>
      <c r="U117" s="11">
        <f>'OddsRatio_working_3-way'!S117-'OddsRatio_working_3-way'!R117^2/3</f>
        <v>-1.0253988524401165</v>
      </c>
      <c r="V117" s="11">
        <f>'OddsRatio_working_3-way'!S117*'OddsRatio_working_3-way'!R117/3-2*'OddsRatio_working_3-way'!R117^3/27-'OddsRatio_working_3-way'!T117</f>
        <v>0.1583627571336087</v>
      </c>
      <c r="W117" s="11">
        <f>'OddsRatio_working_3-way'!V117^2+4*'OddsRatio_working_3-way'!U117^3/27</f>
        <v>-0.13464690341662613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0.1998284678565497</v>
      </c>
      <c r="Y117" s="11">
        <f>IF('OddsRatio_working_3-way'!W117&gt;=0,IF('OddsRatio_working_3-way'!V117+SQRT('OddsRatio_working_3-way'!W117)&gt;0,0,PI()),ACOS('OddsRatio_working_3-way'!V117/(2*'OddsRatio_working_3-way'!X117)))</f>
        <v>1.163370983565654</v>
      </c>
      <c r="Z117" s="11">
        <f>'OddsRatio_working_3-way'!X117^(1/3)*COS('OddsRatio_working_3-way'!Y117/3)</f>
        <v>0.54122524945834771</v>
      </c>
      <c r="AA117" s="11">
        <f>'OddsRatio_working_3-way'!X117^(1/3)*COS(('OddsRatio_working_3-way'!Y117+2*PI())/3)</f>
        <v>-0.46207054470531667</v>
      </c>
      <c r="AB117" s="11">
        <f>'OddsRatio_working_3-way'!X117^(1/3)*COS(('OddsRatio_working_3-way'!Y117+4*PI())/3)</f>
        <v>-7.9154704753031199E-2</v>
      </c>
      <c r="AC117" s="11">
        <f>'OddsRatio_working_3-way'!X117^(1/3)*SIN('OddsRatio_working_3-way'!Y117/3)</f>
        <v>0.22107656327342365</v>
      </c>
      <c r="AD117" s="11">
        <f>'OddsRatio_working_3-way'!X117^(1/3)*SIN(('OddsRatio_working_3-way'!Y117+2*PI())/3)</f>
        <v>0.35817653356378726</v>
      </c>
      <c r="AE117" s="11">
        <f>'OddsRatio_working_3-way'!X117^(1/3)*SIN(('OddsRatio_working_3-way'!Y117+4*PI())/3)</f>
        <v>-0.57925309683721093</v>
      </c>
      <c r="AF117" s="11">
        <f>-'OddsRatio_working_3-way'!U117/(3*'OddsRatio_working_3-way'!X117^(1/3))*COS(('OddsRatio_working_3-way'!Y117)/3)</f>
        <v>0.54122524945834771</v>
      </c>
      <c r="AG117" s="11">
        <f>-'OddsRatio_working_3-way'!U117/(3*'OddsRatio_working_3-way'!X117^(1/3))*COS(('OddsRatio_working_3-way'!Y117+2*PI())/3)</f>
        <v>-0.46207054470531667</v>
      </c>
      <c r="AH117" s="11">
        <f>-'OddsRatio_working_3-way'!U117/(3*'OddsRatio_working_3-way'!X117^(1/3))*COS(('OddsRatio_working_3-way'!Y117+4*PI())/3)</f>
        <v>-7.9154704753031199E-2</v>
      </c>
      <c r="AI117" s="11">
        <f>'OddsRatio_working_3-way'!U117/(3*'OddsRatio_working_3-way'!X117^(1/3))*SIN(('OddsRatio_working_3-way'!Y117)/3)</f>
        <v>-0.22107656327342365</v>
      </c>
      <c r="AJ117" s="11">
        <f>'OddsRatio_working_3-way'!U117/(3*'OddsRatio_working_3-way'!X117^(1/3))*SIN(('OddsRatio_working_3-way'!Y117+2*PI())/3)</f>
        <v>-0.35817653356378726</v>
      </c>
      <c r="AK117" s="11">
        <f>'OddsRatio_working_3-way'!U117/(3*'OddsRatio_working_3-way'!X117^(1/3))*SIN(('OddsRatio_working_3-way'!Y117+4*PI())/3)</f>
        <v>0.57925309683721093</v>
      </c>
      <c r="AL117" s="11">
        <f>'OddsRatio_working_3-way'!Z117+'OddsRatio_working_3-way'!AF117</f>
        <v>1.0824504989166954</v>
      </c>
      <c r="AM117" s="11">
        <f>'OddsRatio_working_3-way'!AA117+'OddsRatio_working_3-way'!AG117</f>
        <v>-0.92414108941063333</v>
      </c>
      <c r="AN117" s="11">
        <f>'OddsRatio_working_3-way'!AB117+'OddsRatio_working_3-way'!AH117</f>
        <v>-0.1583094095060624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1.0824504989166954</v>
      </c>
      <c r="AS117" s="11">
        <f>IF(('OddsRatio_working_3-way'!X117=0),IF(Q117&gt;0,-Q117^(1/3),(-Q117)^(1/3)),'OddsRatio_working_3-way'!AM117-'OddsRatio_working_3-way'!R117/3)</f>
        <v>-0.92414108941063333</v>
      </c>
      <c r="AT117" s="11">
        <f>IF(('OddsRatio_working_3-way'!X117=0),IF(Q117&gt;0,-Q117^(1/3),(-Q117)^(1/3)),'OddsRatio_working_3-way'!AN117-'OddsRatio_working_3-way'!R117/3)</f>
        <v>-0.1583094095060624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14.71</v>
      </c>
      <c r="B118" s="4">
        <f>IF('True_Odds_Calculator_3-way'!B119="","",'True_Odds_Calculator_3-way'!B119)</f>
        <v>7.36</v>
      </c>
      <c r="C118" s="4">
        <f>IF('True_Odds_Calculator_3-way'!C119="","",'True_Odds_Calculator_3-way'!C119)</f>
        <v>1.2</v>
      </c>
      <c r="D118" s="9">
        <f t="shared" si="26"/>
        <v>6.0916852454979374E-2</v>
      </c>
      <c r="E118" s="9">
        <f t="shared" si="27"/>
        <v>0.12267950690423807</v>
      </c>
      <c r="F118" s="9">
        <f t="shared" si="28"/>
        <v>0.81640364064078264</v>
      </c>
      <c r="G118" s="9">
        <f t="shared" si="29"/>
        <v>1.1244214884632038</v>
      </c>
      <c r="H118" s="9">
        <f t="shared" si="30"/>
        <v>16.415818606830523</v>
      </c>
      <c r="I118" s="9">
        <f t="shared" si="31"/>
        <v>8.1513206666259777</v>
      </c>
      <c r="J118" s="9">
        <f t="shared" si="32"/>
        <v>1.2248842976926406</v>
      </c>
      <c r="K118" s="11">
        <f t="shared" si="33"/>
        <v>6.7980965329707682E-2</v>
      </c>
      <c r="L118" s="11">
        <f t="shared" si="34"/>
        <v>0.1358695652173913</v>
      </c>
      <c r="M118" s="11">
        <f t="shared" si="35"/>
        <v>0.83333333333333337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-0.13423100227588447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0.15602062581897358</v>
      </c>
      <c r="Q118" s="11">
        <f>2*'OddsRatio_working_3-way'!K118*'OddsRatio_working_3-way'!L118*'OddsRatio_working_3-way'!M118</f>
        <v>1.5394240337343226E-2</v>
      </c>
      <c r="R118" s="11">
        <f t="shared" si="36"/>
        <v>0</v>
      </c>
      <c r="S118" s="11">
        <f t="shared" si="37"/>
        <v>-1.1623292918450014</v>
      </c>
      <c r="T118" s="11">
        <f t="shared" si="38"/>
        <v>-0.11468468592451915</v>
      </c>
      <c r="U118" s="11">
        <f>'OddsRatio_working_3-way'!S118-'OddsRatio_working_3-way'!R118^2/3</f>
        <v>-1.1623292918450014</v>
      </c>
      <c r="V118" s="11">
        <f>'OddsRatio_working_3-way'!S118*'OddsRatio_working_3-way'!R118/3-2*'OddsRatio_working_3-way'!R118^3/27-'OddsRatio_working_3-way'!T118</f>
        <v>0.11468468592451915</v>
      </c>
      <c r="W118" s="11">
        <f>'OddsRatio_working_3-way'!V118^2+4*'OddsRatio_working_3-way'!U118^3/27</f>
        <v>-0.21948709378438641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0.24116367417689175</v>
      </c>
      <c r="Y118" s="11">
        <f>IF('OddsRatio_working_3-way'!W118&gt;=0,IF('OddsRatio_working_3-way'!V118+SQRT('OddsRatio_working_3-way'!W118)&gt;0,0,PI()),ACOS('OddsRatio_working_3-way'!V118/(2*'OddsRatio_working_3-way'!X118)))</f>
        <v>1.3307233096779121</v>
      </c>
      <c r="Z118" s="11">
        <f>'OddsRatio_working_3-way'!X118^(1/3)*COS('OddsRatio_working_3-way'!Y118/3)</f>
        <v>0.56221074423160189</v>
      </c>
      <c r="AA118" s="11">
        <f>'OddsRatio_working_3-way'!X118^(1/3)*COS(('OddsRatio_working_3-way'!Y118+2*PI())/3)</f>
        <v>-0.51245279973098223</v>
      </c>
      <c r="AB118" s="11">
        <f>'OddsRatio_working_3-way'!X118^(1/3)*COS(('OddsRatio_working_3-way'!Y118+4*PI())/3)</f>
        <v>-4.9757944500619829E-2</v>
      </c>
      <c r="AC118" s="11">
        <f>'OddsRatio_working_3-way'!X118^(1/3)*SIN('OddsRatio_working_3-way'!Y118/3)</f>
        <v>0.2671369992199048</v>
      </c>
      <c r="AD118" s="11">
        <f>'OddsRatio_working_3-way'!X118^(1/3)*SIN(('OddsRatio_working_3-way'!Y118+2*PI())/3)</f>
        <v>0.35332028717517044</v>
      </c>
      <c r="AE118" s="11">
        <f>'OddsRatio_working_3-way'!X118^(1/3)*SIN(('OddsRatio_working_3-way'!Y118+4*PI())/3)</f>
        <v>-0.62045728639507525</v>
      </c>
      <c r="AF118" s="11">
        <f>-'OddsRatio_working_3-way'!U118/(3*'OddsRatio_working_3-way'!X118^(1/3))*COS(('OddsRatio_working_3-way'!Y118)/3)</f>
        <v>0.56221074423160189</v>
      </c>
      <c r="AG118" s="11">
        <f>-'OddsRatio_working_3-way'!U118/(3*'OddsRatio_working_3-way'!X118^(1/3))*COS(('OddsRatio_working_3-way'!Y118+2*PI())/3)</f>
        <v>-0.51245279973098223</v>
      </c>
      <c r="AH118" s="11">
        <f>-'OddsRatio_working_3-way'!U118/(3*'OddsRatio_working_3-way'!X118^(1/3))*COS(('OddsRatio_working_3-way'!Y118+4*PI())/3)</f>
        <v>-4.9757944500619829E-2</v>
      </c>
      <c r="AI118" s="11">
        <f>'OddsRatio_working_3-way'!U118/(3*'OddsRatio_working_3-way'!X118^(1/3))*SIN(('OddsRatio_working_3-way'!Y118)/3)</f>
        <v>-0.2671369992199048</v>
      </c>
      <c r="AJ118" s="11">
        <f>'OddsRatio_working_3-way'!U118/(3*'OddsRatio_working_3-way'!X118^(1/3))*SIN(('OddsRatio_working_3-way'!Y118+2*PI())/3)</f>
        <v>-0.35332028717517044</v>
      </c>
      <c r="AK118" s="11">
        <f>'OddsRatio_working_3-way'!U118/(3*'OddsRatio_working_3-way'!X118^(1/3))*SIN(('OddsRatio_working_3-way'!Y118+4*PI())/3)</f>
        <v>0.62045728639507525</v>
      </c>
      <c r="AL118" s="11">
        <f>'OddsRatio_working_3-way'!Z118+'OddsRatio_working_3-way'!AF118</f>
        <v>1.1244214884632038</v>
      </c>
      <c r="AM118" s="11">
        <f>'OddsRatio_working_3-way'!AA118+'OddsRatio_working_3-way'!AG118</f>
        <v>-1.0249055994619645</v>
      </c>
      <c r="AN118" s="11">
        <f>'OddsRatio_working_3-way'!AB118+'OddsRatio_working_3-way'!AH118</f>
        <v>-9.9515889001239657E-2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1.1244214884632038</v>
      </c>
      <c r="AS118" s="11">
        <f>IF(('OddsRatio_working_3-way'!X118=0),IF(Q118&gt;0,-Q118^(1/3),(-Q118)^(1/3)),'OddsRatio_working_3-way'!AM118-'OddsRatio_working_3-way'!R118/3)</f>
        <v>-1.0249055994619645</v>
      </c>
      <c r="AT118" s="11">
        <f>IF(('OddsRatio_working_3-way'!X118=0),IF(Q118&gt;0,-Q118^(1/3),(-Q118)^(1/3)),'OddsRatio_working_3-way'!AN118-'OddsRatio_working_3-way'!R118/3)</f>
        <v>-9.9515889001239657E-2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2.71</v>
      </c>
      <c r="B119" s="4">
        <f>IF('True_Odds_Calculator_3-way'!B120="","",'True_Odds_Calculator_3-way'!B120)</f>
        <v>3.64</v>
      </c>
      <c r="C119" s="4">
        <f>IF('True_Odds_Calculator_3-way'!C120="","",'True_Odds_Calculator_3-way'!C120)</f>
        <v>2.6</v>
      </c>
      <c r="D119" s="9">
        <f t="shared" si="26"/>
        <v>0.35912598518462685</v>
      </c>
      <c r="E119" s="9">
        <f t="shared" si="27"/>
        <v>0.26630616520009903</v>
      </c>
      <c r="F119" s="9">
        <f t="shared" si="28"/>
        <v>0.37456784961527423</v>
      </c>
      <c r="G119" s="9">
        <f t="shared" si="29"/>
        <v>1.0435895509770776</v>
      </c>
      <c r="H119" s="9">
        <f t="shared" si="30"/>
        <v>2.7845381321708023</v>
      </c>
      <c r="I119" s="9">
        <f t="shared" si="31"/>
        <v>3.7550764145794853</v>
      </c>
      <c r="J119" s="9">
        <f t="shared" si="32"/>
        <v>2.6697432815633242</v>
      </c>
      <c r="K119" s="11">
        <f t="shared" si="33"/>
        <v>0.36900369003690037</v>
      </c>
      <c r="L119" s="11">
        <f t="shared" si="34"/>
        <v>0.27472527472527469</v>
      </c>
      <c r="M119" s="11">
        <f t="shared" si="35"/>
        <v>0.38461538461538458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-0.28162810791252457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0.23199196489006302</v>
      </c>
      <c r="Q119" s="11">
        <f>2*'OddsRatio_working_3-way'!K119*'OddsRatio_working_3-way'!L119*'OddsRatio_working_3-way'!M119</f>
        <v>7.7980492400021195E-2</v>
      </c>
      <c r="R119" s="11">
        <f t="shared" si="36"/>
        <v>0</v>
      </c>
      <c r="S119" s="11">
        <f t="shared" si="37"/>
        <v>-0.82375287967393207</v>
      </c>
      <c r="T119" s="11">
        <f t="shared" si="38"/>
        <v>-0.2768917242601453</v>
      </c>
      <c r="U119" s="11">
        <f>'OddsRatio_working_3-way'!S119-'OddsRatio_working_3-way'!R119^2/3</f>
        <v>-0.82375287967393207</v>
      </c>
      <c r="V119" s="11">
        <f>'OddsRatio_working_3-way'!S119*'OddsRatio_working_3-way'!R119/3-2*'OddsRatio_working_3-way'!R119^3/27-'OddsRatio_working_3-way'!T119</f>
        <v>0.2768917242601453</v>
      </c>
      <c r="W119" s="11">
        <f>'OddsRatio_working_3-way'!V119^2+4*'OddsRatio_working_3-way'!U119^3/27</f>
        <v>-6.1417891302575772E-3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0.14388434252379054</v>
      </c>
      <c r="Y119" s="11">
        <f>IF('OddsRatio_working_3-way'!W119&gt;=0,IF('OddsRatio_working_3-way'!V119+SQRT('OddsRatio_working_3-way'!W119)&gt;0,0,PI()),ACOS('OddsRatio_working_3-way'!V119/(2*'OddsRatio_working_3-way'!X119)))</f>
        <v>0.27581922412011028</v>
      </c>
      <c r="Z119" s="11">
        <f>'OddsRatio_working_3-way'!X119^(1/3)*COS('OddsRatio_working_3-way'!Y119/3)</f>
        <v>0.52179477548853881</v>
      </c>
      <c r="AA119" s="11">
        <f>'OddsRatio_working_3-way'!X119^(1/3)*COS(('OddsRatio_working_3-way'!Y119+2*PI())/3)</f>
        <v>-0.30256127046218267</v>
      </c>
      <c r="AB119" s="11">
        <f>'OddsRatio_working_3-way'!X119^(1/3)*COS(('OddsRatio_working_3-way'!Y119+4*PI())/3)</f>
        <v>-0.21923350502635647</v>
      </c>
      <c r="AC119" s="11">
        <f>'OddsRatio_working_3-way'!X119^(1/3)*SIN('OddsRatio_working_3-way'!Y119/3)</f>
        <v>4.8109307805344489E-2</v>
      </c>
      <c r="AD119" s="11">
        <f>'OddsRatio_working_3-way'!X119^(1/3)*SIN(('OddsRatio_working_3-way'!Y119+2*PI())/3)</f>
        <v>0.4278328772324001</v>
      </c>
      <c r="AE119" s="11">
        <f>'OddsRatio_working_3-way'!X119^(1/3)*SIN(('OddsRatio_working_3-way'!Y119+4*PI())/3)</f>
        <v>-0.47594218503774444</v>
      </c>
      <c r="AF119" s="11">
        <f>-'OddsRatio_working_3-way'!U119/(3*'OddsRatio_working_3-way'!X119^(1/3))*COS(('OddsRatio_working_3-way'!Y119)/3)</f>
        <v>0.5217947754885387</v>
      </c>
      <c r="AG119" s="11">
        <f>-'OddsRatio_working_3-way'!U119/(3*'OddsRatio_working_3-way'!X119^(1/3))*COS(('OddsRatio_working_3-way'!Y119+2*PI())/3)</f>
        <v>-0.30256127046218262</v>
      </c>
      <c r="AH119" s="11">
        <f>-'OddsRatio_working_3-way'!U119/(3*'OddsRatio_working_3-way'!X119^(1/3))*COS(('OddsRatio_working_3-way'!Y119+4*PI())/3)</f>
        <v>-0.21923350502635641</v>
      </c>
      <c r="AI119" s="11">
        <f>'OddsRatio_working_3-way'!U119/(3*'OddsRatio_working_3-way'!X119^(1/3))*SIN(('OddsRatio_working_3-way'!Y119)/3)</f>
        <v>-4.8109307805344476E-2</v>
      </c>
      <c r="AJ119" s="11">
        <f>'OddsRatio_working_3-way'!U119/(3*'OddsRatio_working_3-way'!X119^(1/3))*SIN(('OddsRatio_working_3-way'!Y119+2*PI())/3)</f>
        <v>-0.42783287723240004</v>
      </c>
      <c r="AK119" s="11">
        <f>'OddsRatio_working_3-way'!U119/(3*'OddsRatio_working_3-way'!X119^(1/3))*SIN(('OddsRatio_working_3-way'!Y119+4*PI())/3)</f>
        <v>0.47594218503774433</v>
      </c>
      <c r="AL119" s="11">
        <f>'OddsRatio_working_3-way'!Z119+'OddsRatio_working_3-way'!AF119</f>
        <v>1.0435895509770776</v>
      </c>
      <c r="AM119" s="11">
        <f>'OddsRatio_working_3-way'!AA119+'OddsRatio_working_3-way'!AG119</f>
        <v>-0.60512254092436524</v>
      </c>
      <c r="AN119" s="11">
        <f>'OddsRatio_working_3-way'!AB119+'OddsRatio_working_3-way'!AH119</f>
        <v>-0.43846701005271288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1.0435895509770776</v>
      </c>
      <c r="AS119" s="11">
        <f>IF(('OddsRatio_working_3-way'!X119=0),IF(Q119&gt;0,-Q119^(1/3),(-Q119)^(1/3)),'OddsRatio_working_3-way'!AM119-'OddsRatio_working_3-way'!R119/3)</f>
        <v>-0.60512254092436524</v>
      </c>
      <c r="AT119" s="11">
        <f>IF(('OddsRatio_working_3-way'!X119=0),IF(Q119&gt;0,-Q119^(1/3),(-Q119)^(1/3)),'OddsRatio_working_3-way'!AN119-'OddsRatio_working_3-way'!R119/3)</f>
        <v>-0.43846701005271288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1.26</v>
      </c>
      <c r="B120" s="4">
        <f>IF('True_Odds_Calculator_3-way'!B121="","",'True_Odds_Calculator_3-way'!B121)</f>
        <v>6.22</v>
      </c>
      <c r="C120" s="4">
        <f>IF('True_Odds_Calculator_3-way'!C121="","",'True_Odds_Calculator_3-way'!C121)</f>
        <v>12.01</v>
      </c>
      <c r="D120" s="9">
        <f t="shared" si="26"/>
        <v>0.77657342854550382</v>
      </c>
      <c r="E120" s="9">
        <f t="shared" si="27"/>
        <v>0.14757324371711317</v>
      </c>
      <c r="F120" s="9">
        <f t="shared" si="28"/>
        <v>7.5853327737383291E-2</v>
      </c>
      <c r="G120" s="9">
        <f t="shared" si="29"/>
        <v>1.106570139467919</v>
      </c>
      <c r="H120" s="9">
        <f t="shared" si="30"/>
        <v>1.2877082362616588</v>
      </c>
      <c r="I120" s="9">
        <f t="shared" si="31"/>
        <v>6.776296128022536</v>
      </c>
      <c r="J120" s="9">
        <f t="shared" si="32"/>
        <v>13.18333723554179</v>
      </c>
      <c r="K120" s="11">
        <f t="shared" si="33"/>
        <v>0.79365079365079361</v>
      </c>
      <c r="L120" s="11">
        <f t="shared" si="34"/>
        <v>0.16077170418006431</v>
      </c>
      <c r="M120" s="11">
        <f t="shared" si="35"/>
        <v>8.3263946711074108E-2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-0.1587549343545821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0.17519298745286732</v>
      </c>
      <c r="Q120" s="11">
        <f>2*'OddsRatio_working_3-way'!K120*'OddsRatio_working_3-way'!L120*'OddsRatio_working_3-way'!M120</f>
        <v>2.1248391443646736E-2</v>
      </c>
      <c r="R120" s="11">
        <f t="shared" si="36"/>
        <v>0</v>
      </c>
      <c r="S120" s="11">
        <f t="shared" si="37"/>
        <v>-1.103543572772173</v>
      </c>
      <c r="T120" s="11">
        <f t="shared" si="38"/>
        <v>-0.13384397486624294</v>
      </c>
      <c r="U120" s="11">
        <f>'OddsRatio_working_3-way'!S120-'OddsRatio_working_3-way'!R120^2/3</f>
        <v>-1.103543572772173</v>
      </c>
      <c r="V120" s="11">
        <f>'OddsRatio_working_3-way'!S120*'OddsRatio_working_3-way'!R120/3-2*'OddsRatio_working_3-way'!R120^3/27-'OddsRatio_working_3-way'!T120</f>
        <v>0.13384397486624294</v>
      </c>
      <c r="W120" s="11">
        <f>'OddsRatio_working_3-way'!V120^2+4*'OddsRatio_working_3-way'!U120^3/27</f>
        <v>-0.18118277579284564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0.22310142615010392</v>
      </c>
      <c r="Y120" s="11">
        <f>IF('OddsRatio_working_3-way'!W120&gt;=0,IF('OddsRatio_working_3-way'!V120+SQRT('OddsRatio_working_3-way'!W120)&gt;0,0,PI()),ACOS('OddsRatio_working_3-way'!V120/(2*'OddsRatio_working_3-way'!X120)))</f>
        <v>1.2661433314262402</v>
      </c>
      <c r="Z120" s="11">
        <f>'OddsRatio_working_3-way'!X120^(1/3)*COS('OddsRatio_working_3-way'!Y120/3)</f>
        <v>0.55328506973395952</v>
      </c>
      <c r="AA120" s="11">
        <f>'OddsRatio_working_3-way'!X120^(1/3)*COS(('OddsRatio_working_3-way'!Y120+2*PI())/3)</f>
        <v>-0.49179972600908151</v>
      </c>
      <c r="AB120" s="11">
        <f>'OddsRatio_working_3-way'!X120^(1/3)*COS(('OddsRatio_working_3-way'!Y120+4*PI())/3)</f>
        <v>-6.1485343724878086E-2</v>
      </c>
      <c r="AC120" s="11">
        <f>'OddsRatio_working_3-way'!X120^(1/3)*SIN('OddsRatio_working_3-way'!Y120/3)</f>
        <v>0.2484421244479523</v>
      </c>
      <c r="AD120" s="11">
        <f>'OddsRatio_working_3-way'!X120^(1/3)*SIN(('OddsRatio_working_3-way'!Y120+2*PI())/3)</f>
        <v>0.3549378637002773</v>
      </c>
      <c r="AE120" s="11">
        <f>'OddsRatio_working_3-way'!X120^(1/3)*SIN(('OddsRatio_working_3-way'!Y120+4*PI())/3)</f>
        <v>-0.60337998814822968</v>
      </c>
      <c r="AF120" s="11">
        <f>-'OddsRatio_working_3-way'!U120/(3*'OddsRatio_working_3-way'!X120^(1/3))*COS(('OddsRatio_working_3-way'!Y120)/3)</f>
        <v>0.55328506973395963</v>
      </c>
      <c r="AG120" s="11">
        <f>-'OddsRatio_working_3-way'!U120/(3*'OddsRatio_working_3-way'!X120^(1/3))*COS(('OddsRatio_working_3-way'!Y120+2*PI())/3)</f>
        <v>-0.49179972600908162</v>
      </c>
      <c r="AH120" s="11">
        <f>-'OddsRatio_working_3-way'!U120/(3*'OddsRatio_working_3-way'!X120^(1/3))*COS(('OddsRatio_working_3-way'!Y120+4*PI())/3)</f>
        <v>-6.1485343724878093E-2</v>
      </c>
      <c r="AI120" s="11">
        <f>'OddsRatio_working_3-way'!U120/(3*'OddsRatio_working_3-way'!X120^(1/3))*SIN(('OddsRatio_working_3-way'!Y120)/3)</f>
        <v>-0.24844212444795236</v>
      </c>
      <c r="AJ120" s="11">
        <f>'OddsRatio_working_3-way'!U120/(3*'OddsRatio_working_3-way'!X120^(1/3))*SIN(('OddsRatio_working_3-way'!Y120+2*PI())/3)</f>
        <v>-0.35493786370027736</v>
      </c>
      <c r="AK120" s="11">
        <f>'OddsRatio_working_3-way'!U120/(3*'OddsRatio_working_3-way'!X120^(1/3))*SIN(('OddsRatio_working_3-way'!Y120+4*PI())/3)</f>
        <v>0.6033799881482298</v>
      </c>
      <c r="AL120" s="11">
        <f>'OddsRatio_working_3-way'!Z120+'OddsRatio_working_3-way'!AF120</f>
        <v>1.106570139467919</v>
      </c>
      <c r="AM120" s="11">
        <f>'OddsRatio_working_3-way'!AA120+'OddsRatio_working_3-way'!AG120</f>
        <v>-0.98359945201816312</v>
      </c>
      <c r="AN120" s="11">
        <f>'OddsRatio_working_3-way'!AB120+'OddsRatio_working_3-way'!AH120</f>
        <v>-0.12297068744975617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1.106570139467919</v>
      </c>
      <c r="AS120" s="11">
        <f>IF(('OddsRatio_working_3-way'!X120=0),IF(Q120&gt;0,-Q120^(1/3),(-Q120)^(1/3)),'OddsRatio_working_3-way'!AM120-'OddsRatio_working_3-way'!R120/3)</f>
        <v>-0.98359945201816312</v>
      </c>
      <c r="AT120" s="11">
        <f>IF(('OddsRatio_working_3-way'!X120=0),IF(Q120&gt;0,-Q120^(1/3),(-Q120)^(1/3)),'OddsRatio_working_3-way'!AN120-'OddsRatio_working_3-way'!R120/3)</f>
        <v>-0.12297068744975617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1.2</v>
      </c>
      <c r="B121" s="4">
        <f>IF('True_Odds_Calculator_3-way'!B122="","",'True_Odds_Calculator_3-way'!B122)</f>
        <v>7.13</v>
      </c>
      <c r="C121" s="4">
        <f>IF('True_Odds_Calculator_3-way'!C122="","",'True_Odds_Calculator_3-way'!C122)</f>
        <v>15.99</v>
      </c>
      <c r="D121" s="9">
        <f t="shared" si="26"/>
        <v>0.8168291223830052</v>
      </c>
      <c r="E121" s="9">
        <f t="shared" si="27"/>
        <v>0.12701399843586658</v>
      </c>
      <c r="F121" s="9">
        <f t="shared" si="28"/>
        <v>5.6156879181128098E-2</v>
      </c>
      <c r="G121" s="9">
        <f t="shared" si="29"/>
        <v>1.1212313114070582</v>
      </c>
      <c r="H121" s="9">
        <f t="shared" si="30"/>
        <v>1.2242462622814119</v>
      </c>
      <c r="I121" s="9">
        <f t="shared" si="31"/>
        <v>7.8731479389252668</v>
      </c>
      <c r="J121" s="9">
        <f t="shared" si="32"/>
        <v>17.807257357991801</v>
      </c>
      <c r="K121" s="11">
        <f t="shared" si="33"/>
        <v>0.83333333333333337</v>
      </c>
      <c r="L121" s="11">
        <f t="shared" si="34"/>
        <v>0.14025245441795231</v>
      </c>
      <c r="M121" s="11">
        <f t="shared" si="35"/>
        <v>6.2539086929330828E-2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-0.13432995318193552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0.15583606046439147</v>
      </c>
      <c r="Q121" s="11">
        <f>2*'OddsRatio_working_3-way'!K121*'OddsRatio_working_3-way'!L121*'OddsRatio_working_3-way'!M121</f>
        <v>1.4618767398160549E-2</v>
      </c>
      <c r="R121" s="11">
        <f t="shared" si="36"/>
        <v>0</v>
      </c>
      <c r="S121" s="11">
        <f t="shared" si="37"/>
        <v>-1.1600991199135477</v>
      </c>
      <c r="T121" s="11">
        <f t="shared" si="38"/>
        <v>-0.10882730956037032</v>
      </c>
      <c r="U121" s="11">
        <f>'OddsRatio_working_3-way'!S121-'OddsRatio_working_3-way'!R121^2/3</f>
        <v>-1.1600991199135477</v>
      </c>
      <c r="V121" s="11">
        <f>'OddsRatio_working_3-way'!S121*'OddsRatio_working_3-way'!R121/3-2*'OddsRatio_working_3-way'!R121^3/27-'OddsRatio_working_3-way'!T121</f>
        <v>0.10882730956037032</v>
      </c>
      <c r="W121" s="11">
        <f>'OddsRatio_working_3-way'!V121^2+4*'OddsRatio_working_3-way'!U121^3/27</f>
        <v>-0.21945975172468668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0.24046992277145357</v>
      </c>
      <c r="Y121" s="11">
        <f>IF('OddsRatio_working_3-way'!W121&gt;=0,IF('OddsRatio_working_3-way'!V121+SQRT('OddsRatio_working_3-way'!W121)&gt;0,0,PI()),ACOS('OddsRatio_working_3-way'!V121/(2*'OddsRatio_working_3-way'!X121)))</f>
        <v>1.3425388913155274</v>
      </c>
      <c r="Z121" s="11">
        <f>'OddsRatio_working_3-way'!X121^(1/3)*COS('OddsRatio_working_3-way'!Y121/3)</f>
        <v>0.56061565570352911</v>
      </c>
      <c r="AA121" s="11">
        <f>'OddsRatio_working_3-way'!X121^(1/3)*COS(('OddsRatio_working_3-way'!Y121+2*PI())/3)</f>
        <v>-0.51334719129378792</v>
      </c>
      <c r="AB121" s="11">
        <f>'OddsRatio_working_3-way'!X121^(1/3)*COS(('OddsRatio_working_3-way'!Y121+4*PI())/3)</f>
        <v>-4.7268464409741327E-2</v>
      </c>
      <c r="AC121" s="11">
        <f>'OddsRatio_working_3-way'!X121^(1/3)*SIN('OddsRatio_working_3-way'!Y121/3)</f>
        <v>0.26909067843006262</v>
      </c>
      <c r="AD121" s="11">
        <f>'OddsRatio_working_3-way'!X121^(1/3)*SIN(('OddsRatio_working_3-way'!Y121+2*PI())/3)</f>
        <v>0.35096206038349542</v>
      </c>
      <c r="AE121" s="11">
        <f>'OddsRatio_working_3-way'!X121^(1/3)*SIN(('OddsRatio_working_3-way'!Y121+4*PI())/3)</f>
        <v>-0.62005273881355794</v>
      </c>
      <c r="AF121" s="11">
        <f>-'OddsRatio_working_3-way'!U121/(3*'OddsRatio_working_3-way'!X121^(1/3))*COS(('OddsRatio_working_3-way'!Y121)/3)</f>
        <v>0.56061565570352911</v>
      </c>
      <c r="AG121" s="11">
        <f>-'OddsRatio_working_3-way'!U121/(3*'OddsRatio_working_3-way'!X121^(1/3))*COS(('OddsRatio_working_3-way'!Y121+2*PI())/3)</f>
        <v>-0.51334719129378792</v>
      </c>
      <c r="AH121" s="11">
        <f>-'OddsRatio_working_3-way'!U121/(3*'OddsRatio_working_3-way'!X121^(1/3))*COS(('OddsRatio_working_3-way'!Y121+4*PI())/3)</f>
        <v>-4.7268464409741327E-2</v>
      </c>
      <c r="AI121" s="11">
        <f>'OddsRatio_working_3-way'!U121/(3*'OddsRatio_working_3-way'!X121^(1/3))*SIN(('OddsRatio_working_3-way'!Y121)/3)</f>
        <v>-0.26909067843006262</v>
      </c>
      <c r="AJ121" s="11">
        <f>'OddsRatio_working_3-way'!U121/(3*'OddsRatio_working_3-way'!X121^(1/3))*SIN(('OddsRatio_working_3-way'!Y121+2*PI())/3)</f>
        <v>-0.35096206038349542</v>
      </c>
      <c r="AK121" s="11">
        <f>'OddsRatio_working_3-way'!U121/(3*'OddsRatio_working_3-way'!X121^(1/3))*SIN(('OddsRatio_working_3-way'!Y121+4*PI())/3)</f>
        <v>0.62005273881355794</v>
      </c>
      <c r="AL121" s="11">
        <f>'OddsRatio_working_3-way'!Z121+'OddsRatio_working_3-way'!AF121</f>
        <v>1.1212313114070582</v>
      </c>
      <c r="AM121" s="11">
        <f>'OddsRatio_working_3-way'!AA121+'OddsRatio_working_3-way'!AG121</f>
        <v>-1.0266943825875758</v>
      </c>
      <c r="AN121" s="11">
        <f>'OddsRatio_working_3-way'!AB121+'OddsRatio_working_3-way'!AH121</f>
        <v>-9.4536928819482655E-2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1.1212313114070582</v>
      </c>
      <c r="AS121" s="11">
        <f>IF(('OddsRatio_working_3-way'!X121=0),IF(Q121&gt;0,-Q121^(1/3),(-Q121)^(1/3)),'OddsRatio_working_3-way'!AM121-'OddsRatio_working_3-way'!R121/3)</f>
        <v>-1.0266943825875758</v>
      </c>
      <c r="AT121" s="11">
        <f>IF(('OddsRatio_working_3-way'!X121=0),IF(Q121&gt;0,-Q121^(1/3),(-Q121)^(1/3)),'OddsRatio_working_3-way'!AN121-'OddsRatio_working_3-way'!R121/3)</f>
        <v>-9.4536928819482655E-2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8.0399999999999991</v>
      </c>
      <c r="B122" s="4">
        <f>IF('True_Odds_Calculator_3-way'!B123="","",'True_Odds_Calculator_3-way'!B123)</f>
        <v>4.55</v>
      </c>
      <c r="C122" s="4">
        <f>IF('True_Odds_Calculator_3-way'!C123="","",'True_Odds_Calculator_3-way'!C123)</f>
        <v>1.45</v>
      </c>
      <c r="D122" s="9">
        <f t="shared" si="26"/>
        <v>0.11707082523196757</v>
      </c>
      <c r="E122" s="9">
        <f t="shared" si="27"/>
        <v>0.20820071761759856</v>
      </c>
      <c r="F122" s="9">
        <f t="shared" si="28"/>
        <v>0.67472845715043372</v>
      </c>
      <c r="G122" s="9">
        <f t="shared" si="29"/>
        <v>1.0712837781135067</v>
      </c>
      <c r="H122" s="9">
        <f t="shared" si="30"/>
        <v>8.5418377979190847</v>
      </c>
      <c r="I122" s="9">
        <f t="shared" si="31"/>
        <v>4.803057412302949</v>
      </c>
      <c r="J122" s="9">
        <f t="shared" si="32"/>
        <v>1.4820777001510781</v>
      </c>
      <c r="K122" s="11">
        <f t="shared" si="33"/>
        <v>0.12437810945273634</v>
      </c>
      <c r="L122" s="11">
        <f t="shared" si="34"/>
        <v>0.21978021978021978</v>
      </c>
      <c r="M122" s="11">
        <f t="shared" si="35"/>
        <v>0.68965517241379315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-0.21202060934433531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0.20812949274091835</v>
      </c>
      <c r="Q122" s="11">
        <f>2*'OddsRatio_working_3-way'!K122*'OddsRatio_working_3-way'!L122*'OddsRatio_working_3-way'!M122</f>
        <v>3.7704618250166383E-2</v>
      </c>
      <c r="R122" s="11">
        <f t="shared" si="36"/>
        <v>0</v>
      </c>
      <c r="S122" s="11">
        <f t="shared" si="37"/>
        <v>-0.98164746052070095</v>
      </c>
      <c r="T122" s="11">
        <f t="shared" si="38"/>
        <v>-0.17783468487693865</v>
      </c>
      <c r="U122" s="11">
        <f>'OddsRatio_working_3-way'!S122-'OddsRatio_working_3-way'!R122^2/3</f>
        <v>-0.98164746052070095</v>
      </c>
      <c r="V122" s="11">
        <f>'OddsRatio_working_3-way'!S122*'OddsRatio_working_3-way'!R122/3-2*'OddsRatio_working_3-way'!R122^3/27-'OddsRatio_working_3-way'!T122</f>
        <v>0.17783468487693865</v>
      </c>
      <c r="W122" s="11">
        <f>'OddsRatio_working_3-way'!V122^2+4*'OddsRatio_working_3-way'!U122^3/27</f>
        <v>-0.10851506889243712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0.18717655037271441</v>
      </c>
      <c r="Y122" s="11">
        <f>IF('OddsRatio_working_3-way'!W122&gt;=0,IF('OddsRatio_working_3-way'!V122+SQRT('OddsRatio_working_3-way'!W122)&gt;0,0,PI()),ACOS('OddsRatio_working_3-way'!V122/(2*'OddsRatio_working_3-way'!X122)))</f>
        <v>1.0757808046403581</v>
      </c>
      <c r="Z122" s="11">
        <f>'OddsRatio_working_3-way'!X122^(1/3)*COS('OddsRatio_working_3-way'!Y122/3)</f>
        <v>0.53564188905675336</v>
      </c>
      <c r="AA122" s="11">
        <f>'OddsRatio_working_3-way'!X122^(1/3)*COS(('OddsRatio_working_3-way'!Y122+2*PI())/3)</f>
        <v>-0.4416820676869474</v>
      </c>
      <c r="AB122" s="11">
        <f>'OddsRatio_working_3-way'!X122^(1/3)*COS(('OddsRatio_working_3-way'!Y122+4*PI())/3)</f>
        <v>-9.3959821369805949E-2</v>
      </c>
      <c r="AC122" s="11">
        <f>'OddsRatio_working_3-way'!X122^(1/3)*SIN('OddsRatio_working_3-way'!Y122/3)</f>
        <v>0.20075753251442299</v>
      </c>
      <c r="AD122" s="11">
        <f>'OddsRatio_working_3-way'!X122^(1/3)*SIN(('OddsRatio_working_3-way'!Y122+2*PI())/3)</f>
        <v>0.36350071699702297</v>
      </c>
      <c r="AE122" s="11">
        <f>'OddsRatio_working_3-way'!X122^(1/3)*SIN(('OddsRatio_working_3-way'!Y122+4*PI())/3)</f>
        <v>-0.56425824951144588</v>
      </c>
      <c r="AF122" s="11">
        <f>-'OddsRatio_working_3-way'!U122/(3*'OddsRatio_working_3-way'!X122^(1/3))*COS(('OddsRatio_working_3-way'!Y122)/3)</f>
        <v>0.53564188905675347</v>
      </c>
      <c r="AG122" s="11">
        <f>-'OddsRatio_working_3-way'!U122/(3*'OddsRatio_working_3-way'!X122^(1/3))*COS(('OddsRatio_working_3-way'!Y122+2*PI())/3)</f>
        <v>-0.44168206768694745</v>
      </c>
      <c r="AH122" s="11">
        <f>-'OddsRatio_working_3-way'!U122/(3*'OddsRatio_working_3-way'!X122^(1/3))*COS(('OddsRatio_working_3-way'!Y122+4*PI())/3)</f>
        <v>-9.3959821369805963E-2</v>
      </c>
      <c r="AI122" s="11">
        <f>'OddsRatio_working_3-way'!U122/(3*'OddsRatio_working_3-way'!X122^(1/3))*SIN(('OddsRatio_working_3-way'!Y122)/3)</f>
        <v>-0.20075753251442302</v>
      </c>
      <c r="AJ122" s="11">
        <f>'OddsRatio_working_3-way'!U122/(3*'OddsRatio_working_3-way'!X122^(1/3))*SIN(('OddsRatio_working_3-way'!Y122+2*PI())/3)</f>
        <v>-0.36350071699702302</v>
      </c>
      <c r="AK122" s="11">
        <f>'OddsRatio_working_3-way'!U122/(3*'OddsRatio_working_3-way'!X122^(1/3))*SIN(('OddsRatio_working_3-way'!Y122+4*PI())/3)</f>
        <v>0.56425824951144599</v>
      </c>
      <c r="AL122" s="11">
        <f>'OddsRatio_working_3-way'!Z122+'OddsRatio_working_3-way'!AF122</f>
        <v>1.0712837781135067</v>
      </c>
      <c r="AM122" s="11">
        <f>'OddsRatio_working_3-way'!AA122+'OddsRatio_working_3-way'!AG122</f>
        <v>-0.8833641353738948</v>
      </c>
      <c r="AN122" s="11">
        <f>'OddsRatio_working_3-way'!AB122+'OddsRatio_working_3-way'!AH122</f>
        <v>-0.18791964273961193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1.0712837781135067</v>
      </c>
      <c r="AS122" s="11">
        <f>IF(('OddsRatio_working_3-way'!X122=0),IF(Q122&gt;0,-Q122^(1/3),(-Q122)^(1/3)),'OddsRatio_working_3-way'!AM122-'OddsRatio_working_3-way'!R122/3)</f>
        <v>-0.8833641353738948</v>
      </c>
      <c r="AT122" s="11">
        <f>IF(('OddsRatio_working_3-way'!X122=0),IF(Q122&gt;0,-Q122^(1/3),(-Q122)^(1/3)),'OddsRatio_working_3-way'!AN122-'OddsRatio_working_3-way'!R122/3)</f>
        <v>-0.18791964273961193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1.5</v>
      </c>
      <c r="B123" s="4">
        <f>IF('True_Odds_Calculator_3-way'!B124="","",'True_Odds_Calculator_3-way'!B124)</f>
        <v>4.57</v>
      </c>
      <c r="C123" s="4">
        <f>IF('True_Odds_Calculator_3-way'!C124="","",'True_Odds_Calculator_3-way'!C124)</f>
        <v>6.87</v>
      </c>
      <c r="D123" s="9">
        <f t="shared" si="26"/>
        <v>0.65311686096070043</v>
      </c>
      <c r="E123" s="9">
        <f t="shared" si="27"/>
        <v>0.20867270253837708</v>
      </c>
      <c r="F123" s="9">
        <f t="shared" si="28"/>
        <v>0.13821043650092257</v>
      </c>
      <c r="G123" s="9">
        <f t="shared" si="29"/>
        <v>1.0622391176030974</v>
      </c>
      <c r="H123" s="9">
        <f t="shared" si="30"/>
        <v>1.5311195588015485</v>
      </c>
      <c r="I123" s="9">
        <f t="shared" si="31"/>
        <v>4.7921936498430577</v>
      </c>
      <c r="J123" s="9">
        <f t="shared" si="32"/>
        <v>7.2353436203301831</v>
      </c>
      <c r="K123" s="11">
        <f t="shared" si="33"/>
        <v>0.66666666666666663</v>
      </c>
      <c r="L123" s="11">
        <f t="shared" si="34"/>
        <v>0.21881838074398249</v>
      </c>
      <c r="M123" s="11">
        <f t="shared" si="35"/>
        <v>0.14556040756914118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-0.22249083479053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0.21106789952403551</v>
      </c>
      <c r="Q123" s="11">
        <f>2*'OddsRatio_working_3-way'!K123*'OddsRatio_working_3-way'!L123*'OddsRatio_working_3-way'!M123</f>
        <v>4.2468390246284807E-2</v>
      </c>
      <c r="R123" s="11">
        <f t="shared" si="36"/>
        <v>0</v>
      </c>
      <c r="S123" s="11">
        <f t="shared" si="37"/>
        <v>-0.9486588502521961</v>
      </c>
      <c r="T123" s="11">
        <f t="shared" si="38"/>
        <v>-0.19087703224390262</v>
      </c>
      <c r="U123" s="11">
        <f>'OddsRatio_working_3-way'!S123-'OddsRatio_working_3-way'!R123^2/3</f>
        <v>-0.9486588502521961</v>
      </c>
      <c r="V123" s="11">
        <f>'OddsRatio_working_3-way'!S123*'OddsRatio_working_3-way'!R123/3-2*'OddsRatio_working_3-way'!R123^3/27-'OddsRatio_working_3-way'!T123</f>
        <v>0.19087703224390262</v>
      </c>
      <c r="W123" s="11">
        <f>'OddsRatio_working_3-way'!V123^2+4*'OddsRatio_working_3-way'!U123^3/27</f>
        <v>-9.0047286101176377E-2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0.17782106704452669</v>
      </c>
      <c r="Y123" s="11">
        <f>IF('OddsRatio_working_3-way'!W123&gt;=0,IF('OddsRatio_working_3-way'!V123+SQRT('OddsRatio_working_3-way'!W123)&gt;0,0,PI()),ACOS('OddsRatio_working_3-way'!V123/(2*'OddsRatio_working_3-way'!X123)))</f>
        <v>1.0042621152813542</v>
      </c>
      <c r="Z123" s="11">
        <f>'OddsRatio_working_3-way'!X123^(1/3)*COS('OddsRatio_working_3-way'!Y123/3)</f>
        <v>0.53111955880154882</v>
      </c>
      <c r="AA123" s="11">
        <f>'OddsRatio_working_3-way'!X123^(1/3)*COS(('OddsRatio_working_3-way'!Y123+2*PI())/3)</f>
        <v>-0.42555578952879347</v>
      </c>
      <c r="AB123" s="11">
        <f>'OddsRatio_working_3-way'!X123^(1/3)*COS(('OddsRatio_working_3-way'!Y123+4*PI())/3)</f>
        <v>-0.10556376927275524</v>
      </c>
      <c r="AC123" s="11">
        <f>'OddsRatio_working_3-way'!X123^(1/3)*SIN('OddsRatio_working_3-way'!Y123/3)</f>
        <v>0.18474747903335587</v>
      </c>
      <c r="AD123" s="11">
        <f>'OddsRatio_working_3-way'!X123^(1/3)*SIN(('OddsRatio_working_3-way'!Y123+2*PI())/3)</f>
        <v>0.36758929085224634</v>
      </c>
      <c r="AE123" s="11">
        <f>'OddsRatio_working_3-way'!X123^(1/3)*SIN(('OddsRatio_working_3-way'!Y123+4*PI())/3)</f>
        <v>-0.5523367698856021</v>
      </c>
      <c r="AF123" s="11">
        <f>-'OddsRatio_working_3-way'!U123/(3*'OddsRatio_working_3-way'!X123^(1/3))*COS(('OddsRatio_working_3-way'!Y123)/3)</f>
        <v>0.53111955880154871</v>
      </c>
      <c r="AG123" s="11">
        <f>-'OddsRatio_working_3-way'!U123/(3*'OddsRatio_working_3-way'!X123^(1/3))*COS(('OddsRatio_working_3-way'!Y123+2*PI())/3)</f>
        <v>-0.42555578952879336</v>
      </c>
      <c r="AH123" s="11">
        <f>-'OddsRatio_working_3-way'!U123/(3*'OddsRatio_working_3-way'!X123^(1/3))*COS(('OddsRatio_working_3-way'!Y123+4*PI())/3)</f>
        <v>-0.10556376927275521</v>
      </c>
      <c r="AI123" s="11">
        <f>'OddsRatio_working_3-way'!U123/(3*'OddsRatio_working_3-way'!X123^(1/3))*SIN(('OddsRatio_working_3-way'!Y123)/3)</f>
        <v>-0.18474747903335584</v>
      </c>
      <c r="AJ123" s="11">
        <f>'OddsRatio_working_3-way'!U123/(3*'OddsRatio_working_3-way'!X123^(1/3))*SIN(('OddsRatio_working_3-way'!Y123+2*PI())/3)</f>
        <v>-0.36758929085224629</v>
      </c>
      <c r="AK123" s="11">
        <f>'OddsRatio_working_3-way'!U123/(3*'OddsRatio_working_3-way'!X123^(1/3))*SIN(('OddsRatio_working_3-way'!Y123+4*PI())/3)</f>
        <v>0.55233676988560199</v>
      </c>
      <c r="AL123" s="11">
        <f>'OddsRatio_working_3-way'!Z123+'OddsRatio_working_3-way'!AF123</f>
        <v>1.0622391176030974</v>
      </c>
      <c r="AM123" s="11">
        <f>'OddsRatio_working_3-way'!AA123+'OddsRatio_working_3-way'!AG123</f>
        <v>-0.85111157905758683</v>
      </c>
      <c r="AN123" s="11">
        <f>'OddsRatio_working_3-way'!AB123+'OddsRatio_working_3-way'!AH123</f>
        <v>-0.21112753854551045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1.0622391176030974</v>
      </c>
      <c r="AS123" s="11">
        <f>IF(('OddsRatio_working_3-way'!X123=0),IF(Q123&gt;0,-Q123^(1/3),(-Q123)^(1/3)),'OddsRatio_working_3-way'!AM123-'OddsRatio_working_3-way'!R123/3)</f>
        <v>-0.85111157905758683</v>
      </c>
      <c r="AT123" s="11">
        <f>IF(('OddsRatio_working_3-way'!X123=0),IF(Q123&gt;0,-Q123^(1/3),(-Q123)^(1/3)),'OddsRatio_working_3-way'!AN123-'OddsRatio_working_3-way'!R123/3)</f>
        <v>-0.21112753854551045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2.78</v>
      </c>
      <c r="B124" s="4">
        <f>IF('True_Odds_Calculator_3-way'!B125="","",'True_Odds_Calculator_3-way'!B125)</f>
        <v>3.32</v>
      </c>
      <c r="C124" s="4">
        <f>IF('True_Odds_Calculator_3-way'!C125="","",'True_Odds_Calculator_3-way'!C125)</f>
        <v>2.73</v>
      </c>
      <c r="D124" s="9">
        <f t="shared" si="26"/>
        <v>0.35039059348244622</v>
      </c>
      <c r="E124" s="9">
        <f t="shared" si="27"/>
        <v>0.29270623845106514</v>
      </c>
      <c r="F124" s="9">
        <f t="shared" si="28"/>
        <v>0.35690316806648842</v>
      </c>
      <c r="G124" s="9">
        <f t="shared" si="29"/>
        <v>1.0415493782467244</v>
      </c>
      <c r="H124" s="9">
        <f t="shared" si="30"/>
        <v>2.8539578932791692</v>
      </c>
      <c r="I124" s="9">
        <f t="shared" si="31"/>
        <v>3.4163945575324006</v>
      </c>
      <c r="J124" s="9">
        <f t="shared" si="32"/>
        <v>2.8018804243668338</v>
      </c>
      <c r="K124" s="11">
        <f t="shared" si="33"/>
        <v>0.35971223021582738</v>
      </c>
      <c r="L124" s="11">
        <f t="shared" si="34"/>
        <v>0.30120481927710846</v>
      </c>
      <c r="M124" s="11">
        <f t="shared" si="35"/>
        <v>0.36630036630036628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-0.28353623204971035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0.2313785142943503</v>
      </c>
      <c r="Q124" s="11">
        <f>2*'OddsRatio_working_3-way'!K124*'OddsRatio_working_3-way'!L124*'OddsRatio_working_3-way'!M124</f>
        <v>7.9375133548662213E-2</v>
      </c>
      <c r="R124" s="11">
        <f t="shared" si="36"/>
        <v>0</v>
      </c>
      <c r="S124" s="11">
        <f t="shared" si="37"/>
        <v>-0.81604566944299517</v>
      </c>
      <c r="T124" s="11">
        <f t="shared" si="38"/>
        <v>-0.27994705641269135</v>
      </c>
      <c r="U124" s="11">
        <f>'OddsRatio_working_3-way'!S124-'OddsRatio_working_3-way'!R124^2/3</f>
        <v>-0.81604566944299517</v>
      </c>
      <c r="V124" s="11">
        <f>'OddsRatio_working_3-way'!S124*'OddsRatio_working_3-way'!R124/3-2*'OddsRatio_working_3-way'!R124^3/27-'OddsRatio_working_3-way'!T124</f>
        <v>0.27994705641269135</v>
      </c>
      <c r="W124" s="11">
        <f>'OddsRatio_working_3-way'!V124^2+4*'OddsRatio_working_3-way'!U124^3/27</f>
        <v>-2.1377535945788922E-3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0.14186975363754378</v>
      </c>
      <c r="Y124" s="11">
        <f>IF('OddsRatio_working_3-way'!W124&gt;=0,IF('OddsRatio_working_3-way'!V124+SQRT('OddsRatio_working_3-way'!W124)&gt;0,0,PI()),ACOS('OddsRatio_working_3-way'!V124/(2*'OddsRatio_working_3-way'!X124)))</f>
        <v>0.16368164984513256</v>
      </c>
      <c r="Z124" s="11">
        <f>'OddsRatio_working_3-way'!X124^(1/3)*COS('OddsRatio_working_3-way'!Y124/3)</f>
        <v>0.52077468912336211</v>
      </c>
      <c r="AA124" s="11">
        <f>'OddsRatio_working_3-way'!X124^(1/3)*COS(('OddsRatio_working_3-way'!Y124+2*PI())/3)</f>
        <v>-0.28501882314291804</v>
      </c>
      <c r="AB124" s="11">
        <f>'OddsRatio_working_3-way'!X124^(1/3)*COS(('OddsRatio_working_3-way'!Y124+4*PI())/3)</f>
        <v>-0.23575586598044418</v>
      </c>
      <c r="AC124" s="11">
        <f>'OddsRatio_working_3-way'!X124^(1/3)*SIN('OddsRatio_working_3-way'!Y124/3)</f>
        <v>2.8441981578831266E-2</v>
      </c>
      <c r="AD124" s="11">
        <f>'OddsRatio_working_3-way'!X124^(1/3)*SIN(('OddsRatio_working_3-way'!Y124+2*PI())/3)</f>
        <v>0.43678311963935945</v>
      </c>
      <c r="AE124" s="11">
        <f>'OddsRatio_working_3-way'!X124^(1/3)*SIN(('OddsRatio_working_3-way'!Y124+4*PI())/3)</f>
        <v>-0.46522510121819077</v>
      </c>
      <c r="AF124" s="11">
        <f>-'OddsRatio_working_3-way'!U124/(3*'OddsRatio_working_3-way'!X124^(1/3))*COS(('OddsRatio_working_3-way'!Y124)/3)</f>
        <v>0.52077468912336222</v>
      </c>
      <c r="AG124" s="11">
        <f>-'OddsRatio_working_3-way'!U124/(3*'OddsRatio_working_3-way'!X124^(1/3))*COS(('OddsRatio_working_3-way'!Y124+2*PI())/3)</f>
        <v>-0.2850188231429181</v>
      </c>
      <c r="AH124" s="11">
        <f>-'OddsRatio_working_3-way'!U124/(3*'OddsRatio_working_3-way'!X124^(1/3))*COS(('OddsRatio_working_3-way'!Y124+4*PI())/3)</f>
        <v>-0.23575586598044423</v>
      </c>
      <c r="AI124" s="11">
        <f>'OddsRatio_working_3-way'!U124/(3*'OddsRatio_working_3-way'!X124^(1/3))*SIN(('OddsRatio_working_3-way'!Y124)/3)</f>
        <v>-2.8441981578831269E-2</v>
      </c>
      <c r="AJ124" s="11">
        <f>'OddsRatio_working_3-way'!U124/(3*'OddsRatio_working_3-way'!X124^(1/3))*SIN(('OddsRatio_working_3-way'!Y124+2*PI())/3)</f>
        <v>-0.43678311963935956</v>
      </c>
      <c r="AK124" s="11">
        <f>'OddsRatio_working_3-way'!U124/(3*'OddsRatio_working_3-way'!X124^(1/3))*SIN(('OddsRatio_working_3-way'!Y124+4*PI())/3)</f>
        <v>0.46522510121819088</v>
      </c>
      <c r="AL124" s="11">
        <f>'OddsRatio_working_3-way'!Z124+'OddsRatio_working_3-way'!AF124</f>
        <v>1.0415493782467244</v>
      </c>
      <c r="AM124" s="11">
        <f>'OddsRatio_working_3-way'!AA124+'OddsRatio_working_3-way'!AG124</f>
        <v>-0.57003764628583609</v>
      </c>
      <c r="AN124" s="11">
        <f>'OddsRatio_working_3-way'!AB124+'OddsRatio_working_3-way'!AH124</f>
        <v>-0.47151173196088841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1.0415493782467244</v>
      </c>
      <c r="AS124" s="11">
        <f>IF(('OddsRatio_working_3-way'!X124=0),IF(Q124&gt;0,-Q124^(1/3),(-Q124)^(1/3)),'OddsRatio_working_3-way'!AM124-'OddsRatio_working_3-way'!R124/3)</f>
        <v>-0.57003764628583609</v>
      </c>
      <c r="AT124" s="11">
        <f>IF(('OddsRatio_working_3-way'!X124=0),IF(Q124&gt;0,-Q124^(1/3),(-Q124)^(1/3)),'OddsRatio_working_3-way'!AN124-'OddsRatio_working_3-way'!R124/3)</f>
        <v>-0.47151173196088841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1.17</v>
      </c>
      <c r="B125" s="4">
        <f>IF('True_Odds_Calculator_3-way'!B126="","",'True_Odds_Calculator_3-way'!B126)</f>
        <v>7.97</v>
      </c>
      <c r="C125" s="4">
        <f>IF('True_Odds_Calculator_3-way'!C126="","",'True_Odds_Calculator_3-way'!C126)</f>
        <v>18.100000000000001</v>
      </c>
      <c r="D125" s="9">
        <f t="shared" si="26"/>
        <v>0.83850869024095886</v>
      </c>
      <c r="E125" s="9">
        <f t="shared" si="27"/>
        <v>0.11240586643479079</v>
      </c>
      <c r="F125" s="9">
        <f t="shared" si="28"/>
        <v>4.9085443324250237E-2</v>
      </c>
      <c r="G125" s="9">
        <f t="shared" si="29"/>
        <v>1.1329028452436827</v>
      </c>
      <c r="H125" s="9">
        <f t="shared" si="30"/>
        <v>1.192593483691426</v>
      </c>
      <c r="I125" s="9">
        <f t="shared" si="31"/>
        <v>8.8963328313484666</v>
      </c>
      <c r="J125" s="9">
        <f t="shared" si="32"/>
        <v>20.372638653666975</v>
      </c>
      <c r="K125" s="11">
        <f t="shared" si="33"/>
        <v>0.85470085470085477</v>
      </c>
      <c r="L125" s="11">
        <f t="shared" si="34"/>
        <v>0.12547051442910917</v>
      </c>
      <c r="M125" s="11">
        <f t="shared" si="35"/>
        <v>5.5248618784530384E-2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-0.12004803393089569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0.14361832505839384</v>
      </c>
      <c r="Q125" s="11">
        <f>2*'OddsRatio_working_3-way'!K125*'OddsRatio_working_3-way'!L125*'OddsRatio_working_3-way'!M125</f>
        <v>1.1849696786996192E-2</v>
      </c>
      <c r="R125" s="11">
        <f t="shared" si="36"/>
        <v>0</v>
      </c>
      <c r="S125" s="11">
        <f t="shared" si="37"/>
        <v>-1.1963405010120043</v>
      </c>
      <c r="T125" s="11">
        <f t="shared" si="38"/>
        <v>-9.8707962129703328E-2</v>
      </c>
      <c r="U125" s="11">
        <f>'OddsRatio_working_3-way'!S125-'OddsRatio_working_3-way'!R125^2/3</f>
        <v>-1.1963405010120043</v>
      </c>
      <c r="V125" s="11">
        <f>'OddsRatio_working_3-way'!S125*'OddsRatio_working_3-way'!R125/3-2*'OddsRatio_working_3-way'!R125^3/27-'OddsRatio_working_3-way'!T125</f>
        <v>9.8707962129703328E-2</v>
      </c>
      <c r="W125" s="11">
        <f>'OddsRatio_working_3-way'!V125^2+4*'OddsRatio_working_3-way'!U125^3/27</f>
        <v>-0.24392179396365721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0.25182586034373838</v>
      </c>
      <c r="Y125" s="11">
        <f>IF('OddsRatio_working_3-way'!W125&gt;=0,IF('OddsRatio_working_3-way'!V125+SQRT('OddsRatio_working_3-way'!W125)&gt;0,0,PI()),ACOS('OddsRatio_working_3-way'!V125/(2*'OddsRatio_working_3-way'!X125)))</f>
        <v>1.3735349434382442</v>
      </c>
      <c r="Z125" s="11">
        <f>'OddsRatio_working_3-way'!X125^(1/3)*COS('OddsRatio_working_3-way'!Y125/3)</f>
        <v>0.56645142262184134</v>
      </c>
      <c r="AA125" s="11">
        <f>'OddsRatio_working_3-way'!X125^(1/3)*COS(('OddsRatio_working_3-way'!Y125+2*PI())/3)</f>
        <v>-0.52495844515197521</v>
      </c>
      <c r="AB125" s="11">
        <f>'OddsRatio_working_3-way'!X125^(1/3)*COS(('OddsRatio_working_3-way'!Y125+4*PI())/3)</f>
        <v>-4.1492977469866313E-2</v>
      </c>
      <c r="AC125" s="11">
        <f>'OddsRatio_working_3-way'!X125^(1/3)*SIN('OddsRatio_working_3-way'!Y125/3)</f>
        <v>0.2791289179101541</v>
      </c>
      <c r="AD125" s="11">
        <f>'OddsRatio_working_3-way'!X125^(1/3)*SIN(('OddsRatio_working_3-way'!Y125+2*PI())/3)</f>
        <v>0.35099686304527283</v>
      </c>
      <c r="AE125" s="11">
        <f>'OddsRatio_working_3-way'!X125^(1/3)*SIN(('OddsRatio_working_3-way'!Y125+4*PI())/3)</f>
        <v>-0.63012578095542682</v>
      </c>
      <c r="AF125" s="11">
        <f>-'OddsRatio_working_3-way'!U125/(3*'OddsRatio_working_3-way'!X125^(1/3))*COS(('OddsRatio_working_3-way'!Y125)/3)</f>
        <v>0.56645142262184145</v>
      </c>
      <c r="AG125" s="11">
        <f>-'OddsRatio_working_3-way'!U125/(3*'OddsRatio_working_3-way'!X125^(1/3))*COS(('OddsRatio_working_3-way'!Y125+2*PI())/3)</f>
        <v>-0.52495844515197532</v>
      </c>
      <c r="AH125" s="11">
        <f>-'OddsRatio_working_3-way'!U125/(3*'OddsRatio_working_3-way'!X125^(1/3))*COS(('OddsRatio_working_3-way'!Y125+4*PI())/3)</f>
        <v>-4.149297746986632E-2</v>
      </c>
      <c r="AI125" s="11">
        <f>'OddsRatio_working_3-way'!U125/(3*'OddsRatio_working_3-way'!X125^(1/3))*SIN(('OddsRatio_working_3-way'!Y125)/3)</f>
        <v>-0.27912891791015415</v>
      </c>
      <c r="AJ125" s="11">
        <f>'OddsRatio_working_3-way'!U125/(3*'OddsRatio_working_3-way'!X125^(1/3))*SIN(('OddsRatio_working_3-way'!Y125+2*PI())/3)</f>
        <v>-0.35099686304527289</v>
      </c>
      <c r="AK125" s="11">
        <f>'OddsRatio_working_3-way'!U125/(3*'OddsRatio_working_3-way'!X125^(1/3))*SIN(('OddsRatio_working_3-way'!Y125+4*PI())/3)</f>
        <v>0.63012578095542693</v>
      </c>
      <c r="AL125" s="11">
        <f>'OddsRatio_working_3-way'!Z125+'OddsRatio_working_3-way'!AF125</f>
        <v>1.1329028452436827</v>
      </c>
      <c r="AM125" s="11">
        <f>'OddsRatio_working_3-way'!AA125+'OddsRatio_working_3-way'!AG125</f>
        <v>-1.0499168903039506</v>
      </c>
      <c r="AN125" s="11">
        <f>'OddsRatio_working_3-way'!AB125+'OddsRatio_working_3-way'!AH125</f>
        <v>-8.2985954939732626E-2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1.1329028452436827</v>
      </c>
      <c r="AS125" s="11">
        <f>IF(('OddsRatio_working_3-way'!X125=0),IF(Q125&gt;0,-Q125^(1/3),(-Q125)^(1/3)),'OddsRatio_working_3-way'!AM125-'OddsRatio_working_3-way'!R125/3)</f>
        <v>-1.0499168903039506</v>
      </c>
      <c r="AT125" s="11">
        <f>IF(('OddsRatio_working_3-way'!X125=0),IF(Q125&gt;0,-Q125^(1/3),(-Q125)^(1/3)),'OddsRatio_working_3-way'!AN125-'OddsRatio_working_3-way'!R125/3)</f>
        <v>-8.2985954939732626E-2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2.68</v>
      </c>
      <c r="B126" s="4">
        <f>IF('True_Odds_Calculator_3-way'!B127="","",'True_Odds_Calculator_3-way'!B127)</f>
        <v>3.24</v>
      </c>
      <c r="C126" s="4">
        <f>IF('True_Odds_Calculator_3-way'!C127="","",'True_Odds_Calculator_3-way'!C127)</f>
        <v>2.9</v>
      </c>
      <c r="D126" s="9">
        <f t="shared" si="26"/>
        <v>0.36387991711239936</v>
      </c>
      <c r="E126" s="9">
        <f t="shared" si="27"/>
        <v>0.30022103958411611</v>
      </c>
      <c r="F126" s="9">
        <f t="shared" si="28"/>
        <v>0.33589904330348441</v>
      </c>
      <c r="G126" s="9">
        <f t="shared" si="29"/>
        <v>1.0405710474089043</v>
      </c>
      <c r="H126" s="9">
        <f t="shared" si="30"/>
        <v>2.7481593596469591</v>
      </c>
      <c r="I126" s="9">
        <f t="shared" si="31"/>
        <v>3.3308791461959459</v>
      </c>
      <c r="J126" s="9">
        <f t="shared" si="32"/>
        <v>2.9770849900769174</v>
      </c>
      <c r="K126" s="11">
        <f t="shared" si="33"/>
        <v>0.37313432835820892</v>
      </c>
      <c r="L126" s="11">
        <f t="shared" si="34"/>
        <v>0.30864197530864196</v>
      </c>
      <c r="M126" s="11">
        <f t="shared" si="35"/>
        <v>0.34482758620689657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-0.28394426335754175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0.23112407312098515</v>
      </c>
      <c r="Q126" s="11">
        <f>2*'OddsRatio_working_3-way'!K126*'OddsRatio_working_3-way'!L126*'OddsRatio_working_3-way'!M126</f>
        <v>7.9424080110304163E-2</v>
      </c>
      <c r="R126" s="11">
        <f t="shared" si="36"/>
        <v>0</v>
      </c>
      <c r="S126" s="11">
        <f t="shared" si="37"/>
        <v>-0.81397690655209476</v>
      </c>
      <c r="T126" s="11">
        <f t="shared" si="38"/>
        <v>-0.27971715001790193</v>
      </c>
      <c r="U126" s="11">
        <f>'OddsRatio_working_3-way'!S126-'OddsRatio_working_3-way'!R126^2/3</f>
        <v>-0.81397690655209476</v>
      </c>
      <c r="V126" s="11">
        <f>'OddsRatio_working_3-way'!S126*'OddsRatio_working_3-way'!R126/3-2*'OddsRatio_working_3-way'!R126^3/27-'OddsRatio_working_3-way'!T126</f>
        <v>0.27971715001790193</v>
      </c>
      <c r="W126" s="11">
        <f>'OddsRatio_working_3-way'!V126^2+4*'OddsRatio_working_3-way'!U126^3/27</f>
        <v>-1.6556849375217314E-3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0.14133061323688789</v>
      </c>
      <c r="Y126" s="11">
        <f>IF('OddsRatio_working_3-way'!W126&gt;=0,IF('OddsRatio_working_3-way'!V126+SQRT('OddsRatio_working_3-way'!W126)&gt;0,0,PI()),ACOS('OddsRatio_working_3-way'!V126/(2*'OddsRatio_working_3-way'!X126)))</f>
        <v>0.14445550409803154</v>
      </c>
      <c r="Z126" s="11">
        <f>'OddsRatio_working_3-way'!X126^(1/3)*COS('OddsRatio_working_3-way'!Y126/3)</f>
        <v>0.52028552370445214</v>
      </c>
      <c r="AA126" s="11">
        <f>'OddsRatio_working_3-way'!X126^(1/3)*COS(('OddsRatio_working_3-way'!Y126+2*PI())/3)</f>
        <v>-0.28185582256949254</v>
      </c>
      <c r="AB126" s="11">
        <f>'OddsRatio_working_3-way'!X126^(1/3)*COS(('OddsRatio_working_3-way'!Y126+4*PI())/3)</f>
        <v>-0.23842970113495968</v>
      </c>
      <c r="AC126" s="11">
        <f>'OddsRatio_working_3-way'!X126^(1/3)*SIN('OddsRatio_working_3-way'!Y126/3)</f>
        <v>2.5072082900088954E-2</v>
      </c>
      <c r="AD126" s="11">
        <f>'OddsRatio_working_3-way'!X126^(1/3)*SIN(('OddsRatio_working_3-way'!Y126+2*PI())/3)</f>
        <v>0.43804443929930181</v>
      </c>
      <c r="AE126" s="11">
        <f>'OddsRatio_working_3-way'!X126^(1/3)*SIN(('OddsRatio_working_3-way'!Y126+4*PI())/3)</f>
        <v>-0.4631165221993907</v>
      </c>
      <c r="AF126" s="11">
        <f>-'OddsRatio_working_3-way'!U126/(3*'OddsRatio_working_3-way'!X126^(1/3))*COS(('OddsRatio_working_3-way'!Y126)/3)</f>
        <v>0.52028552370445202</v>
      </c>
      <c r="AG126" s="11">
        <f>-'OddsRatio_working_3-way'!U126/(3*'OddsRatio_working_3-way'!X126^(1/3))*COS(('OddsRatio_working_3-way'!Y126+2*PI())/3)</f>
        <v>-0.28185582256949249</v>
      </c>
      <c r="AH126" s="11">
        <f>-'OddsRatio_working_3-way'!U126/(3*'OddsRatio_working_3-way'!X126^(1/3))*COS(('OddsRatio_working_3-way'!Y126+4*PI())/3)</f>
        <v>-0.23842970113495962</v>
      </c>
      <c r="AI126" s="11">
        <f>'OddsRatio_working_3-way'!U126/(3*'OddsRatio_working_3-way'!X126^(1/3))*SIN(('OddsRatio_working_3-way'!Y126)/3)</f>
        <v>-2.5072082900088947E-2</v>
      </c>
      <c r="AJ126" s="11">
        <f>'OddsRatio_working_3-way'!U126/(3*'OddsRatio_working_3-way'!X126^(1/3))*SIN(('OddsRatio_working_3-way'!Y126+2*PI())/3)</f>
        <v>-0.4380444392993017</v>
      </c>
      <c r="AK126" s="11">
        <f>'OddsRatio_working_3-way'!U126/(3*'OddsRatio_working_3-way'!X126^(1/3))*SIN(('OddsRatio_working_3-way'!Y126+4*PI())/3)</f>
        <v>0.46311652219939059</v>
      </c>
      <c r="AL126" s="11">
        <f>'OddsRatio_working_3-way'!Z126+'OddsRatio_working_3-way'!AF126</f>
        <v>1.0405710474089043</v>
      </c>
      <c r="AM126" s="11">
        <f>'OddsRatio_working_3-way'!AA126+'OddsRatio_working_3-way'!AG126</f>
        <v>-0.56371164513898497</v>
      </c>
      <c r="AN126" s="11">
        <f>'OddsRatio_working_3-way'!AB126+'OddsRatio_working_3-way'!AH126</f>
        <v>-0.4768594022699193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1.0405710474089043</v>
      </c>
      <c r="AS126" s="11">
        <f>IF(('OddsRatio_working_3-way'!X126=0),IF(Q126&gt;0,-Q126^(1/3),(-Q126)^(1/3)),'OddsRatio_working_3-way'!AM126-'OddsRatio_working_3-way'!R126/3)</f>
        <v>-0.56371164513898497</v>
      </c>
      <c r="AT126" s="11">
        <f>IF(('OddsRatio_working_3-way'!X126=0),IF(Q126&gt;0,-Q126^(1/3),(-Q126)^(1/3)),'OddsRatio_working_3-way'!AN126-'OddsRatio_working_3-way'!R126/3)</f>
        <v>-0.4768594022699193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3.43</v>
      </c>
      <c r="B127" s="4">
        <f>IF('True_Odds_Calculator_3-way'!B128="","",'True_Odds_Calculator_3-way'!B128)</f>
        <v>3.62</v>
      </c>
      <c r="C127" s="4">
        <f>IF('True_Odds_Calculator_3-way'!C128="","",'True_Odds_Calculator_3-way'!C128)</f>
        <v>2.17</v>
      </c>
      <c r="D127" s="9">
        <f t="shared" si="26"/>
        <v>0.28254370146010399</v>
      </c>
      <c r="E127" s="9">
        <f t="shared" si="27"/>
        <v>0.26753564570767108</v>
      </c>
      <c r="F127" s="9">
        <f t="shared" si="28"/>
        <v>0.44992065283222488</v>
      </c>
      <c r="G127" s="9">
        <f t="shared" si="29"/>
        <v>1.0449693411893795</v>
      </c>
      <c r="H127" s="9">
        <f t="shared" si="30"/>
        <v>3.5392754990901927</v>
      </c>
      <c r="I127" s="9">
        <f t="shared" si="31"/>
        <v>3.7378196739161735</v>
      </c>
      <c r="J127" s="9">
        <f t="shared" si="32"/>
        <v>2.222614129191574</v>
      </c>
      <c r="K127" s="11">
        <f t="shared" si="33"/>
        <v>0.29154518950437314</v>
      </c>
      <c r="L127" s="11">
        <f t="shared" si="34"/>
        <v>0.27624309392265195</v>
      </c>
      <c r="M127" s="11">
        <f t="shared" si="35"/>
        <v>0.46082949308755761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-0.27645917153719657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0.23084898015596927</v>
      </c>
      <c r="Q127" s="11">
        <f>2*'OddsRatio_working_3-way'!K127*'OddsRatio_working_3-way'!L127*'OddsRatio_working_3-way'!M127</f>
        <v>7.4227967895810057E-2</v>
      </c>
      <c r="R127" s="11">
        <f t="shared" si="36"/>
        <v>0</v>
      </c>
      <c r="S127" s="11">
        <f t="shared" si="37"/>
        <v>-0.83502015459418166</v>
      </c>
      <c r="T127" s="11">
        <f t="shared" si="38"/>
        <v>-0.26849522655761471</v>
      </c>
      <c r="U127" s="11">
        <f>'OddsRatio_working_3-way'!S127-'OddsRatio_working_3-way'!R127^2/3</f>
        <v>-0.83502015459418166</v>
      </c>
      <c r="V127" s="11">
        <f>'OddsRatio_working_3-way'!S127*'OddsRatio_working_3-way'!R127/3-2*'OddsRatio_working_3-way'!R127^3/27-'OddsRatio_working_3-way'!T127</f>
        <v>0.26849522655761471</v>
      </c>
      <c r="W127" s="11">
        <f>'OddsRatio_working_3-way'!V127^2+4*'OddsRatio_working_3-way'!U127^3/27</f>
        <v>-1.4165873742196383E-2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0.14684648482890322</v>
      </c>
      <c r="Y127" s="11">
        <f>IF('OddsRatio_working_3-way'!W127&gt;=0,IF('OddsRatio_working_3-way'!V127+SQRT('OddsRatio_working_3-way'!W127)&gt;0,0,PI()),ACOS('OddsRatio_working_3-way'!V127/(2*'OddsRatio_working_3-way'!X127)))</f>
        <v>0.41725749037915971</v>
      </c>
      <c r="Z127" s="11">
        <f>'OddsRatio_working_3-way'!X127^(1/3)*COS('OddsRatio_working_3-way'!Y127/3)</f>
        <v>0.52248467059468984</v>
      </c>
      <c r="AA127" s="11">
        <f>'OddsRatio_working_3-way'!X127^(1/3)*COS(('OddsRatio_working_3-way'!Y127+2*PI())/3)</f>
        <v>-0.32458557008776534</v>
      </c>
      <c r="AB127" s="11">
        <f>'OddsRatio_working_3-way'!X127^(1/3)*COS(('OddsRatio_working_3-way'!Y127+4*PI())/3)</f>
        <v>-0.19789910050692455</v>
      </c>
      <c r="AC127" s="11">
        <f>'OddsRatio_working_3-way'!X127^(1/3)*SIN('OddsRatio_working_3-way'!Y127/3)</f>
        <v>7.31424673151818E-2</v>
      </c>
      <c r="AD127" s="11">
        <f>'OddsRatio_working_3-way'!X127^(1/3)*SIN(('OddsRatio_working_3-way'!Y127+2*PI())/3)</f>
        <v>0.41591376416535475</v>
      </c>
      <c r="AE127" s="11">
        <f>'OddsRatio_working_3-way'!X127^(1/3)*SIN(('OddsRatio_working_3-way'!Y127+4*PI())/3)</f>
        <v>-0.48905623148053656</v>
      </c>
      <c r="AF127" s="11">
        <f>-'OddsRatio_working_3-way'!U127/(3*'OddsRatio_working_3-way'!X127^(1/3))*COS(('OddsRatio_working_3-way'!Y127)/3)</f>
        <v>0.52248467059468973</v>
      </c>
      <c r="AG127" s="11">
        <f>-'OddsRatio_working_3-way'!U127/(3*'OddsRatio_working_3-way'!X127^(1/3))*COS(('OddsRatio_working_3-way'!Y127+2*PI())/3)</f>
        <v>-0.32458557008776528</v>
      </c>
      <c r="AH127" s="11">
        <f>-'OddsRatio_working_3-way'!U127/(3*'OddsRatio_working_3-way'!X127^(1/3))*COS(('OddsRatio_working_3-way'!Y127+4*PI())/3)</f>
        <v>-0.19789910050692452</v>
      </c>
      <c r="AI127" s="11">
        <f>'OddsRatio_working_3-way'!U127/(3*'OddsRatio_working_3-way'!X127^(1/3))*SIN(('OddsRatio_working_3-way'!Y127)/3)</f>
        <v>-7.3142467315181786E-2</v>
      </c>
      <c r="AJ127" s="11">
        <f>'OddsRatio_working_3-way'!U127/(3*'OddsRatio_working_3-way'!X127^(1/3))*SIN(('OddsRatio_working_3-way'!Y127+2*PI())/3)</f>
        <v>-0.41591376416535469</v>
      </c>
      <c r="AK127" s="11">
        <f>'OddsRatio_working_3-way'!U127/(3*'OddsRatio_working_3-way'!X127^(1/3))*SIN(('OddsRatio_working_3-way'!Y127+4*PI())/3)</f>
        <v>0.48905623148053645</v>
      </c>
      <c r="AL127" s="11">
        <f>'OddsRatio_working_3-way'!Z127+'OddsRatio_working_3-way'!AF127</f>
        <v>1.0449693411893795</v>
      </c>
      <c r="AM127" s="11">
        <f>'OddsRatio_working_3-way'!AA127+'OddsRatio_working_3-way'!AG127</f>
        <v>-0.64917114017553068</v>
      </c>
      <c r="AN127" s="11">
        <f>'OddsRatio_working_3-way'!AB127+'OddsRatio_working_3-way'!AH127</f>
        <v>-0.3957982010138491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1.0449693411893795</v>
      </c>
      <c r="AS127" s="11">
        <f>IF(('OddsRatio_working_3-way'!X127=0),IF(Q127&gt;0,-Q127^(1/3),(-Q127)^(1/3)),'OddsRatio_working_3-way'!AM127-'OddsRatio_working_3-way'!R127/3)</f>
        <v>-0.64917114017553068</v>
      </c>
      <c r="AT127" s="11">
        <f>IF(('OddsRatio_working_3-way'!X127=0),IF(Q127&gt;0,-Q127^(1/3),(-Q127)^(1/3)),'OddsRatio_working_3-way'!AN127-'OddsRatio_working_3-way'!R127/3)</f>
        <v>-0.3957982010138491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2.06</v>
      </c>
      <c r="B128" s="4">
        <f>IF('True_Odds_Calculator_3-way'!B129="","",'True_Odds_Calculator_3-way'!B129)</f>
        <v>3.71</v>
      </c>
      <c r="C128" s="4">
        <f>IF('True_Odds_Calculator_3-way'!C129="","",'True_Odds_Calculator_3-way'!C129)</f>
        <v>3.65</v>
      </c>
      <c r="D128" s="9">
        <f t="shared" si="26"/>
        <v>0.47416926351834582</v>
      </c>
      <c r="E128" s="9">
        <f t="shared" si="27"/>
        <v>0.26074601469442682</v>
      </c>
      <c r="F128" s="9">
        <f t="shared" si="28"/>
        <v>0.26508472178722747</v>
      </c>
      <c r="G128" s="9">
        <f t="shared" si="29"/>
        <v>1.0461807010623949</v>
      </c>
      <c r="H128" s="9">
        <f t="shared" si="30"/>
        <v>2.1089515431261385</v>
      </c>
      <c r="I128" s="9">
        <f t="shared" si="31"/>
        <v>3.8351496998790906</v>
      </c>
      <c r="J128" s="9">
        <f t="shared" si="32"/>
        <v>3.7723788578153461</v>
      </c>
      <c r="K128" s="11">
        <f t="shared" si="33"/>
        <v>0.4854368932038835</v>
      </c>
      <c r="L128" s="11">
        <f t="shared" si="34"/>
        <v>0.26954177897574122</v>
      </c>
      <c r="M128" s="11">
        <f t="shared" si="35"/>
        <v>0.27397260273972601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-0.27288963197993654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0.23014472948853021</v>
      </c>
      <c r="Q128" s="11">
        <f>2*'OddsRatio_working_3-way'!K128*'OddsRatio_working_3-way'!L128*'OddsRatio_working_3-way'!M128</f>
        <v>7.1696177410757067E-2</v>
      </c>
      <c r="R128" s="11">
        <f t="shared" si="36"/>
        <v>0</v>
      </c>
      <c r="S128" s="11">
        <f t="shared" si="37"/>
        <v>-0.84336194020537569</v>
      </c>
      <c r="T128" s="11">
        <f t="shared" si="38"/>
        <v>-0.26272957638796746</v>
      </c>
      <c r="U128" s="11">
        <f>'OddsRatio_working_3-way'!S128-'OddsRatio_working_3-way'!R128^2/3</f>
        <v>-0.84336194020537569</v>
      </c>
      <c r="V128" s="11">
        <f>'OddsRatio_working_3-way'!S128*'OddsRatio_working_3-way'!R128/3-2*'OddsRatio_working_3-way'!R128^3/27-'OddsRatio_working_3-way'!T128</f>
        <v>0.26272957638796746</v>
      </c>
      <c r="W128" s="11">
        <f>'OddsRatio_working_3-way'!V128^2+4*'OddsRatio_working_3-way'!U128^3/27</f>
        <v>-1.9839699421850418E-2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0.14905244859683725</v>
      </c>
      <c r="Y128" s="11">
        <f>IF('OddsRatio_working_3-way'!W128&gt;=0,IF('OddsRatio_working_3-way'!V128+SQRT('OddsRatio_working_3-way'!W128)&gt;0,0,PI()),ACOS('OddsRatio_working_3-way'!V128/(2*'OddsRatio_working_3-way'!X128)))</f>
        <v>0.4921210762671322</v>
      </c>
      <c r="Z128" s="11">
        <f>'OddsRatio_working_3-way'!X128^(1/3)*COS('OddsRatio_working_3-way'!Y128/3)</f>
        <v>0.52309035053119746</v>
      </c>
      <c r="AA128" s="11">
        <f>'OddsRatio_working_3-way'!X128^(1/3)*COS(('OddsRatio_working_3-way'!Y128+2*PI())/3)</f>
        <v>-0.33653083347572321</v>
      </c>
      <c r="AB128" s="11">
        <f>'OddsRatio_working_3-way'!X128^(1/3)*COS(('OddsRatio_working_3-way'!Y128+4*PI())/3)</f>
        <v>-0.18655951705547422</v>
      </c>
      <c r="AC128" s="11">
        <f>'OddsRatio_working_3-way'!X128^(1/3)*SIN('OddsRatio_working_3-way'!Y128/3)</f>
        <v>8.6585979905953278E-2</v>
      </c>
      <c r="AD128" s="11">
        <f>'OddsRatio_working_3-way'!X128^(1/3)*SIN(('OddsRatio_working_3-way'!Y128+2*PI())/3)</f>
        <v>0.40971654208154729</v>
      </c>
      <c r="AE128" s="11">
        <f>'OddsRatio_working_3-way'!X128^(1/3)*SIN(('OddsRatio_working_3-way'!Y128+4*PI())/3)</f>
        <v>-0.49630252198750052</v>
      </c>
      <c r="AF128" s="11">
        <f>-'OddsRatio_working_3-way'!U128/(3*'OddsRatio_working_3-way'!X128^(1/3))*COS(('OddsRatio_working_3-way'!Y128)/3)</f>
        <v>0.52309035053119746</v>
      </c>
      <c r="AG128" s="11">
        <f>-'OddsRatio_working_3-way'!U128/(3*'OddsRatio_working_3-way'!X128^(1/3))*COS(('OddsRatio_working_3-way'!Y128+2*PI())/3)</f>
        <v>-0.3365308334757231</v>
      </c>
      <c r="AH128" s="11">
        <f>-'OddsRatio_working_3-way'!U128/(3*'OddsRatio_working_3-way'!X128^(1/3))*COS(('OddsRatio_working_3-way'!Y128+4*PI())/3)</f>
        <v>-0.18655951705547419</v>
      </c>
      <c r="AI128" s="11">
        <f>'OddsRatio_working_3-way'!U128/(3*'OddsRatio_working_3-way'!X128^(1/3))*SIN(('OddsRatio_working_3-way'!Y128)/3)</f>
        <v>-8.6585979905953264E-2</v>
      </c>
      <c r="AJ128" s="11">
        <f>'OddsRatio_working_3-way'!U128/(3*'OddsRatio_working_3-way'!X128^(1/3))*SIN(('OddsRatio_working_3-way'!Y128+2*PI())/3)</f>
        <v>-0.40971654208154717</v>
      </c>
      <c r="AK128" s="11">
        <f>'OddsRatio_working_3-way'!U128/(3*'OddsRatio_working_3-way'!X128^(1/3))*SIN(('OddsRatio_working_3-way'!Y128+4*PI())/3)</f>
        <v>0.49630252198750047</v>
      </c>
      <c r="AL128" s="11">
        <f>'OddsRatio_working_3-way'!Z128+'OddsRatio_working_3-way'!AF128</f>
        <v>1.0461807010623949</v>
      </c>
      <c r="AM128" s="11">
        <f>'OddsRatio_working_3-way'!AA128+'OddsRatio_working_3-way'!AG128</f>
        <v>-0.67306166695144631</v>
      </c>
      <c r="AN128" s="11">
        <f>'OddsRatio_working_3-way'!AB128+'OddsRatio_working_3-way'!AH128</f>
        <v>-0.37311903411094838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1.0461807010623949</v>
      </c>
      <c r="AS128" s="11">
        <f>IF(('OddsRatio_working_3-way'!X128=0),IF(Q128&gt;0,-Q128^(1/3),(-Q128)^(1/3)),'OddsRatio_working_3-way'!AM128-'OddsRatio_working_3-way'!R128/3)</f>
        <v>-0.67306166695144631</v>
      </c>
      <c r="AT128" s="11">
        <f>IF(('OddsRatio_working_3-way'!X128=0),IF(Q128&gt;0,-Q128^(1/3),(-Q128)^(1/3)),'OddsRatio_working_3-way'!AN128-'OddsRatio_working_3-way'!R128/3)</f>
        <v>-0.37311903411094838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1.9</v>
      </c>
      <c r="B129" s="4">
        <f>IF('True_Odds_Calculator_3-way'!B130="","",'True_Odds_Calculator_3-way'!B130)</f>
        <v>3.67</v>
      </c>
      <c r="C129" s="4">
        <f>IF('True_Odds_Calculator_3-way'!C130="","",'True_Odds_Calculator_3-way'!C130)</f>
        <v>3.87</v>
      </c>
      <c r="D129" s="9">
        <f t="shared" si="26"/>
        <v>0.50368855456998862</v>
      </c>
      <c r="E129" s="9">
        <f t="shared" si="27"/>
        <v>0.25489290140003951</v>
      </c>
      <c r="F129" s="9">
        <f t="shared" si="28"/>
        <v>0.24141854402997212</v>
      </c>
      <c r="G129" s="9">
        <f t="shared" si="29"/>
        <v>1.0948375868093612</v>
      </c>
      <c r="H129" s="9">
        <f t="shared" si="30"/>
        <v>1.9853538281284251</v>
      </c>
      <c r="I129" s="9">
        <f t="shared" si="31"/>
        <v>3.9232163567809937</v>
      </c>
      <c r="J129" s="9">
        <f t="shared" si="32"/>
        <v>4.1421838741428658</v>
      </c>
      <c r="K129" s="11">
        <f t="shared" si="33"/>
        <v>0.52631578947368418</v>
      </c>
      <c r="L129" s="11">
        <f t="shared" si="34"/>
        <v>0.27247956403269757</v>
      </c>
      <c r="M129" s="11">
        <f t="shared" si="35"/>
        <v>0.25839793281653745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-0.25556715437284683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0.23864659218966028</v>
      </c>
      <c r="Q129" s="11">
        <f>2*'OddsRatio_working_3-way'!K129*'OddsRatio_working_3-way'!L129*'OddsRatio_working_3-way'!M129</f>
        <v>7.4113848506105681E-2</v>
      </c>
      <c r="R129" s="11">
        <f t="shared" si="36"/>
        <v>0</v>
      </c>
      <c r="S129" s="11">
        <f t="shared" si="37"/>
        <v>-0.93379210945667479</v>
      </c>
      <c r="T129" s="11">
        <f t="shared" si="38"/>
        <v>-0.28999754952070644</v>
      </c>
      <c r="U129" s="11">
        <f>'OddsRatio_working_3-way'!S129-'OddsRatio_working_3-way'!R129^2/3</f>
        <v>-0.93379210945667479</v>
      </c>
      <c r="V129" s="11">
        <f>'OddsRatio_working_3-way'!S129*'OddsRatio_working_3-way'!R129/3-2*'OddsRatio_working_3-way'!R129^3/27-'OddsRatio_working_3-way'!T129</f>
        <v>0.28999754952070644</v>
      </c>
      <c r="W129" s="11">
        <f>'OddsRatio_working_3-way'!V129^2+4*'OddsRatio_working_3-way'!U129^3/27</f>
        <v>-3.6529059998022695E-2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0.17365744925429868</v>
      </c>
      <c r="Y129" s="11">
        <f>IF('OddsRatio_working_3-way'!W129&gt;=0,IF('OddsRatio_working_3-way'!V129+SQRT('OddsRatio_working_3-way'!W129)&gt;0,0,PI()),ACOS('OddsRatio_working_3-way'!V129/(2*'OddsRatio_working_3-way'!X129)))</f>
        <v>0.58271790973138937</v>
      </c>
      <c r="Z129" s="11">
        <f>'OddsRatio_working_3-way'!X129^(1/3)*COS('OddsRatio_working_3-way'!Y129/3)</f>
        <v>0.54741879340468069</v>
      </c>
      <c r="AA129" s="11">
        <f>'OddsRatio_working_3-way'!X129^(1/3)*COS(('OddsRatio_working_3-way'!Y129+2*PI())/3)</f>
        <v>-0.36696992337194151</v>
      </c>
      <c r="AB129" s="11">
        <f>'OddsRatio_working_3-way'!X129^(1/3)*COS(('OddsRatio_working_3-way'!Y129+4*PI())/3)</f>
        <v>-0.18044887003273929</v>
      </c>
      <c r="AC129" s="11">
        <f>'OddsRatio_working_3-way'!X129^(1/3)*SIN('OddsRatio_working_3-way'!Y129/3)</f>
        <v>0.10768798035492098</v>
      </c>
      <c r="AD129" s="11">
        <f>'OddsRatio_working_3-way'!X129^(1/3)*SIN(('OddsRatio_working_3-way'!Y129+2*PI())/3)</f>
        <v>0.42023459142001829</v>
      </c>
      <c r="AE129" s="11">
        <f>'OddsRatio_working_3-way'!X129^(1/3)*SIN(('OddsRatio_working_3-way'!Y129+4*PI())/3)</f>
        <v>-0.52792257177493929</v>
      </c>
      <c r="AF129" s="11">
        <f>-'OddsRatio_working_3-way'!U129/(3*'OddsRatio_working_3-way'!X129^(1/3))*COS(('OddsRatio_working_3-way'!Y129)/3)</f>
        <v>0.54741879340468058</v>
      </c>
      <c r="AG129" s="11">
        <f>-'OddsRatio_working_3-way'!U129/(3*'OddsRatio_working_3-way'!X129^(1/3))*COS(('OddsRatio_working_3-way'!Y129+2*PI())/3)</f>
        <v>-0.36696992337194145</v>
      </c>
      <c r="AH129" s="11">
        <f>-'OddsRatio_working_3-way'!U129/(3*'OddsRatio_working_3-way'!X129^(1/3))*COS(('OddsRatio_working_3-way'!Y129+4*PI())/3)</f>
        <v>-0.18044887003273924</v>
      </c>
      <c r="AI129" s="11">
        <f>'OddsRatio_working_3-way'!U129/(3*'OddsRatio_working_3-way'!X129^(1/3))*SIN(('OddsRatio_working_3-way'!Y129)/3)</f>
        <v>-0.10768798035492097</v>
      </c>
      <c r="AJ129" s="11">
        <f>'OddsRatio_working_3-way'!U129/(3*'OddsRatio_working_3-way'!X129^(1/3))*SIN(('OddsRatio_working_3-way'!Y129+2*PI())/3)</f>
        <v>-0.42023459142001818</v>
      </c>
      <c r="AK129" s="11">
        <f>'OddsRatio_working_3-way'!U129/(3*'OddsRatio_working_3-way'!X129^(1/3))*SIN(('OddsRatio_working_3-way'!Y129+4*PI())/3)</f>
        <v>0.52792257177493918</v>
      </c>
      <c r="AL129" s="11">
        <f>'OddsRatio_working_3-way'!Z129+'OddsRatio_working_3-way'!AF129</f>
        <v>1.0948375868093612</v>
      </c>
      <c r="AM129" s="11">
        <f>'OddsRatio_working_3-way'!AA129+'OddsRatio_working_3-way'!AG129</f>
        <v>-0.73393984674388291</v>
      </c>
      <c r="AN129" s="11">
        <f>'OddsRatio_working_3-way'!AB129+'OddsRatio_working_3-way'!AH129</f>
        <v>-0.36089774006547853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1.0948375868093612</v>
      </c>
      <c r="AS129" s="11">
        <f>IF(('OddsRatio_working_3-way'!X129=0),IF(Q129&gt;0,-Q129^(1/3),(-Q129)^(1/3)),'OddsRatio_working_3-way'!AM129-'OddsRatio_working_3-way'!R129/3)</f>
        <v>-0.73393984674388291</v>
      </c>
      <c r="AT129" s="11">
        <f>IF(('OddsRatio_working_3-way'!X129=0),IF(Q129&gt;0,-Q129^(1/3),(-Q129)^(1/3)),'OddsRatio_working_3-way'!AN129-'OddsRatio_working_3-way'!R129/3)</f>
        <v>-0.36089774006547853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1.61</v>
      </c>
      <c r="B130" s="4">
        <f>IF('True_Odds_Calculator_3-way'!B131="","",'True_Odds_Calculator_3-way'!B131)</f>
        <v>3.99</v>
      </c>
      <c r="C130" s="4">
        <f>IF('True_Odds_Calculator_3-way'!C131="","",'True_Odds_Calculator_3-way'!C131)</f>
        <v>5.33</v>
      </c>
      <c r="D130" s="9">
        <f t="shared" si="26"/>
        <v>0.59625255732570315</v>
      </c>
      <c r="E130" s="9">
        <f t="shared" si="27"/>
        <v>0.23152949323355995</v>
      </c>
      <c r="F130" s="9">
        <f t="shared" si="28"/>
        <v>0.17221794944073707</v>
      </c>
      <c r="G130" s="9">
        <f t="shared" si="29"/>
        <v>1.1100682847098775</v>
      </c>
      <c r="H130" s="9">
        <f t="shared" si="30"/>
        <v>1.677141653673025</v>
      </c>
      <c r="I130" s="9">
        <f t="shared" si="31"/>
        <v>4.3191041712825342</v>
      </c>
      <c r="J130" s="9">
        <f t="shared" si="32"/>
        <v>5.8065956727937698</v>
      </c>
      <c r="K130" s="11">
        <f t="shared" si="33"/>
        <v>0.6211180124223602</v>
      </c>
      <c r="L130" s="11">
        <f t="shared" si="34"/>
        <v>0.25062656641604009</v>
      </c>
      <c r="M130" s="11">
        <f t="shared" si="35"/>
        <v>0.18761726078799248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-0.23065503479954252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0.23160461371577706</v>
      </c>
      <c r="Q130" s="11">
        <f>2*'OddsRatio_working_3-way'!K130*'OddsRatio_working_3-way'!L130*'OddsRatio_working_3-way'!M130</f>
        <v>5.8412260710158141E-2</v>
      </c>
      <c r="R130" s="11">
        <f t="shared" si="36"/>
        <v>0</v>
      </c>
      <c r="S130" s="11">
        <f t="shared" si="37"/>
        <v>-1.0041168792047388</v>
      </c>
      <c r="T130" s="11">
        <f t="shared" si="38"/>
        <v>-0.25324511455352805</v>
      </c>
      <c r="U130" s="11">
        <f>'OddsRatio_working_3-way'!S130-'OddsRatio_working_3-way'!R130^2/3</f>
        <v>-1.0041168792047388</v>
      </c>
      <c r="V130" s="11">
        <f>'OddsRatio_working_3-way'!S130*'OddsRatio_working_3-way'!R130/3-2*'OddsRatio_working_3-way'!R130^3/27-'OddsRatio_working_3-way'!T130</f>
        <v>0.25324511455352805</v>
      </c>
      <c r="W130" s="11">
        <f>'OddsRatio_working_3-way'!V130^2+4*'OddsRatio_working_3-way'!U130^3/27</f>
        <v>-8.585232728411904E-2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0.19363975271709358</v>
      </c>
      <c r="Y130" s="11">
        <f>IF('OddsRatio_working_3-way'!W130&gt;=0,IF('OddsRatio_working_3-way'!V130+SQRT('OddsRatio_working_3-way'!W130)&gt;0,0,PI()),ACOS('OddsRatio_working_3-way'!V130/(2*'OddsRatio_working_3-way'!X130)))</f>
        <v>0.85805813510265416</v>
      </c>
      <c r="Z130" s="11">
        <f>'OddsRatio_working_3-way'!X130^(1/3)*COS('OddsRatio_working_3-way'!Y130/3)</f>
        <v>0.55503414235493875</v>
      </c>
      <c r="AA130" s="11">
        <f>'OddsRatio_working_3-way'!X130^(1/3)*COS(('OddsRatio_working_3-way'!Y130+2*PI())/3)</f>
        <v>-0.41887493412263033</v>
      </c>
      <c r="AB130" s="11">
        <f>'OddsRatio_working_3-way'!X130^(1/3)*COS(('OddsRatio_working_3-way'!Y130+4*PI())/3)</f>
        <v>-0.13615920823230829</v>
      </c>
      <c r="AC130" s="11">
        <f>'OddsRatio_working_3-way'!X130^(1/3)*SIN('OddsRatio_working_3-way'!Y130/3)</f>
        <v>0.16322600044691782</v>
      </c>
      <c r="AD130" s="11">
        <f>'OddsRatio_working_3-way'!X130^(1/3)*SIN(('OddsRatio_working_3-way'!Y130+2*PI())/3)</f>
        <v>0.39906066702362647</v>
      </c>
      <c r="AE130" s="11">
        <f>'OddsRatio_working_3-way'!X130^(1/3)*SIN(('OddsRatio_working_3-way'!Y130+4*PI())/3)</f>
        <v>-0.56228666747054434</v>
      </c>
      <c r="AF130" s="11">
        <f>-'OddsRatio_working_3-way'!U130/(3*'OddsRatio_working_3-way'!X130^(1/3))*COS(('OddsRatio_working_3-way'!Y130)/3)</f>
        <v>0.55503414235493875</v>
      </c>
      <c r="AG130" s="11">
        <f>-'OddsRatio_working_3-way'!U130/(3*'OddsRatio_working_3-way'!X130^(1/3))*COS(('OddsRatio_working_3-way'!Y130+2*PI())/3)</f>
        <v>-0.41887493412263033</v>
      </c>
      <c r="AH130" s="11">
        <f>-'OddsRatio_working_3-way'!U130/(3*'OddsRatio_working_3-way'!X130^(1/3))*COS(('OddsRatio_working_3-way'!Y130+4*PI())/3)</f>
        <v>-0.13615920823230829</v>
      </c>
      <c r="AI130" s="11">
        <f>'OddsRatio_working_3-way'!U130/(3*'OddsRatio_working_3-way'!X130^(1/3))*SIN(('OddsRatio_working_3-way'!Y130)/3)</f>
        <v>-0.16322600044691782</v>
      </c>
      <c r="AJ130" s="11">
        <f>'OddsRatio_working_3-way'!U130/(3*'OddsRatio_working_3-way'!X130^(1/3))*SIN(('OddsRatio_working_3-way'!Y130+2*PI())/3)</f>
        <v>-0.39906066702362647</v>
      </c>
      <c r="AK130" s="11">
        <f>'OddsRatio_working_3-way'!U130/(3*'OddsRatio_working_3-way'!X130^(1/3))*SIN(('OddsRatio_working_3-way'!Y130+4*PI())/3)</f>
        <v>0.56228666747054434</v>
      </c>
      <c r="AL130" s="11">
        <f>'OddsRatio_working_3-way'!Z130+'OddsRatio_working_3-way'!AF130</f>
        <v>1.1100682847098775</v>
      </c>
      <c r="AM130" s="11">
        <f>'OddsRatio_working_3-way'!AA130+'OddsRatio_working_3-way'!AG130</f>
        <v>-0.83774986824526065</v>
      </c>
      <c r="AN130" s="11">
        <f>'OddsRatio_working_3-way'!AB130+'OddsRatio_working_3-way'!AH130</f>
        <v>-0.27231841646461658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1.1100682847098775</v>
      </c>
      <c r="AS130" s="11">
        <f>IF(('OddsRatio_working_3-way'!X130=0),IF(Q130&gt;0,-Q130^(1/3),(-Q130)^(1/3)),'OddsRatio_working_3-way'!AM130-'OddsRatio_working_3-way'!R130/3)</f>
        <v>-0.83774986824526065</v>
      </c>
      <c r="AT130" s="11">
        <f>IF(('OddsRatio_working_3-way'!X130=0),IF(Q130&gt;0,-Q130^(1/3),(-Q130)^(1/3)),'OddsRatio_working_3-way'!AN130-'OddsRatio_working_3-way'!R130/3)</f>
        <v>-0.27231841646461658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2.96</v>
      </c>
      <c r="B131" s="4">
        <f>IF('True_Odds_Calculator_3-way'!B132="","",'True_Odds_Calculator_3-way'!B132)</f>
        <v>3.27</v>
      </c>
      <c r="C131" s="4">
        <f>IF('True_Odds_Calculator_3-way'!C132="","",'True_Odds_Calculator_3-way'!C132)</f>
        <v>2.4300000000000002</v>
      </c>
      <c r="D131" s="9">
        <f t="shared" si="26"/>
        <v>0.31966319282960798</v>
      </c>
      <c r="E131" s="9">
        <f t="shared" si="27"/>
        <v>0.28860775951057349</v>
      </c>
      <c r="F131" s="9">
        <f t="shared" si="28"/>
        <v>0.39172904765981864</v>
      </c>
      <c r="G131" s="9">
        <f t="shared" si="29"/>
        <v>1.0858635704370374</v>
      </c>
      <c r="H131" s="9">
        <f t="shared" si="30"/>
        <v>3.1282925980565928</v>
      </c>
      <c r="I131" s="9">
        <f t="shared" si="31"/>
        <v>3.4649103048920753</v>
      </c>
      <c r="J131" s="9">
        <f t="shared" si="32"/>
        <v>2.5527849057249639</v>
      </c>
      <c r="K131" s="11">
        <f t="shared" si="33"/>
        <v>0.33783783783783783</v>
      </c>
      <c r="L131" s="11">
        <f t="shared" si="34"/>
        <v>0.3058103975535168</v>
      </c>
      <c r="M131" s="11">
        <f t="shared" si="35"/>
        <v>0.41152263374485593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-0.27050308888569186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0.24064159300312879</v>
      </c>
      <c r="Q131" s="11">
        <f>2*'OddsRatio_working_3-way'!K131*'OddsRatio_working_3-way'!L131*'OddsRatio_working_3-way'!M131</f>
        <v>8.5032365018773426E-2</v>
      </c>
      <c r="R131" s="11">
        <f t="shared" si="36"/>
        <v>0</v>
      </c>
      <c r="S131" s="11">
        <f t="shared" si="37"/>
        <v>-0.8896075604697371</v>
      </c>
      <c r="T131" s="11">
        <f t="shared" si="38"/>
        <v>-0.3143489612967269</v>
      </c>
      <c r="U131" s="11">
        <f>'OddsRatio_working_3-way'!S131-'OddsRatio_working_3-way'!R131^2/3</f>
        <v>-0.8896075604697371</v>
      </c>
      <c r="V131" s="11">
        <f>'OddsRatio_working_3-way'!S131*'OddsRatio_working_3-way'!R131/3-2*'OddsRatio_working_3-way'!R131^3/27-'OddsRatio_working_3-way'!T131</f>
        <v>0.3143489612967269</v>
      </c>
      <c r="W131" s="11">
        <f>'OddsRatio_working_3-way'!V131^2+4*'OddsRatio_working_3-way'!U131^3/27</f>
        <v>-5.4864871371878288E-3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0.16147891240462245</v>
      </c>
      <c r="Y131" s="11">
        <f>IF('OddsRatio_working_3-way'!W131&gt;=0,IF('OddsRatio_working_3-way'!V131+SQRT('OddsRatio_working_3-way'!W131)&gt;0,0,PI()),ACOS('OddsRatio_working_3-way'!V131/(2*'OddsRatio_working_3-way'!X131)))</f>
        <v>0.23141125461247825</v>
      </c>
      <c r="Z131" s="11">
        <f>'OddsRatio_working_3-way'!X131^(1/3)*COS('OddsRatio_working_3-way'!Y131/3)</f>
        <v>0.54293178521851859</v>
      </c>
      <c r="AA131" s="11">
        <f>'OddsRatio_working_3-way'!X131^(1/3)*COS(('OddsRatio_working_3-way'!Y131+2*PI())/3)</f>
        <v>-0.30780729554046904</v>
      </c>
      <c r="AB131" s="11">
        <f>'OddsRatio_working_3-way'!X131^(1/3)*COS(('OddsRatio_working_3-way'!Y131+4*PI())/3)</f>
        <v>-0.23512448967804964</v>
      </c>
      <c r="AC131" s="11">
        <f>'OddsRatio_working_3-way'!X131^(1/3)*SIN('OddsRatio_working_3-way'!Y131/3)</f>
        <v>4.1963437530125179E-2</v>
      </c>
      <c r="AD131" s="11">
        <f>'OddsRatio_working_3-way'!X131^(1/3)*SIN(('OddsRatio_working_3-way'!Y131+2*PI())/3)</f>
        <v>0.44921099975621104</v>
      </c>
      <c r="AE131" s="11">
        <f>'OddsRatio_working_3-way'!X131^(1/3)*SIN(('OddsRatio_working_3-way'!Y131+4*PI())/3)</f>
        <v>-0.49117443728633625</v>
      </c>
      <c r="AF131" s="11">
        <f>-'OddsRatio_working_3-way'!U131/(3*'OddsRatio_working_3-way'!X131^(1/3))*COS(('OddsRatio_working_3-way'!Y131)/3)</f>
        <v>0.5429317852185187</v>
      </c>
      <c r="AG131" s="11">
        <f>-'OddsRatio_working_3-way'!U131/(3*'OddsRatio_working_3-way'!X131^(1/3))*COS(('OddsRatio_working_3-way'!Y131+2*PI())/3)</f>
        <v>-0.30780729554046909</v>
      </c>
      <c r="AH131" s="11">
        <f>-'OddsRatio_working_3-way'!U131/(3*'OddsRatio_working_3-way'!X131^(1/3))*COS(('OddsRatio_working_3-way'!Y131+4*PI())/3)</f>
        <v>-0.23512448967804969</v>
      </c>
      <c r="AI131" s="11">
        <f>'OddsRatio_working_3-way'!U131/(3*'OddsRatio_working_3-way'!X131^(1/3))*SIN(('OddsRatio_working_3-way'!Y131)/3)</f>
        <v>-4.1963437530125193E-2</v>
      </c>
      <c r="AJ131" s="11">
        <f>'OddsRatio_working_3-way'!U131/(3*'OddsRatio_working_3-way'!X131^(1/3))*SIN(('OddsRatio_working_3-way'!Y131+2*PI())/3)</f>
        <v>-0.44921099975621115</v>
      </c>
      <c r="AK131" s="11">
        <f>'OddsRatio_working_3-way'!U131/(3*'OddsRatio_working_3-way'!X131^(1/3))*SIN(('OddsRatio_working_3-way'!Y131+4*PI())/3)</f>
        <v>0.49117443728633631</v>
      </c>
      <c r="AL131" s="11">
        <f>'OddsRatio_working_3-way'!Z131+'OddsRatio_working_3-way'!AF131</f>
        <v>1.0858635704370374</v>
      </c>
      <c r="AM131" s="11">
        <f>'OddsRatio_working_3-way'!AA131+'OddsRatio_working_3-way'!AG131</f>
        <v>-0.61561459108093808</v>
      </c>
      <c r="AN131" s="11">
        <f>'OddsRatio_working_3-way'!AB131+'OddsRatio_working_3-way'!AH131</f>
        <v>-0.47024897935609933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1.0858635704370374</v>
      </c>
      <c r="AS131" s="11">
        <f>IF(('OddsRatio_working_3-way'!X131=0),IF(Q131&gt;0,-Q131^(1/3),(-Q131)^(1/3)),'OddsRatio_working_3-way'!AM131-'OddsRatio_working_3-way'!R131/3)</f>
        <v>-0.61561459108093808</v>
      </c>
      <c r="AT131" s="11">
        <f>IF(('OddsRatio_working_3-way'!X131=0),IF(Q131&gt;0,-Q131^(1/3),(-Q131)^(1/3)),'OddsRatio_working_3-way'!AN131-'OddsRatio_working_3-way'!R131/3)</f>
        <v>-0.47024897935609933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2.65</v>
      </c>
      <c r="B132" s="4">
        <f>IF('True_Odds_Calculator_3-way'!B133="","",'True_Odds_Calculator_3-way'!B133)</f>
        <v>3.3</v>
      </c>
      <c r="C132" s="4">
        <f>IF('True_Odds_Calculator_3-way'!C133="","",'True_Odds_Calculator_3-way'!C133)</f>
        <v>2.67</v>
      </c>
      <c r="D132" s="9">
        <f t="shared" ref="D132:D195" si="39">(K132/(AR132+K132-(AR132*K132)))</f>
        <v>0.35835684279980562</v>
      </c>
      <c r="E132" s="9">
        <f t="shared" ref="E132:E195" si="40">(L132/(AR132+L132-(AR132*L132)))</f>
        <v>0.28605192267184915</v>
      </c>
      <c r="F132" s="9">
        <f t="shared" ref="F132:F195" si="41">(M132/(AR132+M132-(AR132*M132)))</f>
        <v>0.35559123452834523</v>
      </c>
      <c r="G132" s="9">
        <f t="shared" ref="G132:G195" si="42">AR132</f>
        <v>1.0851603605198452</v>
      </c>
      <c r="H132" s="9">
        <f t="shared" ref="H132:H195" si="43">IF(A132="","",1/D132)</f>
        <v>2.7905145948577443</v>
      </c>
      <c r="I132" s="9">
        <f t="shared" ref="I132:I195" si="44">IF(B132="","",1/E132)</f>
        <v>3.4958688291956435</v>
      </c>
      <c r="J132" s="9">
        <f t="shared" ref="J132:J195" si="45">IF(C132="","",1/F132)</f>
        <v>2.8122178020681412</v>
      </c>
      <c r="K132" s="11">
        <f t="shared" ref="K132:K195" si="46">1/A132</f>
        <v>0.37735849056603776</v>
      </c>
      <c r="L132" s="11">
        <f t="shared" ref="L132:L195" si="47">1/B132</f>
        <v>0.30303030303030304</v>
      </c>
      <c r="M132" s="11">
        <f t="shared" ref="M132:M195" si="48">1/C132</f>
        <v>0.37453183520599254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-0.2714295809483428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0.24069398671900261</v>
      </c>
      <c r="Q132" s="11">
        <f>2*'OddsRatio_working_3-way'!K132*'OddsRatio_working_3-way'!L132*'OddsRatio_working_3-way'!M132</f>
        <v>8.5656223031673542E-2</v>
      </c>
      <c r="R132" s="11">
        <f t="shared" ref="R132:R195" si="49">O132/N132</f>
        <v>0</v>
      </c>
      <c r="S132" s="11">
        <f t="shared" ref="S132:S195" si="50">P132/N132</f>
        <v>-0.88676402136438603</v>
      </c>
      <c r="T132" s="11">
        <f t="shared" ref="T132:T195" si="51">Q132/N132</f>
        <v>-0.3155743848271837</v>
      </c>
      <c r="U132" s="11">
        <f>'OddsRatio_working_3-way'!S132-'OddsRatio_working_3-way'!R132^2/3</f>
        <v>-0.88676402136438603</v>
      </c>
      <c r="V132" s="11">
        <f>'OddsRatio_working_3-way'!S132*'OddsRatio_working_3-way'!R132/3-2*'OddsRatio_working_3-way'!R132^3/27-'OddsRatio_working_3-way'!T132</f>
        <v>0.3155743848271837</v>
      </c>
      <c r="W132" s="11">
        <f>'OddsRatio_working_3-way'!V132^2+4*'OddsRatio_working_3-way'!U132^3/27</f>
        <v>-3.71758825451389E-3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0.16070530530568158</v>
      </c>
      <c r="Y132" s="11">
        <f>IF('OddsRatio_working_3-way'!W132&gt;=0,IF('OddsRatio_working_3-way'!V132+SQRT('OddsRatio_working_3-way'!W132)&gt;0,0,PI()),ACOS('OddsRatio_working_3-way'!V132/(2*'OddsRatio_working_3-way'!X132)))</f>
        <v>0.19085796982016623</v>
      </c>
      <c r="Z132" s="11">
        <f>'OddsRatio_working_3-way'!X132^(1/3)*COS('OddsRatio_working_3-way'!Y132/3)</f>
        <v>0.54258018025992261</v>
      </c>
      <c r="AA132" s="11">
        <f>'OddsRatio_working_3-way'!X132^(1/3)*COS(('OddsRatio_working_3-way'!Y132+2*PI())/3)</f>
        <v>-0.30122445721745689</v>
      </c>
      <c r="AB132" s="11">
        <f>'OddsRatio_working_3-way'!X132^(1/3)*COS(('OddsRatio_working_3-way'!Y132+4*PI())/3)</f>
        <v>-0.24135572304246561</v>
      </c>
      <c r="AC132" s="11">
        <f>'OddsRatio_working_3-way'!X132^(1/3)*SIN('OddsRatio_working_3-way'!Y132/3)</f>
        <v>3.4565229791973254E-2</v>
      </c>
      <c r="AD132" s="11">
        <f>'OddsRatio_working_3-way'!X132^(1/3)*SIN(('OddsRatio_working_3-way'!Y132+2*PI())/3)</f>
        <v>0.45260560479904632</v>
      </c>
      <c r="AE132" s="11">
        <f>'OddsRatio_working_3-way'!X132^(1/3)*SIN(('OddsRatio_working_3-way'!Y132+4*PI())/3)</f>
        <v>-0.48717083459101962</v>
      </c>
      <c r="AF132" s="11">
        <f>-'OddsRatio_working_3-way'!U132/(3*'OddsRatio_working_3-way'!X132^(1/3))*COS(('OddsRatio_working_3-way'!Y132)/3)</f>
        <v>0.54258018025992261</v>
      </c>
      <c r="AG132" s="11">
        <f>-'OddsRatio_working_3-way'!U132/(3*'OddsRatio_working_3-way'!X132^(1/3))*COS(('OddsRatio_working_3-way'!Y132+2*PI())/3)</f>
        <v>-0.30122445721745689</v>
      </c>
      <c r="AH132" s="11">
        <f>-'OddsRatio_working_3-way'!U132/(3*'OddsRatio_working_3-way'!X132^(1/3))*COS(('OddsRatio_working_3-way'!Y132+4*PI())/3)</f>
        <v>-0.24135572304246561</v>
      </c>
      <c r="AI132" s="11">
        <f>'OddsRatio_working_3-way'!U132/(3*'OddsRatio_working_3-way'!X132^(1/3))*SIN(('OddsRatio_working_3-way'!Y132)/3)</f>
        <v>-3.4565229791973254E-2</v>
      </c>
      <c r="AJ132" s="11">
        <f>'OddsRatio_working_3-way'!U132/(3*'OddsRatio_working_3-way'!X132^(1/3))*SIN(('OddsRatio_working_3-way'!Y132+2*PI())/3)</f>
        <v>-0.45260560479904632</v>
      </c>
      <c r="AK132" s="11">
        <f>'OddsRatio_working_3-way'!U132/(3*'OddsRatio_working_3-way'!X132^(1/3))*SIN(('OddsRatio_working_3-way'!Y132+4*PI())/3)</f>
        <v>0.48717083459101962</v>
      </c>
      <c r="AL132" s="11">
        <f>'OddsRatio_working_3-way'!Z132+'OddsRatio_working_3-way'!AF132</f>
        <v>1.0851603605198452</v>
      </c>
      <c r="AM132" s="11">
        <f>'OddsRatio_working_3-way'!AA132+'OddsRatio_working_3-way'!AG132</f>
        <v>-0.60244891443491377</v>
      </c>
      <c r="AN132" s="11">
        <f>'OddsRatio_working_3-way'!AB132+'OddsRatio_working_3-way'!AH132</f>
        <v>-0.48271144608493122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1.0851603605198452</v>
      </c>
      <c r="AS132" s="11">
        <f>IF(('OddsRatio_working_3-way'!X132=0),IF(Q132&gt;0,-Q132^(1/3),(-Q132)^(1/3)),'OddsRatio_working_3-way'!AM132-'OddsRatio_working_3-way'!R132/3)</f>
        <v>-0.60244891443491377</v>
      </c>
      <c r="AT132" s="11">
        <f>IF(('OddsRatio_working_3-way'!X132=0),IF(Q132&gt;0,-Q132^(1/3),(-Q132)^(1/3)),'OddsRatio_working_3-way'!AN132-'OddsRatio_working_3-way'!R132/3)</f>
        <v>-0.48271144608493122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1.93</v>
      </c>
      <c r="B133" s="4">
        <f>IF('True_Odds_Calculator_3-way'!B134="","",'True_Odds_Calculator_3-way'!B134)</f>
        <v>3.51</v>
      </c>
      <c r="C133" s="4">
        <f>IF('True_Odds_Calculator_3-way'!C134="","",'True_Odds_Calculator_3-way'!C134)</f>
        <v>3.9</v>
      </c>
      <c r="D133" s="9">
        <f t="shared" si="39"/>
        <v>0.49476761211381176</v>
      </c>
      <c r="E133" s="9">
        <f t="shared" si="40"/>
        <v>0.26624001571721762</v>
      </c>
      <c r="F133" s="9">
        <f t="shared" si="41"/>
        <v>0.23899237216897082</v>
      </c>
      <c r="G133" s="9">
        <f t="shared" si="42"/>
        <v>1.0980117106184384</v>
      </c>
      <c r="H133" s="9">
        <f t="shared" si="43"/>
        <v>2.0211508908751474</v>
      </c>
      <c r="I133" s="9">
        <f t="shared" si="44"/>
        <v>3.7560093936522798</v>
      </c>
      <c r="J133" s="9">
        <f t="shared" si="45"/>
        <v>4.1842339607934704</v>
      </c>
      <c r="K133" s="11">
        <f t="shared" si="46"/>
        <v>0.5181347150259068</v>
      </c>
      <c r="L133" s="11">
        <f t="shared" si="47"/>
        <v>0.28490028490028491</v>
      </c>
      <c r="M133" s="11">
        <f t="shared" si="48"/>
        <v>0.25641025641025644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-0.25622743877028464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0.23997180899001014</v>
      </c>
      <c r="Q133" s="11">
        <f>2*'OddsRatio_working_3-way'!K133*'OddsRatio_working_3-way'!L133*'OddsRatio_working_3-way'!M133</f>
        <v>7.570088611672246E-2</v>
      </c>
      <c r="R133" s="11">
        <f t="shared" si="49"/>
        <v>0</v>
      </c>
      <c r="S133" s="11">
        <f t="shared" si="50"/>
        <v>-0.936557810286477</v>
      </c>
      <c r="T133" s="11">
        <f t="shared" si="51"/>
        <v>-0.29544410419131772</v>
      </c>
      <c r="U133" s="11">
        <f>'OddsRatio_working_3-way'!S133-'OddsRatio_working_3-way'!R133^2/3</f>
        <v>-0.936557810286477</v>
      </c>
      <c r="V133" s="11">
        <f>'OddsRatio_working_3-way'!S133*'OddsRatio_working_3-way'!R133/3-2*'OddsRatio_working_3-way'!R133^3/27-'OddsRatio_working_3-way'!T133</f>
        <v>0.29544410419131772</v>
      </c>
      <c r="W133" s="11">
        <f>'OddsRatio_working_3-way'!V133^2+4*'OddsRatio_working_3-way'!U133^3/27</f>
        <v>-3.4415420701773572E-2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0.17442952688921662</v>
      </c>
      <c r="Y133" s="11">
        <f>IF('OddsRatio_working_3-way'!W133&gt;=0,IF('OddsRatio_working_3-way'!V133+SQRT('OddsRatio_working_3-way'!W133)&gt;0,0,PI()),ACOS('OddsRatio_working_3-way'!V133/(2*'OddsRatio_working_3-way'!X133)))</f>
        <v>0.56069311840377822</v>
      </c>
      <c r="Z133" s="11">
        <f>'OddsRatio_working_3-way'!X133^(1/3)*COS('OddsRatio_working_3-way'!Y133/3)</f>
        <v>0.54900585530921908</v>
      </c>
      <c r="AA133" s="11">
        <f>'OddsRatio_working_3-way'!X133^(1/3)*COS(('OddsRatio_working_3-way'!Y133+2*PI())/3)</f>
        <v>-0.3644133313838987</v>
      </c>
      <c r="AB133" s="11">
        <f>'OddsRatio_working_3-way'!X133^(1/3)*COS(('OddsRatio_working_3-way'!Y133+4*PI())/3)</f>
        <v>-0.18459252392532055</v>
      </c>
      <c r="AC133" s="11">
        <f>'OddsRatio_working_3-way'!X133^(1/3)*SIN('OddsRatio_working_3-way'!Y133/3)</f>
        <v>0.10381959159210621</v>
      </c>
      <c r="AD133" s="11">
        <f>'OddsRatio_working_3-way'!X133^(1/3)*SIN(('OddsRatio_working_3-way'!Y133+2*PI())/3)</f>
        <v>0.42354322172813458</v>
      </c>
      <c r="AE133" s="11">
        <f>'OddsRatio_working_3-way'!X133^(1/3)*SIN(('OddsRatio_working_3-way'!Y133+4*PI())/3)</f>
        <v>-0.5273628133202406</v>
      </c>
      <c r="AF133" s="11">
        <f>-'OddsRatio_working_3-way'!U133/(3*'OddsRatio_working_3-way'!X133^(1/3))*COS(('OddsRatio_working_3-way'!Y133)/3)</f>
        <v>0.54900585530921919</v>
      </c>
      <c r="AG133" s="11">
        <f>-'OddsRatio_working_3-way'!U133/(3*'OddsRatio_working_3-way'!X133^(1/3))*COS(('OddsRatio_working_3-way'!Y133+2*PI())/3)</f>
        <v>-0.36441333138389881</v>
      </c>
      <c r="AH133" s="11">
        <f>-'OddsRatio_working_3-way'!U133/(3*'OddsRatio_working_3-way'!X133^(1/3))*COS(('OddsRatio_working_3-way'!Y133+4*PI())/3)</f>
        <v>-0.18459252392532058</v>
      </c>
      <c r="AI133" s="11">
        <f>'OddsRatio_working_3-way'!U133/(3*'OddsRatio_working_3-way'!X133^(1/3))*SIN(('OddsRatio_working_3-way'!Y133)/3)</f>
        <v>-0.10381959159210623</v>
      </c>
      <c r="AJ133" s="11">
        <f>'OddsRatio_working_3-way'!U133/(3*'OddsRatio_working_3-way'!X133^(1/3))*SIN(('OddsRatio_working_3-way'!Y133+2*PI())/3)</f>
        <v>-0.42354322172813469</v>
      </c>
      <c r="AK133" s="11">
        <f>'OddsRatio_working_3-way'!U133/(3*'OddsRatio_working_3-way'!X133^(1/3))*SIN(('OddsRatio_working_3-way'!Y133+4*PI())/3)</f>
        <v>0.52736281332024071</v>
      </c>
      <c r="AL133" s="11">
        <f>'OddsRatio_working_3-way'!Z133+'OddsRatio_working_3-way'!AF133</f>
        <v>1.0980117106184384</v>
      </c>
      <c r="AM133" s="11">
        <f>'OddsRatio_working_3-way'!AA133+'OddsRatio_working_3-way'!AG133</f>
        <v>-0.72882666276779751</v>
      </c>
      <c r="AN133" s="11">
        <f>'OddsRatio_working_3-way'!AB133+'OddsRatio_working_3-way'!AH133</f>
        <v>-0.3691850478506411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1.0980117106184384</v>
      </c>
      <c r="AS133" s="11">
        <f>IF(('OddsRatio_working_3-way'!X133=0),IF(Q133&gt;0,-Q133^(1/3),(-Q133)^(1/3)),'OddsRatio_working_3-way'!AM133-'OddsRatio_working_3-way'!R133/3)</f>
        <v>-0.72882666276779751</v>
      </c>
      <c r="AT133" s="11">
        <f>IF(('OddsRatio_working_3-way'!X133=0),IF(Q133&gt;0,-Q133^(1/3),(-Q133)^(1/3)),'OddsRatio_working_3-way'!AN133-'OddsRatio_working_3-way'!R133/3)</f>
        <v>-0.3691850478506411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2.58</v>
      </c>
      <c r="B134" s="4">
        <f>IF('True_Odds_Calculator_3-way'!B135="","",'True_Odds_Calculator_3-way'!B135)</f>
        <v>3.39</v>
      </c>
      <c r="C134" s="4">
        <f>IF('True_Odds_Calculator_3-way'!C135="","",'True_Odds_Calculator_3-way'!C135)</f>
        <v>2.5299999999999998</v>
      </c>
      <c r="D134" s="9">
        <f t="shared" si="39"/>
        <v>0.36052134925746654</v>
      </c>
      <c r="E134" s="9">
        <f t="shared" si="40"/>
        <v>0.27151086014816839</v>
      </c>
      <c r="F134" s="9">
        <f t="shared" si="41"/>
        <v>0.3679677905943653</v>
      </c>
      <c r="G134" s="9">
        <f t="shared" si="42"/>
        <v>1.1226334420648341</v>
      </c>
      <c r="H134" s="9">
        <f t="shared" si="43"/>
        <v>2.7737608384624384</v>
      </c>
      <c r="I134" s="9">
        <f t="shared" si="44"/>
        <v>3.6830939265349532</v>
      </c>
      <c r="J134" s="9">
        <f t="shared" si="45"/>
        <v>2.7176291663591954</v>
      </c>
      <c r="K134" s="11">
        <f t="shared" si="46"/>
        <v>0.38759689922480617</v>
      </c>
      <c r="L134" s="11">
        <f t="shared" si="47"/>
        <v>0.29498525073746312</v>
      </c>
      <c r="M134" s="11">
        <f t="shared" si="48"/>
        <v>0.39525691699604748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-0.26109977247713601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0.24855514891933198</v>
      </c>
      <c r="Q134" s="11">
        <f>2*'OddsRatio_working_3-way'!K134*'OddsRatio_working_3-way'!L134*'OddsRatio_working_3-way'!M134</f>
        <v>9.0383690516120704E-2</v>
      </c>
      <c r="R134" s="11">
        <f t="shared" si="49"/>
        <v>0</v>
      </c>
      <c r="S134" s="11">
        <f t="shared" si="50"/>
        <v>-0.95195467449554161</v>
      </c>
      <c r="T134" s="11">
        <f t="shared" si="51"/>
        <v>-0.3461653361801969</v>
      </c>
      <c r="U134" s="11">
        <f>'OddsRatio_working_3-way'!S134-'OddsRatio_working_3-way'!R134^2/3</f>
        <v>-0.95195467449554161</v>
      </c>
      <c r="V134" s="11">
        <f>'OddsRatio_working_3-way'!S134*'OddsRatio_working_3-way'!R134/3-2*'OddsRatio_working_3-way'!R134^3/27-'OddsRatio_working_3-way'!T134</f>
        <v>0.3461653361801969</v>
      </c>
      <c r="W134" s="11">
        <f>'OddsRatio_working_3-way'!V134^2+4*'OddsRatio_working_3-way'!U134^3/27</f>
        <v>-7.9737345175178026E-3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0.1787485485886994</v>
      </c>
      <c r="Y134" s="11">
        <f>IF('OddsRatio_working_3-way'!W134&gt;=0,IF('OddsRatio_working_3-way'!V134+SQRT('OddsRatio_working_3-way'!W134)&gt;0,0,PI()),ACOS('OddsRatio_working_3-way'!V134/(2*'OddsRatio_working_3-way'!X134)))</f>
        <v>0.25245346548839853</v>
      </c>
      <c r="Z134" s="11">
        <f>'OddsRatio_working_3-way'!X134^(1/3)*COS('OddsRatio_working_3-way'!Y134/3)</f>
        <v>0.56131672103241703</v>
      </c>
      <c r="AA134" s="11">
        <f>'OddsRatio_working_3-way'!X134^(1/3)*COS(('OddsRatio_working_3-way'!Y134+2*PI())/3)</f>
        <v>-0.32166229497312515</v>
      </c>
      <c r="AB134" s="11">
        <f>'OddsRatio_working_3-way'!X134^(1/3)*COS(('OddsRatio_working_3-way'!Y134+4*PI())/3)</f>
        <v>-0.23965442605929177</v>
      </c>
      <c r="AC134" s="11">
        <f>'OddsRatio_working_3-way'!X134^(1/3)*SIN('OddsRatio_working_3-way'!Y134/3)</f>
        <v>4.734726519306913E-2</v>
      </c>
      <c r="AD134" s="11">
        <f>'OddsRatio_working_3-way'!X134^(1/3)*SIN(('OddsRatio_working_3-way'!Y134+2*PI())/3)</f>
        <v>0.46244090738652149</v>
      </c>
      <c r="AE134" s="11">
        <f>'OddsRatio_working_3-way'!X134^(1/3)*SIN(('OddsRatio_working_3-way'!Y134+4*PI())/3)</f>
        <v>-0.50978817257959075</v>
      </c>
      <c r="AF134" s="11">
        <f>-'OddsRatio_working_3-way'!U134/(3*'OddsRatio_working_3-way'!X134^(1/3))*COS(('OddsRatio_working_3-way'!Y134)/3)</f>
        <v>0.56131672103241714</v>
      </c>
      <c r="AG134" s="11">
        <f>-'OddsRatio_working_3-way'!U134/(3*'OddsRatio_working_3-way'!X134^(1/3))*COS(('OddsRatio_working_3-way'!Y134+2*PI())/3)</f>
        <v>-0.32166229497312521</v>
      </c>
      <c r="AH134" s="11">
        <f>-'OddsRatio_working_3-way'!U134/(3*'OddsRatio_working_3-way'!X134^(1/3))*COS(('OddsRatio_working_3-way'!Y134+4*PI())/3)</f>
        <v>-0.23965442605929183</v>
      </c>
      <c r="AI134" s="11">
        <f>'OddsRatio_working_3-way'!U134/(3*'OddsRatio_working_3-way'!X134^(1/3))*SIN(('OddsRatio_working_3-way'!Y134)/3)</f>
        <v>-4.7347265193069137E-2</v>
      </c>
      <c r="AJ134" s="11">
        <f>'OddsRatio_working_3-way'!U134/(3*'OddsRatio_working_3-way'!X134^(1/3))*SIN(('OddsRatio_working_3-way'!Y134+2*PI())/3)</f>
        <v>-0.4624409073865216</v>
      </c>
      <c r="AK134" s="11">
        <f>'OddsRatio_working_3-way'!U134/(3*'OddsRatio_working_3-way'!X134^(1/3))*SIN(('OddsRatio_working_3-way'!Y134+4*PI())/3)</f>
        <v>0.50978817257959075</v>
      </c>
      <c r="AL134" s="11">
        <f>'OddsRatio_working_3-way'!Z134+'OddsRatio_working_3-way'!AF134</f>
        <v>1.1226334420648341</v>
      </c>
      <c r="AM134" s="11">
        <f>'OddsRatio_working_3-way'!AA134+'OddsRatio_working_3-way'!AG134</f>
        <v>-0.6433245899462503</v>
      </c>
      <c r="AN134" s="11">
        <f>'OddsRatio_working_3-way'!AB134+'OddsRatio_working_3-way'!AH134</f>
        <v>-0.47930885211858359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1.1226334420648341</v>
      </c>
      <c r="AS134" s="11">
        <f>IF(('OddsRatio_working_3-way'!X134=0),IF(Q134&gt;0,-Q134^(1/3),(-Q134)^(1/3)),'OddsRatio_working_3-way'!AM134-'OddsRatio_working_3-way'!R134/3)</f>
        <v>-0.6433245899462503</v>
      </c>
      <c r="AT134" s="11">
        <f>IF(('OddsRatio_working_3-way'!X134=0),IF(Q134&gt;0,-Q134^(1/3),(-Q134)^(1/3)),'OddsRatio_working_3-way'!AN134-'OddsRatio_working_3-way'!R134/3)</f>
        <v>-0.47930885211858359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3</v>
      </c>
      <c r="B135" s="4">
        <f>IF('True_Odds_Calculator_3-way'!B136="","",'True_Odds_Calculator_3-way'!B136)</f>
        <v>3.4</v>
      </c>
      <c r="C135" s="4">
        <f>IF('True_Odds_Calculator_3-way'!C136="","",'True_Odds_Calculator_3-way'!C136)</f>
        <v>2.1</v>
      </c>
      <c r="D135" s="9">
        <f t="shared" si="39"/>
        <v>0.2996401169538877</v>
      </c>
      <c r="E135" s="9">
        <f t="shared" si="40"/>
        <v>0.26282561373455637</v>
      </c>
      <c r="F135" s="9">
        <f t="shared" si="41"/>
        <v>0.43753426931155609</v>
      </c>
      <c r="G135" s="9">
        <f t="shared" si="42"/>
        <v>1.1686684182443638</v>
      </c>
      <c r="H135" s="9">
        <f t="shared" si="43"/>
        <v>3.3373368364887277</v>
      </c>
      <c r="I135" s="9">
        <f t="shared" si="44"/>
        <v>3.8048042037864733</v>
      </c>
      <c r="J135" s="9">
        <f t="shared" si="45"/>
        <v>2.2855352600688006</v>
      </c>
      <c r="K135" s="11">
        <f t="shared" si="46"/>
        <v>0.33333333333333331</v>
      </c>
      <c r="L135" s="11">
        <f t="shared" si="47"/>
        <v>0.29411764705882354</v>
      </c>
      <c r="M135" s="11">
        <f t="shared" si="48"/>
        <v>0.47619047619047616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-0.24649859943977603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0.25676937441643322</v>
      </c>
      <c r="Q135" s="11">
        <f>2*'OddsRatio_working_3-way'!K135*'OddsRatio_working_3-way'!L135*'OddsRatio_working_3-way'!M135</f>
        <v>9.3370681605975711E-2</v>
      </c>
      <c r="R135" s="11">
        <f t="shared" si="49"/>
        <v>0</v>
      </c>
      <c r="S135" s="11">
        <f t="shared" si="50"/>
        <v>-1.0416666666666661</v>
      </c>
      <c r="T135" s="11">
        <f t="shared" si="51"/>
        <v>-0.37878787878787856</v>
      </c>
      <c r="U135" s="11">
        <f>'OddsRatio_working_3-way'!S135-'OddsRatio_working_3-way'!R135^2/3</f>
        <v>-1.0416666666666661</v>
      </c>
      <c r="V135" s="11">
        <f>'OddsRatio_working_3-way'!S135*'OddsRatio_working_3-way'!R135/3-2*'OddsRatio_working_3-way'!R135^3/27-'OddsRatio_working_3-way'!T135</f>
        <v>0.37878787878787856</v>
      </c>
      <c r="W135" s="11">
        <f>'OddsRatio_working_3-way'!V135^2+4*'OddsRatio_working_3-way'!U135^3/27</f>
        <v>-2.396873122357121E-2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0.20460265659332957</v>
      </c>
      <c r="Y135" s="11">
        <f>IF('OddsRatio_working_3-way'!W135&gt;=0,IF('OddsRatio_working_3-way'!V135+SQRT('OddsRatio_working_3-way'!W135)&gt;0,0,PI()),ACOS('OddsRatio_working_3-way'!V135/(2*'OddsRatio_working_3-way'!X135)))</f>
        <v>0.38800139387167309</v>
      </c>
      <c r="Z135" s="11">
        <f>'OddsRatio_working_3-way'!X135^(1/3)*COS('OddsRatio_working_3-way'!Y135/3)</f>
        <v>0.58433420912218204</v>
      </c>
      <c r="AA135" s="11">
        <f>'OddsRatio_working_3-way'!X135^(1/3)*COS(('OddsRatio_working_3-way'!Y135+2*PI())/3)</f>
        <v>-0.35798363518852588</v>
      </c>
      <c r="AB135" s="11">
        <f>'OddsRatio_working_3-way'!X135^(1/3)*COS(('OddsRatio_working_3-way'!Y135+4*PI())/3)</f>
        <v>-0.22635057393365632</v>
      </c>
      <c r="AC135" s="11">
        <f>'OddsRatio_working_3-way'!X135^(1/3)*SIN('OddsRatio_working_3-way'!Y135/3)</f>
        <v>7.5998383349753479E-2</v>
      </c>
      <c r="AD135" s="11">
        <f>'OddsRatio_working_3-way'!X135^(1/3)*SIN(('OddsRatio_working_3-way'!Y135+2*PI())/3)</f>
        <v>0.46804907772522159</v>
      </c>
      <c r="AE135" s="11">
        <f>'OddsRatio_working_3-way'!X135^(1/3)*SIN(('OddsRatio_working_3-way'!Y135+4*PI())/3)</f>
        <v>-0.54404746107497504</v>
      </c>
      <c r="AF135" s="11">
        <f>-'OddsRatio_working_3-way'!U135/(3*'OddsRatio_working_3-way'!X135^(1/3))*COS(('OddsRatio_working_3-way'!Y135)/3)</f>
        <v>0.58433420912218192</v>
      </c>
      <c r="AG135" s="11">
        <f>-'OddsRatio_working_3-way'!U135/(3*'OddsRatio_working_3-way'!X135^(1/3))*COS(('OddsRatio_working_3-way'!Y135+2*PI())/3)</f>
        <v>-0.35798363518852583</v>
      </c>
      <c r="AH135" s="11">
        <f>-'OddsRatio_working_3-way'!U135/(3*'OddsRatio_working_3-way'!X135^(1/3))*COS(('OddsRatio_working_3-way'!Y135+4*PI())/3)</f>
        <v>-0.22635057393365626</v>
      </c>
      <c r="AI135" s="11">
        <f>'OddsRatio_working_3-way'!U135/(3*'OddsRatio_working_3-way'!X135^(1/3))*SIN(('OddsRatio_working_3-way'!Y135)/3)</f>
        <v>-7.5998383349753465E-2</v>
      </c>
      <c r="AJ135" s="11">
        <f>'OddsRatio_working_3-way'!U135/(3*'OddsRatio_working_3-way'!X135^(1/3))*SIN(('OddsRatio_working_3-way'!Y135+2*PI())/3)</f>
        <v>-0.46804907772522147</v>
      </c>
      <c r="AK135" s="11">
        <f>'OddsRatio_working_3-way'!U135/(3*'OddsRatio_working_3-way'!X135^(1/3))*SIN(('OddsRatio_working_3-way'!Y135+4*PI())/3)</f>
        <v>0.54404746107497493</v>
      </c>
      <c r="AL135" s="11">
        <f>'OddsRatio_working_3-way'!Z135+'OddsRatio_working_3-way'!AF135</f>
        <v>1.1686684182443638</v>
      </c>
      <c r="AM135" s="11">
        <f>'OddsRatio_working_3-way'!AA135+'OddsRatio_working_3-way'!AG135</f>
        <v>-0.71596727037705166</v>
      </c>
      <c r="AN135" s="11">
        <f>'OddsRatio_working_3-way'!AB135+'OddsRatio_working_3-way'!AH135</f>
        <v>-0.45270114786731258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1.1686684182443638</v>
      </c>
      <c r="AS135" s="11">
        <f>IF(('OddsRatio_working_3-way'!X135=0),IF(Q135&gt;0,-Q135^(1/3),(-Q135)^(1/3)),'OddsRatio_working_3-way'!AM135-'OddsRatio_working_3-way'!R135/3)</f>
        <v>-0.71596727037705166</v>
      </c>
      <c r="AT135" s="11">
        <f>IF(('OddsRatio_working_3-way'!X135=0),IF(Q135&gt;0,-Q135^(1/3),(-Q135)^(1/3)),'OddsRatio_working_3-way'!AN135-'OddsRatio_working_3-way'!R135/3)</f>
        <v>-0.45270114786731258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2.29</v>
      </c>
      <c r="B136" s="4">
        <f>IF('True_Odds_Calculator_3-way'!B137="","",'True_Odds_Calculator_3-way'!B137)</f>
        <v>3.32</v>
      </c>
      <c r="C136" s="4">
        <f>IF('True_Odds_Calculator_3-way'!C137="","",'True_Odds_Calculator_3-way'!C137)</f>
        <v>2.72</v>
      </c>
      <c r="D136" s="9">
        <f t="shared" si="39"/>
        <v>0.39862631700508461</v>
      </c>
      <c r="E136" s="9">
        <f t="shared" si="40"/>
        <v>0.2693117932049181</v>
      </c>
      <c r="F136" s="9">
        <f t="shared" si="41"/>
        <v>0.33206188978999712</v>
      </c>
      <c r="G136" s="9">
        <f t="shared" si="42"/>
        <v>1.1694690734694151</v>
      </c>
      <c r="H136" s="9">
        <f t="shared" si="43"/>
        <v>2.5086151047755449</v>
      </c>
      <c r="I136" s="9">
        <f t="shared" si="44"/>
        <v>3.713168250449042</v>
      </c>
      <c r="J136" s="9">
        <f t="shared" si="45"/>
        <v>3.0114868063673939</v>
      </c>
      <c r="K136" s="11">
        <f t="shared" si="46"/>
        <v>0.4366812227074236</v>
      </c>
      <c r="L136" s="11">
        <f t="shared" si="47"/>
        <v>0.30120481927710846</v>
      </c>
      <c r="M136" s="11">
        <f t="shared" si="48"/>
        <v>0.36764705882352938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-0.24892222370086547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0.25774172982709165</v>
      </c>
      <c r="Q136" s="11">
        <f>2*'OddsRatio_working_3-way'!K136*'OddsRatio_working_3-way'!L136*'OddsRatio_working_3-way'!M136</f>
        <v>9.6713594681835491E-2</v>
      </c>
      <c r="R136" s="11">
        <f t="shared" si="49"/>
        <v>0</v>
      </c>
      <c r="S136" s="11">
        <f t="shared" si="50"/>
        <v>-1.0354307702827881</v>
      </c>
      <c r="T136" s="11">
        <f t="shared" si="51"/>
        <v>-0.38852936971211555</v>
      </c>
      <c r="U136" s="11">
        <f>'OddsRatio_working_3-way'!S136-'OddsRatio_working_3-way'!R136^2/3</f>
        <v>-1.0354307702827881</v>
      </c>
      <c r="V136" s="11">
        <f>'OddsRatio_working_3-way'!S136*'OddsRatio_working_3-way'!R136/3-2*'OddsRatio_working_3-way'!R136^3/27-'OddsRatio_working_3-way'!T136</f>
        <v>0.38852936971211555</v>
      </c>
      <c r="W136" s="11">
        <f>'OddsRatio_working_3-way'!V136^2+4*'OddsRatio_working_3-way'!U136^3/27</f>
        <v>-1.3504603973580637E-2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0.20276814043537167</v>
      </c>
      <c r="Y136" s="11">
        <f>IF('OddsRatio_working_3-way'!W136&gt;=0,IF('OddsRatio_working_3-way'!V136+SQRT('OddsRatio_working_3-way'!W136)&gt;0,0,PI()),ACOS('OddsRatio_working_3-way'!V136/(2*'OddsRatio_working_3-way'!X136)))</f>
        <v>0.29063131913926776</v>
      </c>
      <c r="Z136" s="11">
        <f>'OddsRatio_working_3-way'!X136^(1/3)*COS('OddsRatio_working_3-way'!Y136/3)</f>
        <v>0.58473453673470754</v>
      </c>
      <c r="AA136" s="11">
        <f>'OddsRatio_working_3-way'!X136^(1/3)*COS(('OddsRatio_working_3-way'!Y136+2*PI())/3)</f>
        <v>-0.34157939830431383</v>
      </c>
      <c r="AB136" s="11">
        <f>'OddsRatio_working_3-way'!X136^(1/3)*COS(('OddsRatio_working_3-way'!Y136+4*PI())/3)</f>
        <v>-0.24315513843039382</v>
      </c>
      <c r="AC136" s="11">
        <f>'OddsRatio_working_3-way'!X136^(1/3)*SIN('OddsRatio_working_3-way'!Y136/3)</f>
        <v>5.6825272932997668E-2</v>
      </c>
      <c r="AD136" s="11">
        <f>'OddsRatio_working_3-way'!X136^(1/3)*SIN(('OddsRatio_working_3-way'!Y136+2*PI())/3)</f>
        <v>0.47798232681588304</v>
      </c>
      <c r="AE136" s="11">
        <f>'OddsRatio_working_3-way'!X136^(1/3)*SIN(('OddsRatio_working_3-way'!Y136+4*PI())/3)</f>
        <v>-0.53480759974888037</v>
      </c>
      <c r="AF136" s="11">
        <f>-'OddsRatio_working_3-way'!U136/(3*'OddsRatio_working_3-way'!X136^(1/3))*COS(('OddsRatio_working_3-way'!Y136)/3)</f>
        <v>0.58473453673470754</v>
      </c>
      <c r="AG136" s="11">
        <f>-'OddsRatio_working_3-way'!U136/(3*'OddsRatio_working_3-way'!X136^(1/3))*COS(('OddsRatio_working_3-way'!Y136+2*PI())/3)</f>
        <v>-0.34157939830431383</v>
      </c>
      <c r="AH136" s="11">
        <f>-'OddsRatio_working_3-way'!U136/(3*'OddsRatio_working_3-way'!X136^(1/3))*COS(('OddsRatio_working_3-way'!Y136+4*PI())/3)</f>
        <v>-0.24315513843039382</v>
      </c>
      <c r="AI136" s="11">
        <f>'OddsRatio_working_3-way'!U136/(3*'OddsRatio_working_3-way'!X136^(1/3))*SIN(('OddsRatio_working_3-way'!Y136)/3)</f>
        <v>-5.6825272932997668E-2</v>
      </c>
      <c r="AJ136" s="11">
        <f>'OddsRatio_working_3-way'!U136/(3*'OddsRatio_working_3-way'!X136^(1/3))*SIN(('OddsRatio_working_3-way'!Y136+2*PI())/3)</f>
        <v>-0.47798232681588304</v>
      </c>
      <c r="AK136" s="11">
        <f>'OddsRatio_working_3-way'!U136/(3*'OddsRatio_working_3-way'!X136^(1/3))*SIN(('OddsRatio_working_3-way'!Y136+4*PI())/3)</f>
        <v>0.53480759974888037</v>
      </c>
      <c r="AL136" s="11">
        <f>'OddsRatio_working_3-way'!Z136+'OddsRatio_working_3-way'!AF136</f>
        <v>1.1694690734694151</v>
      </c>
      <c r="AM136" s="11">
        <f>'OddsRatio_working_3-way'!AA136+'OddsRatio_working_3-way'!AG136</f>
        <v>-0.68315879660862766</v>
      </c>
      <c r="AN136" s="11">
        <f>'OddsRatio_working_3-way'!AB136+'OddsRatio_working_3-way'!AH136</f>
        <v>-0.48631027686078765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1.1694690734694151</v>
      </c>
      <c r="AS136" s="11">
        <f>IF(('OddsRatio_working_3-way'!X136=0),IF(Q136&gt;0,-Q136^(1/3),(-Q136)^(1/3)),'OddsRatio_working_3-way'!AM136-'OddsRatio_working_3-way'!R136/3)</f>
        <v>-0.68315879660862766</v>
      </c>
      <c r="AT136" s="11">
        <f>IF(('OddsRatio_working_3-way'!X136=0),IF(Q136&gt;0,-Q136^(1/3),(-Q136)^(1/3)),'OddsRatio_working_3-way'!AN136-'OddsRatio_working_3-way'!R136/3)</f>
        <v>-0.48631027686078765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2.5099999999999998</v>
      </c>
      <c r="B137" s="4">
        <f>IF('True_Odds_Calculator_3-way'!B138="","",'True_Odds_Calculator_3-way'!B138)</f>
        <v>3.43</v>
      </c>
      <c r="C137" s="4">
        <f>IF('True_Odds_Calculator_3-way'!C138="","",'True_Odds_Calculator_3-way'!C138)</f>
        <v>2.41</v>
      </c>
      <c r="D137" s="9">
        <f t="shared" si="39"/>
        <v>0.36177476798764535</v>
      </c>
      <c r="E137" s="9">
        <f t="shared" si="40"/>
        <v>0.26048466529395931</v>
      </c>
      <c r="F137" s="9">
        <f t="shared" si="41"/>
        <v>0.37774056671839534</v>
      </c>
      <c r="G137" s="9">
        <f t="shared" si="42"/>
        <v>1.168311761805642</v>
      </c>
      <c r="H137" s="9">
        <f t="shared" si="43"/>
        <v>2.7641507603265194</v>
      </c>
      <c r="I137" s="9">
        <f t="shared" si="44"/>
        <v>3.83899758118771</v>
      </c>
      <c r="J137" s="9">
        <f t="shared" si="45"/>
        <v>2.6473195841459556</v>
      </c>
      <c r="K137" s="11">
        <f t="shared" si="46"/>
        <v>0.39840637450199207</v>
      </c>
      <c r="L137" s="11">
        <f t="shared" si="47"/>
        <v>0.29154518950437314</v>
      </c>
      <c r="M137" s="11">
        <f t="shared" si="48"/>
        <v>0.41493775933609955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-0.24935463738841135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0.25785104624628397</v>
      </c>
      <c r="Q137" s="11">
        <f>2*'OddsRatio_working_3-way'!K137*'OddsRatio_working_3-way'!L137*'OddsRatio_working_3-way'!M137</f>
        <v>9.6392914484592127E-2</v>
      </c>
      <c r="R137" s="11">
        <f t="shared" si="49"/>
        <v>0</v>
      </c>
      <c r="S137" s="11">
        <f t="shared" si="50"/>
        <v>-1.0340735947278095</v>
      </c>
      <c r="T137" s="11">
        <f t="shared" si="51"/>
        <v>-0.38656956812254556</v>
      </c>
      <c r="U137" s="11">
        <f>'OddsRatio_working_3-way'!S137-'OddsRatio_working_3-way'!R137^2/3</f>
        <v>-1.0340735947278095</v>
      </c>
      <c r="V137" s="11">
        <f>'OddsRatio_working_3-way'!S137*'OddsRatio_working_3-way'!R137/3-2*'OddsRatio_working_3-way'!R137^3/27-'OddsRatio_working_3-way'!T137</f>
        <v>0.38656956812254556</v>
      </c>
      <c r="W137" s="11">
        <f>'OddsRatio_working_3-way'!V137^2+4*'OddsRatio_working_3-way'!U137^3/27</f>
        <v>-1.4377802117966215E-2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0.20236960809149285</v>
      </c>
      <c r="Y137" s="11">
        <f>IF('OddsRatio_working_3-way'!W137&gt;=0,IF('OddsRatio_working_3-way'!V137+SQRT('OddsRatio_working_3-way'!W137)&gt;0,0,PI()),ACOS('OddsRatio_working_3-way'!V137/(2*'OddsRatio_working_3-way'!X137)))</f>
        <v>0.30077300587665801</v>
      </c>
      <c r="Z137" s="11">
        <f>'OddsRatio_working_3-way'!X137^(1/3)*COS('OddsRatio_working_3-way'!Y137/3)</f>
        <v>0.584155880902821</v>
      </c>
      <c r="AA137" s="11">
        <f>'OddsRatio_working_3-way'!X137^(1/3)*COS(('OddsRatio_working_3-way'!Y137+2*PI())/3)</f>
        <v>-0.34296830090345753</v>
      </c>
      <c r="AB137" s="11">
        <f>'OddsRatio_working_3-way'!X137^(1/3)*COS(('OddsRatio_working_3-way'!Y137+4*PI())/3)</f>
        <v>-0.24118757999936341</v>
      </c>
      <c r="AC137" s="11">
        <f>'OddsRatio_working_3-way'!X137^(1/3)*SIN('OddsRatio_working_3-way'!Y137/3)</f>
        <v>5.8763126612292903E-2</v>
      </c>
      <c r="AD137" s="11">
        <f>'OddsRatio_working_3-way'!X137^(1/3)*SIN(('OddsRatio_working_3-way'!Y137+2*PI())/3)</f>
        <v>0.47651226932577362</v>
      </c>
      <c r="AE137" s="11">
        <f>'OddsRatio_working_3-way'!X137^(1/3)*SIN(('OddsRatio_working_3-way'!Y137+4*PI())/3)</f>
        <v>-0.5352753959380665</v>
      </c>
      <c r="AF137" s="11">
        <f>-'OddsRatio_working_3-way'!U137/(3*'OddsRatio_working_3-way'!X137^(1/3))*COS(('OddsRatio_working_3-way'!Y137)/3)</f>
        <v>0.584155880902821</v>
      </c>
      <c r="AG137" s="11">
        <f>-'OddsRatio_working_3-way'!U137/(3*'OddsRatio_working_3-way'!X137^(1/3))*COS(('OddsRatio_working_3-way'!Y137+2*PI())/3)</f>
        <v>-0.34296830090345753</v>
      </c>
      <c r="AH137" s="11">
        <f>-'OddsRatio_working_3-way'!U137/(3*'OddsRatio_working_3-way'!X137^(1/3))*COS(('OddsRatio_working_3-way'!Y137+4*PI())/3)</f>
        <v>-0.24118757999936341</v>
      </c>
      <c r="AI137" s="11">
        <f>'OddsRatio_working_3-way'!U137/(3*'OddsRatio_working_3-way'!X137^(1/3))*SIN(('OddsRatio_working_3-way'!Y137)/3)</f>
        <v>-5.8763126612292903E-2</v>
      </c>
      <c r="AJ137" s="11">
        <f>'OddsRatio_working_3-way'!U137/(3*'OddsRatio_working_3-way'!X137^(1/3))*SIN(('OddsRatio_working_3-way'!Y137+2*PI())/3)</f>
        <v>-0.47651226932577362</v>
      </c>
      <c r="AK137" s="11">
        <f>'OddsRatio_working_3-way'!U137/(3*'OddsRatio_working_3-way'!X137^(1/3))*SIN(('OddsRatio_working_3-way'!Y137+4*PI())/3)</f>
        <v>0.5352753959380665</v>
      </c>
      <c r="AL137" s="11">
        <f>'OddsRatio_working_3-way'!Z137+'OddsRatio_working_3-way'!AF137</f>
        <v>1.168311761805642</v>
      </c>
      <c r="AM137" s="11">
        <f>'OddsRatio_working_3-way'!AA137+'OddsRatio_working_3-way'!AG137</f>
        <v>-0.68593660180691507</v>
      </c>
      <c r="AN137" s="11">
        <f>'OddsRatio_working_3-way'!AB137+'OddsRatio_working_3-way'!AH137</f>
        <v>-0.48237515999872682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1.168311761805642</v>
      </c>
      <c r="AS137" s="11">
        <f>IF(('OddsRatio_working_3-way'!X137=0),IF(Q137&gt;0,-Q137^(1/3),(-Q137)^(1/3)),'OddsRatio_working_3-way'!AM137-'OddsRatio_working_3-way'!R137/3)</f>
        <v>-0.68593660180691507</v>
      </c>
      <c r="AT137" s="11">
        <f>IF(('OddsRatio_working_3-way'!X137=0),IF(Q137&gt;0,-Q137^(1/3),(-Q137)^(1/3)),'OddsRatio_working_3-way'!AN137-'OddsRatio_working_3-way'!R137/3)</f>
        <v>-0.48237515999872682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2.69</v>
      </c>
      <c r="B138" s="4">
        <f>IF('True_Odds_Calculator_3-way'!B139="","",'True_Odds_Calculator_3-way'!B139)</f>
        <v>3.07</v>
      </c>
      <c r="C138" s="4">
        <f>IF('True_Odds_Calculator_3-way'!C139="","",'True_Odds_Calculator_3-way'!C139)</f>
        <v>2.4500000000000002</v>
      </c>
      <c r="D138" s="9">
        <f t="shared" si="39"/>
        <v>0.33622417052320197</v>
      </c>
      <c r="E138" s="9">
        <f t="shared" si="40"/>
        <v>0.29255929496112615</v>
      </c>
      <c r="F138" s="9">
        <f t="shared" si="41"/>
        <v>0.37121653451567188</v>
      </c>
      <c r="G138" s="9">
        <f t="shared" si="42"/>
        <v>1.1681693270083291</v>
      </c>
      <c r="H138" s="9">
        <f t="shared" si="43"/>
        <v>2.9742061626440761</v>
      </c>
      <c r="I138" s="9">
        <f t="shared" si="44"/>
        <v>3.4181105069072411</v>
      </c>
      <c r="J138" s="9">
        <f t="shared" si="45"/>
        <v>2.6938455241620773</v>
      </c>
      <c r="K138" s="11">
        <f t="shared" si="46"/>
        <v>0.37174721189591081</v>
      </c>
      <c r="L138" s="11">
        <f t="shared" si="47"/>
        <v>0.32573289902280134</v>
      </c>
      <c r="M138" s="11">
        <f t="shared" si="48"/>
        <v>0.4081632653061224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-0.25070806933383283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0.25750222348968893</v>
      </c>
      <c r="Q138" s="11">
        <f>2*'OddsRatio_working_3-way'!K138*'OddsRatio_working_3-way'!L138*'OddsRatio_working_3-way'!M138</f>
        <v>9.8849222068978476E-2</v>
      </c>
      <c r="R138" s="11">
        <f t="shared" si="49"/>
        <v>0</v>
      </c>
      <c r="S138" s="11">
        <f t="shared" si="50"/>
        <v>-1.0270998622976482</v>
      </c>
      <c r="T138" s="11">
        <f t="shared" si="51"/>
        <v>-0.39428017746550792</v>
      </c>
      <c r="U138" s="11">
        <f>'OddsRatio_working_3-way'!S138-'OddsRatio_working_3-way'!R138^2/3</f>
        <v>-1.0270998622976482</v>
      </c>
      <c r="V138" s="11">
        <f>'OddsRatio_working_3-way'!S138*'OddsRatio_working_3-way'!R138/3-2*'OddsRatio_working_3-way'!R138^3/27-'OddsRatio_working_3-way'!T138</f>
        <v>0.39428017746550792</v>
      </c>
      <c r="W138" s="11">
        <f>'OddsRatio_working_3-way'!V138^2+4*'OddsRatio_working_3-way'!U138^3/27</f>
        <v>-5.0650226518728358E-3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0.20032591007786865</v>
      </c>
      <c r="Y138" s="11">
        <f>IF('OddsRatio_working_3-way'!W138&gt;=0,IF('OddsRatio_working_3-way'!V138+SQRT('OddsRatio_working_3-way'!W138)&gt;0,0,PI()),ACOS('OddsRatio_working_3-way'!V138/(2*'OddsRatio_working_3-way'!X138)))</f>
        <v>0.17858064435955256</v>
      </c>
      <c r="Z138" s="11">
        <f>'OddsRatio_working_3-way'!X138^(1/3)*COS('OddsRatio_working_3-way'!Y138/3)</f>
        <v>0.58408466350416455</v>
      </c>
      <c r="AA138" s="11">
        <f>'OddsRatio_working_3-way'!X138^(1/3)*COS(('OddsRatio_working_3-way'!Y138+2*PI())/3)</f>
        <v>-0.32218855819640113</v>
      </c>
      <c r="AB138" s="11">
        <f>'OddsRatio_working_3-way'!X138^(1/3)*COS(('OddsRatio_working_3-way'!Y138+4*PI())/3)</f>
        <v>-0.26189610530776358</v>
      </c>
      <c r="AC138" s="11">
        <f>'OddsRatio_working_3-way'!X138^(1/3)*SIN('OddsRatio_working_3-way'!Y138/3)</f>
        <v>3.4809863905357945E-2</v>
      </c>
      <c r="AD138" s="11">
        <f>'OddsRatio_working_3-way'!X138^(1/3)*SIN(('OddsRatio_working_3-way'!Y138+2*PI())/3)</f>
        <v>0.48842722460281324</v>
      </c>
      <c r="AE138" s="11">
        <f>'OddsRatio_working_3-way'!X138^(1/3)*SIN(('OddsRatio_working_3-way'!Y138+4*PI())/3)</f>
        <v>-0.52323708850817097</v>
      </c>
      <c r="AF138" s="11">
        <f>-'OddsRatio_working_3-way'!U138/(3*'OddsRatio_working_3-way'!X138^(1/3))*COS(('OddsRatio_working_3-way'!Y138)/3)</f>
        <v>0.58408466350416455</v>
      </c>
      <c r="AG138" s="11">
        <f>-'OddsRatio_working_3-way'!U138/(3*'OddsRatio_working_3-way'!X138^(1/3))*COS(('OddsRatio_working_3-way'!Y138+2*PI())/3)</f>
        <v>-0.32218855819640113</v>
      </c>
      <c r="AH138" s="11">
        <f>-'OddsRatio_working_3-way'!U138/(3*'OddsRatio_working_3-way'!X138^(1/3))*COS(('OddsRatio_working_3-way'!Y138+4*PI())/3)</f>
        <v>-0.26189610530776358</v>
      </c>
      <c r="AI138" s="11">
        <f>'OddsRatio_working_3-way'!U138/(3*'OddsRatio_working_3-way'!X138^(1/3))*SIN(('OddsRatio_working_3-way'!Y138)/3)</f>
        <v>-3.4809863905357945E-2</v>
      </c>
      <c r="AJ138" s="11">
        <f>'OddsRatio_working_3-way'!U138/(3*'OddsRatio_working_3-way'!X138^(1/3))*SIN(('OddsRatio_working_3-way'!Y138+2*PI())/3)</f>
        <v>-0.48842722460281324</v>
      </c>
      <c r="AK138" s="11">
        <f>'OddsRatio_working_3-way'!U138/(3*'OddsRatio_working_3-way'!X138^(1/3))*SIN(('OddsRatio_working_3-way'!Y138+4*PI())/3)</f>
        <v>0.52323708850817097</v>
      </c>
      <c r="AL138" s="11">
        <f>'OddsRatio_working_3-way'!Z138+'OddsRatio_working_3-way'!AF138</f>
        <v>1.1681693270083291</v>
      </c>
      <c r="AM138" s="11">
        <f>'OddsRatio_working_3-way'!AA138+'OddsRatio_working_3-way'!AG138</f>
        <v>-0.64437711639280226</v>
      </c>
      <c r="AN138" s="11">
        <f>'OddsRatio_working_3-way'!AB138+'OddsRatio_working_3-way'!AH138</f>
        <v>-0.52379221061552717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1.1681693270083291</v>
      </c>
      <c r="AS138" s="11">
        <f>IF(('OddsRatio_working_3-way'!X138=0),IF(Q138&gt;0,-Q138^(1/3),(-Q138)^(1/3)),'OddsRatio_working_3-way'!AM138-'OddsRatio_working_3-way'!R138/3)</f>
        <v>-0.64437711639280226</v>
      </c>
      <c r="AT138" s="11">
        <f>IF(('OddsRatio_working_3-way'!X138=0),IF(Q138&gt;0,-Q138^(1/3),(-Q138)^(1/3)),'OddsRatio_working_3-way'!AN138-'OddsRatio_working_3-way'!R138/3)</f>
        <v>-0.52379221061552717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1.7</v>
      </c>
      <c r="B139" s="4">
        <f>IF('True_Odds_Calculator_3-way'!B140="","",'True_Odds_Calculator_3-way'!B140)</f>
        <v>3.68</v>
      </c>
      <c r="C139" s="4">
        <f>IF('True_Odds_Calculator_3-way'!C140="","",'True_Odds_Calculator_3-way'!C140)</f>
        <v>4.08</v>
      </c>
      <c r="D139" s="9">
        <f t="shared" si="39"/>
        <v>0.54612727605800693</v>
      </c>
      <c r="E139" s="9">
        <f t="shared" si="40"/>
        <v>0.23912975978604104</v>
      </c>
      <c r="F139" s="9">
        <f t="shared" si="41"/>
        <v>0.21474296415595198</v>
      </c>
      <c r="G139" s="9">
        <f t="shared" si="42"/>
        <v>1.1872499947476527</v>
      </c>
      <c r="H139" s="9">
        <f t="shared" si="43"/>
        <v>1.831074996323357</v>
      </c>
      <c r="I139" s="9">
        <f t="shared" si="44"/>
        <v>4.1818299859237094</v>
      </c>
      <c r="J139" s="9">
        <f t="shared" si="45"/>
        <v>4.6567299838227703</v>
      </c>
      <c r="K139" s="11">
        <f t="shared" si="46"/>
        <v>0.58823529411764708</v>
      </c>
      <c r="L139" s="11">
        <f t="shared" si="47"/>
        <v>0.27173913043478259</v>
      </c>
      <c r="M139" s="11">
        <f t="shared" si="48"/>
        <v>0.24509803921568626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-0.22637405345770023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0.25309036658141515</v>
      </c>
      <c r="Q139" s="11">
        <f>2*'OddsRatio_working_3-way'!K139*'OddsRatio_working_3-way'!L139*'OddsRatio_working_3-way'!M139</f>
        <v>7.8356150644400976E-2</v>
      </c>
      <c r="R139" s="11">
        <f t="shared" si="49"/>
        <v>0</v>
      </c>
      <c r="S139" s="11">
        <f t="shared" si="50"/>
        <v>-1.1180184421122585</v>
      </c>
      <c r="T139" s="11">
        <f t="shared" si="51"/>
        <v>-0.34613574059203051</v>
      </c>
      <c r="U139" s="11">
        <f>'OddsRatio_working_3-way'!S139-'OddsRatio_working_3-way'!R139^2/3</f>
        <v>-1.1180184421122585</v>
      </c>
      <c r="V139" s="11">
        <f>'OddsRatio_working_3-way'!S139*'OddsRatio_working_3-way'!R139/3-2*'OddsRatio_working_3-way'!R139^3/27-'OddsRatio_working_3-way'!T139</f>
        <v>0.34613574059203051</v>
      </c>
      <c r="W139" s="11">
        <f>'OddsRatio_working_3-way'!V139^2+4*'OddsRatio_working_3-way'!U139^3/27</f>
        <v>-8.7224743433978139E-2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0.22750532650312363</v>
      </c>
      <c r="Y139" s="11">
        <f>IF('OddsRatio_working_3-way'!W139&gt;=0,IF('OddsRatio_working_3-way'!V139+SQRT('OddsRatio_working_3-way'!W139)&gt;0,0,PI()),ACOS('OddsRatio_working_3-way'!V139/(2*'OddsRatio_working_3-way'!X139)))</f>
        <v>0.70637454558341128</v>
      </c>
      <c r="Z139" s="11">
        <f>'OddsRatio_working_3-way'!X139^(1/3)*COS('OddsRatio_working_3-way'!Y139/3)</f>
        <v>0.59362499737382624</v>
      </c>
      <c r="AA139" s="11">
        <f>'OddsRatio_working_3-way'!X139^(1/3)*COS(('OddsRatio_working_3-way'!Y139+2*PI())/3)</f>
        <v>-0.42014794532638561</v>
      </c>
      <c r="AB139" s="11">
        <f>'OddsRatio_working_3-way'!X139^(1/3)*COS(('OddsRatio_working_3-way'!Y139+4*PI())/3)</f>
        <v>-0.17347705204744077</v>
      </c>
      <c r="AC139" s="11">
        <f>'OddsRatio_working_3-way'!X139^(1/3)*SIN('OddsRatio_working_3-way'!Y139/3)</f>
        <v>0.1424155066358444</v>
      </c>
      <c r="AD139" s="11">
        <f>'OddsRatio_working_3-way'!X139^(1/3)*SIN(('OddsRatio_working_3-way'!Y139+2*PI())/3)</f>
        <v>0.44288657472928206</v>
      </c>
      <c r="AE139" s="11">
        <f>'OddsRatio_working_3-way'!X139^(1/3)*SIN(('OddsRatio_working_3-way'!Y139+4*PI())/3)</f>
        <v>-0.58530208136512629</v>
      </c>
      <c r="AF139" s="11">
        <f>-'OddsRatio_working_3-way'!U139/(3*'OddsRatio_working_3-way'!X139^(1/3))*COS(('OddsRatio_working_3-way'!Y139)/3)</f>
        <v>0.59362499737382635</v>
      </c>
      <c r="AG139" s="11">
        <f>-'OddsRatio_working_3-way'!U139/(3*'OddsRatio_working_3-way'!X139^(1/3))*COS(('OddsRatio_working_3-way'!Y139+2*PI())/3)</f>
        <v>-0.42014794532638566</v>
      </c>
      <c r="AH139" s="11">
        <f>-'OddsRatio_working_3-way'!U139/(3*'OddsRatio_working_3-way'!X139^(1/3))*COS(('OddsRatio_working_3-way'!Y139+4*PI())/3)</f>
        <v>-0.17347705204744079</v>
      </c>
      <c r="AI139" s="11">
        <f>'OddsRatio_working_3-way'!U139/(3*'OddsRatio_working_3-way'!X139^(1/3))*SIN(('OddsRatio_working_3-way'!Y139)/3)</f>
        <v>-0.14241550663584443</v>
      </c>
      <c r="AJ139" s="11">
        <f>'OddsRatio_working_3-way'!U139/(3*'OddsRatio_working_3-way'!X139^(1/3))*SIN(('OddsRatio_working_3-way'!Y139+2*PI())/3)</f>
        <v>-0.44288657472928211</v>
      </c>
      <c r="AK139" s="11">
        <f>'OddsRatio_working_3-way'!U139/(3*'OddsRatio_working_3-way'!X139^(1/3))*SIN(('OddsRatio_working_3-way'!Y139+4*PI())/3)</f>
        <v>0.5853020813651264</v>
      </c>
      <c r="AL139" s="11">
        <f>'OddsRatio_working_3-way'!Z139+'OddsRatio_working_3-way'!AF139</f>
        <v>1.1872499947476527</v>
      </c>
      <c r="AM139" s="11">
        <f>'OddsRatio_working_3-way'!AA139+'OddsRatio_working_3-way'!AG139</f>
        <v>-0.84029589065277133</v>
      </c>
      <c r="AN139" s="11">
        <f>'OddsRatio_working_3-way'!AB139+'OddsRatio_working_3-way'!AH139</f>
        <v>-0.34695410409488159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1.1872499947476527</v>
      </c>
      <c r="AS139" s="11">
        <f>IF(('OddsRatio_working_3-way'!X139=0),IF(Q139&gt;0,-Q139^(1/3),(-Q139)^(1/3)),'OddsRatio_working_3-way'!AM139-'OddsRatio_working_3-way'!R139/3)</f>
        <v>-0.84029589065277133</v>
      </c>
      <c r="AT139" s="11">
        <f>IF(('OddsRatio_working_3-way'!X139=0),IF(Q139&gt;0,-Q139^(1/3),(-Q139)^(1/3)),'OddsRatio_working_3-way'!AN139-'OddsRatio_working_3-way'!R139/3)</f>
        <v>-0.34695410409488159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1.55</v>
      </c>
      <c r="B140" s="4">
        <f>IF('True_Odds_Calculator_3-way'!B141="","",'True_Odds_Calculator_3-way'!B141)</f>
        <v>3.86</v>
      </c>
      <c r="C140" s="4">
        <f>IF('True_Odds_Calculator_3-way'!C141="","",'True_Odds_Calculator_3-way'!C141)</f>
        <v>4.9800000000000004</v>
      </c>
      <c r="D140" s="9">
        <f t="shared" si="39"/>
        <v>0.60190595642544942</v>
      </c>
      <c r="E140" s="9">
        <f t="shared" si="40"/>
        <v>0.22526462820925727</v>
      </c>
      <c r="F140" s="9">
        <f t="shared" si="41"/>
        <v>0.17282941536529348</v>
      </c>
      <c r="G140" s="9">
        <f t="shared" si="42"/>
        <v>1.2025256507714546</v>
      </c>
      <c r="H140" s="9">
        <f t="shared" si="43"/>
        <v>1.6613891079242999</v>
      </c>
      <c r="I140" s="9">
        <f t="shared" si="44"/>
        <v>4.4392233612063592</v>
      </c>
      <c r="J140" s="9">
        <f t="shared" si="45"/>
        <v>5.7860520900703909</v>
      </c>
      <c r="K140" s="11">
        <f t="shared" si="46"/>
        <v>0.64516129032258063</v>
      </c>
      <c r="L140" s="11">
        <f t="shared" si="47"/>
        <v>0.2590673575129534</v>
      </c>
      <c r="M140" s="11">
        <f t="shared" si="48"/>
        <v>0.20080321285140559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-0.21011809229228473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0.24802536235532135</v>
      </c>
      <c r="Q140" s="11">
        <f>2*'OddsRatio_working_3-way'!K140*'OddsRatio_working_3-way'!L140*'OddsRatio_working_3-way'!M140</f>
        <v>6.7124590623902927E-2</v>
      </c>
      <c r="R140" s="11">
        <f t="shared" si="49"/>
        <v>0</v>
      </c>
      <c r="S140" s="11">
        <f t="shared" si="50"/>
        <v>-1.1804093576592429</v>
      </c>
      <c r="T140" s="11">
        <f t="shared" si="51"/>
        <v>-0.31946126053024165</v>
      </c>
      <c r="U140" s="11">
        <f>'OddsRatio_working_3-way'!S140-'OddsRatio_working_3-way'!R140^2/3</f>
        <v>-1.1804093576592429</v>
      </c>
      <c r="V140" s="11">
        <f>'OddsRatio_working_3-way'!S140*'OddsRatio_working_3-way'!R140/3-2*'OddsRatio_working_3-way'!R140^3/27-'OddsRatio_working_3-way'!T140</f>
        <v>0.31946126053024165</v>
      </c>
      <c r="W140" s="11">
        <f>'OddsRatio_working_3-way'!V140^2+4*'OddsRatio_working_3-way'!U140^3/27</f>
        <v>-0.14161006777504548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0.24681246157488504</v>
      </c>
      <c r="Y140" s="11">
        <f>IF('OddsRatio_working_3-way'!W140&gt;=0,IF('OddsRatio_working_3-way'!V140+SQRT('OddsRatio_working_3-way'!W140)&gt;0,0,PI()),ACOS('OddsRatio_working_3-way'!V140/(2*'OddsRatio_working_3-way'!X140)))</f>
        <v>0.86692462775196744</v>
      </c>
      <c r="Z140" s="11">
        <f>'OddsRatio_working_3-way'!X140^(1/3)*COS('OddsRatio_working_3-way'!Y140/3)</f>
        <v>0.60126282538572728</v>
      </c>
      <c r="AA140" s="11">
        <f>'OddsRatio_working_3-way'!X140^(1/3)*COS(('OddsRatio_working_3-way'!Y140+2*PI())/3)</f>
        <v>-0.45543645305554042</v>
      </c>
      <c r="AB140" s="11">
        <f>'OddsRatio_working_3-way'!X140^(1/3)*COS(('OddsRatio_working_3-way'!Y140+4*PI())/3)</f>
        <v>-0.14582637233018733</v>
      </c>
      <c r="AC140" s="11">
        <f>'OddsRatio_working_3-way'!X140^(1/3)*SIN('OddsRatio_working_3-way'!Y140/3)</f>
        <v>0.17875346345060455</v>
      </c>
      <c r="AD140" s="11">
        <f>'OddsRatio_working_3-way'!X140^(1/3)*SIN(('OddsRatio_working_3-way'!Y140+2*PI())/3)</f>
        <v>0.43133214940994463</v>
      </c>
      <c r="AE140" s="11">
        <f>'OddsRatio_working_3-way'!X140^(1/3)*SIN(('OddsRatio_working_3-way'!Y140+4*PI())/3)</f>
        <v>-0.61008561286054919</v>
      </c>
      <c r="AF140" s="11">
        <f>-'OddsRatio_working_3-way'!U140/(3*'OddsRatio_working_3-way'!X140^(1/3))*COS(('OddsRatio_working_3-way'!Y140)/3)</f>
        <v>0.6012628253857274</v>
      </c>
      <c r="AG140" s="11">
        <f>-'OddsRatio_working_3-way'!U140/(3*'OddsRatio_working_3-way'!X140^(1/3))*COS(('OddsRatio_working_3-way'!Y140+2*PI())/3)</f>
        <v>-0.45543645305554054</v>
      </c>
      <c r="AH140" s="11">
        <f>-'OddsRatio_working_3-way'!U140/(3*'OddsRatio_working_3-way'!X140^(1/3))*COS(('OddsRatio_working_3-way'!Y140+4*PI())/3)</f>
        <v>-0.14582637233018736</v>
      </c>
      <c r="AI140" s="11">
        <f>'OddsRatio_working_3-way'!U140/(3*'OddsRatio_working_3-way'!X140^(1/3))*SIN(('OddsRatio_working_3-way'!Y140)/3)</f>
        <v>-0.17875346345060461</v>
      </c>
      <c r="AJ140" s="11">
        <f>'OddsRatio_working_3-way'!U140/(3*'OddsRatio_working_3-way'!X140^(1/3))*SIN(('OddsRatio_working_3-way'!Y140+2*PI())/3)</f>
        <v>-0.43133214940994474</v>
      </c>
      <c r="AK140" s="11">
        <f>'OddsRatio_working_3-way'!U140/(3*'OddsRatio_working_3-way'!X140^(1/3))*SIN(('OddsRatio_working_3-way'!Y140+4*PI())/3)</f>
        <v>0.6100856128605493</v>
      </c>
      <c r="AL140" s="11">
        <f>'OddsRatio_working_3-way'!Z140+'OddsRatio_working_3-way'!AF140</f>
        <v>1.2025256507714546</v>
      </c>
      <c r="AM140" s="11">
        <f>'OddsRatio_working_3-way'!AA140+'OddsRatio_working_3-way'!AG140</f>
        <v>-0.91087290611108096</v>
      </c>
      <c r="AN140" s="11">
        <f>'OddsRatio_working_3-way'!AB140+'OddsRatio_working_3-way'!AH140</f>
        <v>-0.29165274466037472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1.2025256507714546</v>
      </c>
      <c r="AS140" s="11">
        <f>IF(('OddsRatio_working_3-way'!X140=0),IF(Q140&gt;0,-Q140^(1/3),(-Q140)^(1/3)),'OddsRatio_working_3-way'!AM140-'OddsRatio_working_3-way'!R140/3)</f>
        <v>-0.91087290611108096</v>
      </c>
      <c r="AT140" s="11">
        <f>IF(('OddsRatio_working_3-way'!X140=0),IF(Q140&gt;0,-Q140^(1/3),(-Q140)^(1/3)),'OddsRatio_working_3-way'!AN140-'OddsRatio_working_3-way'!R140/3)</f>
        <v>-0.29165274466037472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2.9</v>
      </c>
      <c r="B141" s="4">
        <f>IF('True_Odds_Calculator_3-way'!B142="","",'True_Odds_Calculator_3-way'!B142)</f>
        <v>3.42</v>
      </c>
      <c r="C141" s="4">
        <f>IF('True_Odds_Calculator_3-way'!C142="","",'True_Odds_Calculator_3-way'!C142)</f>
        <v>2.27</v>
      </c>
      <c r="D141" s="9">
        <f t="shared" si="39"/>
        <v>0.31902435243123739</v>
      </c>
      <c r="E141" s="9">
        <f t="shared" si="40"/>
        <v>0.268907456065127</v>
      </c>
      <c r="F141" s="9">
        <f t="shared" si="41"/>
        <v>0.41206819150363555</v>
      </c>
      <c r="G141" s="9">
        <f t="shared" si="42"/>
        <v>1.1234510244472891</v>
      </c>
      <c r="H141" s="9">
        <f t="shared" si="43"/>
        <v>3.1345569464498491</v>
      </c>
      <c r="I141" s="9">
        <f t="shared" si="44"/>
        <v>3.7187514791624405</v>
      </c>
      <c r="J141" s="9">
        <f t="shared" si="45"/>
        <v>2.4267828010480574</v>
      </c>
      <c r="K141" s="11">
        <f t="shared" si="46"/>
        <v>0.34482758620689657</v>
      </c>
      <c r="L141" s="11">
        <f t="shared" si="47"/>
        <v>0.29239766081871343</v>
      </c>
      <c r="M141" s="11">
        <f t="shared" si="48"/>
        <v>0.44052863436123346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-0.25937178253751247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0.2482914968823649</v>
      </c>
      <c r="Q141" s="11">
        <f>2*'OddsRatio_working_3-way'!K141*'OddsRatio_working_3-way'!L141*'OddsRatio_working_3-way'!M141</f>
        <v>8.8834167041991027E-2</v>
      </c>
      <c r="R141" s="11">
        <f t="shared" si="49"/>
        <v>0</v>
      </c>
      <c r="S141" s="11">
        <f t="shared" si="50"/>
        <v>-0.95728029646576895</v>
      </c>
      <c r="T141" s="11">
        <f t="shared" si="51"/>
        <v>-0.34249742270689409</v>
      </c>
      <c r="U141" s="11">
        <f>'OddsRatio_working_3-way'!S141-'OddsRatio_working_3-way'!R141^2/3</f>
        <v>-0.95728029646576895</v>
      </c>
      <c r="V141" s="11">
        <f>'OddsRatio_working_3-way'!S141*'OddsRatio_working_3-way'!R141/3-2*'OddsRatio_working_3-way'!R141^3/27-'OddsRatio_working_3-way'!T141</f>
        <v>0.34249742270689409</v>
      </c>
      <c r="W141" s="11">
        <f>'OddsRatio_working_3-way'!V141^2+4*'OddsRatio_working_3-way'!U141^3/27</f>
        <v>-1.2656677853794956E-2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0.18025063274137199</v>
      </c>
      <c r="Y141" s="11">
        <f>IF('OddsRatio_working_3-way'!W141&gt;=0,IF('OddsRatio_working_3-way'!V141+SQRT('OddsRatio_working_3-way'!W141)&gt;0,0,PI()),ACOS('OddsRatio_working_3-way'!V141/(2*'OddsRatio_working_3-way'!X141)))</f>
        <v>0.31737185995366812</v>
      </c>
      <c r="Z141" s="11">
        <f>'OddsRatio_working_3-way'!X141^(1/3)*COS('OddsRatio_working_3-way'!Y141/3)</f>
        <v>0.56172551222364453</v>
      </c>
      <c r="AA141" s="11">
        <f>'OddsRatio_working_3-way'!X141^(1/3)*COS(('OddsRatio_working_3-way'!Y141+2*PI())/3)</f>
        <v>-0.33251941884041275</v>
      </c>
      <c r="AB141" s="11">
        <f>'OddsRatio_working_3-way'!X141^(1/3)*COS(('OddsRatio_working_3-way'!Y141+4*PI())/3)</f>
        <v>-0.22920609338323147</v>
      </c>
      <c r="AC141" s="11">
        <f>'OddsRatio_working_3-way'!X141^(1/3)*SIN('OddsRatio_working_3-way'!Y141/3)</f>
        <v>5.9647976263578997E-2</v>
      </c>
      <c r="AD141" s="11">
        <f>'OddsRatio_working_3-way'!X141^(1/3)*SIN(('OddsRatio_working_3-way'!Y141+2*PI())/3)</f>
        <v>0.45664457540771297</v>
      </c>
      <c r="AE141" s="11">
        <f>'OddsRatio_working_3-way'!X141^(1/3)*SIN(('OddsRatio_working_3-way'!Y141+4*PI())/3)</f>
        <v>-0.51629255167129195</v>
      </c>
      <c r="AF141" s="11">
        <f>-'OddsRatio_working_3-way'!U141/(3*'OddsRatio_working_3-way'!X141^(1/3))*COS(('OddsRatio_working_3-way'!Y141)/3)</f>
        <v>0.56172551222364453</v>
      </c>
      <c r="AG141" s="11">
        <f>-'OddsRatio_working_3-way'!U141/(3*'OddsRatio_working_3-way'!X141^(1/3))*COS(('OddsRatio_working_3-way'!Y141+2*PI())/3)</f>
        <v>-0.33251941884041275</v>
      </c>
      <c r="AH141" s="11">
        <f>-'OddsRatio_working_3-way'!U141/(3*'OddsRatio_working_3-way'!X141^(1/3))*COS(('OddsRatio_working_3-way'!Y141+4*PI())/3)</f>
        <v>-0.22920609338323147</v>
      </c>
      <c r="AI141" s="11">
        <f>'OddsRatio_working_3-way'!U141/(3*'OddsRatio_working_3-way'!X141^(1/3))*SIN(('OddsRatio_working_3-way'!Y141)/3)</f>
        <v>-5.9647976263578997E-2</v>
      </c>
      <c r="AJ141" s="11">
        <f>'OddsRatio_working_3-way'!U141/(3*'OddsRatio_working_3-way'!X141^(1/3))*SIN(('OddsRatio_working_3-way'!Y141+2*PI())/3)</f>
        <v>-0.45664457540771297</v>
      </c>
      <c r="AK141" s="11">
        <f>'OddsRatio_working_3-way'!U141/(3*'OddsRatio_working_3-way'!X141^(1/3))*SIN(('OddsRatio_working_3-way'!Y141+4*PI())/3)</f>
        <v>0.51629255167129195</v>
      </c>
      <c r="AL141" s="11">
        <f>'OddsRatio_working_3-way'!Z141+'OddsRatio_working_3-way'!AF141</f>
        <v>1.1234510244472891</v>
      </c>
      <c r="AM141" s="11">
        <f>'OddsRatio_working_3-way'!AA141+'OddsRatio_working_3-way'!AG141</f>
        <v>-0.6650388376808255</v>
      </c>
      <c r="AN141" s="11">
        <f>'OddsRatio_working_3-way'!AB141+'OddsRatio_working_3-way'!AH141</f>
        <v>-0.45841218676646295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1.1234510244472891</v>
      </c>
      <c r="AS141" s="11">
        <f>IF(('OddsRatio_working_3-way'!X141=0),IF(Q141&gt;0,-Q141^(1/3),(-Q141)^(1/3)),'OddsRatio_working_3-way'!AM141-'OddsRatio_working_3-way'!R141/3)</f>
        <v>-0.6650388376808255</v>
      </c>
      <c r="AT141" s="11">
        <f>IF(('OddsRatio_working_3-way'!X141=0),IF(Q141&gt;0,-Q141^(1/3),(-Q141)^(1/3)),'OddsRatio_working_3-way'!AN141-'OddsRatio_working_3-way'!R141/3)</f>
        <v>-0.45841218676646295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7.96</v>
      </c>
      <c r="B142" s="4">
        <f>IF('True_Odds_Calculator_3-way'!B143="","",'True_Odds_Calculator_3-way'!B143)</f>
        <v>4.62</v>
      </c>
      <c r="C142" s="4">
        <f>IF('True_Odds_Calculator_3-way'!C143="","",'True_Odds_Calculator_3-way'!C143)</f>
        <v>1.46</v>
      </c>
      <c r="D142" s="9">
        <f t="shared" si="39"/>
        <v>0.11972690669704135</v>
      </c>
      <c r="E142" s="9">
        <f t="shared" si="40"/>
        <v>0.2072941579212973</v>
      </c>
      <c r="F142" s="9">
        <f t="shared" si="41"/>
        <v>0.67297893538166131</v>
      </c>
      <c r="G142" s="9">
        <f t="shared" si="42"/>
        <v>1.0563708914050594</v>
      </c>
      <c r="H142" s="9">
        <f t="shared" si="43"/>
        <v>8.3523414041792137</v>
      </c>
      <c r="I142" s="9">
        <f t="shared" si="44"/>
        <v>4.8240626268863149</v>
      </c>
      <c r="J142" s="9">
        <f t="shared" si="45"/>
        <v>1.4859306100463274</v>
      </c>
      <c r="K142" s="11">
        <f t="shared" si="46"/>
        <v>0.12562814070351758</v>
      </c>
      <c r="L142" s="11">
        <f t="shared" si="47"/>
        <v>0.21645021645021645</v>
      </c>
      <c r="M142" s="11">
        <f t="shared" si="48"/>
        <v>0.68493150684931503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-0.2158577981528349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0.20561802072093249</v>
      </c>
      <c r="Q142" s="11">
        <f>2*'OddsRatio_working_3-way'!K142*'OddsRatio_working_3-way'!L142*'OddsRatio_working_3-way'!M142</f>
        <v>3.724964143495154E-2</v>
      </c>
      <c r="R142" s="11">
        <f t="shared" si="49"/>
        <v>0</v>
      </c>
      <c r="S142" s="11">
        <f t="shared" si="50"/>
        <v>-0.95256239283673094</v>
      </c>
      <c r="T142" s="11">
        <f t="shared" si="51"/>
        <v>-0.17256565087621939</v>
      </c>
      <c r="U142" s="11">
        <f>'OddsRatio_working_3-way'!S142-'OddsRatio_working_3-way'!R142^2/3</f>
        <v>-0.95256239283673094</v>
      </c>
      <c r="V142" s="11">
        <f>'OddsRatio_working_3-way'!S142*'OddsRatio_working_3-way'!R142/3-2*'OddsRatio_working_3-way'!R142^3/27-'OddsRatio_working_3-way'!T142</f>
        <v>0.17256565087621939</v>
      </c>
      <c r="W142" s="11">
        <f>'OddsRatio_working_3-way'!V142^2+4*'OddsRatio_working_3-way'!U142^3/27</f>
        <v>-9.8270193637273559E-2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0.17891974283153242</v>
      </c>
      <c r="Y142" s="11">
        <f>IF('OddsRatio_working_3-way'!W142&gt;=0,IF('OddsRatio_working_3-way'!V142+SQRT('OddsRatio_working_3-way'!W142)&gt;0,0,PI()),ACOS('OddsRatio_working_3-way'!V142/(2*'OddsRatio_working_3-way'!X142)))</f>
        <v>1.0675828172438011</v>
      </c>
      <c r="Z142" s="11">
        <f>'OddsRatio_working_3-way'!X142^(1/3)*COS('OddsRatio_working_3-way'!Y142/3)</f>
        <v>0.52818544570252979</v>
      </c>
      <c r="AA142" s="11">
        <f>'OddsRatio_working_3-way'!X142^(1/3)*COS(('OddsRatio_working_3-way'!Y142+2*PI())/3)</f>
        <v>-0.43410948502546265</v>
      </c>
      <c r="AB142" s="11">
        <f>'OddsRatio_working_3-way'!X142^(1/3)*COS(('OddsRatio_working_3-way'!Y142+4*PI())/3)</f>
        <v>-9.4075960677067028E-2</v>
      </c>
      <c r="AC142" s="11">
        <f>'OddsRatio_working_3-way'!X142^(1/3)*SIN('OddsRatio_working_3-way'!Y142/3)</f>
        <v>0.19631844681604335</v>
      </c>
      <c r="AD142" s="11">
        <f>'OddsRatio_working_3-way'!X142^(1/3)*SIN(('OddsRatio_working_3-way'!Y142+2*PI())/3)</f>
        <v>0.35926279047957543</v>
      </c>
      <c r="AE142" s="11">
        <f>'OddsRatio_working_3-way'!X142^(1/3)*SIN(('OddsRatio_working_3-way'!Y142+4*PI())/3)</f>
        <v>-0.55558123729561881</v>
      </c>
      <c r="AF142" s="11">
        <f>-'OddsRatio_working_3-way'!U142/(3*'OddsRatio_working_3-way'!X142^(1/3))*COS(('OddsRatio_working_3-way'!Y142)/3)</f>
        <v>0.52818544570252968</v>
      </c>
      <c r="AG142" s="11">
        <f>-'OddsRatio_working_3-way'!U142/(3*'OddsRatio_working_3-way'!X142^(1/3))*COS(('OddsRatio_working_3-way'!Y142+2*PI())/3)</f>
        <v>-0.43410948502546259</v>
      </c>
      <c r="AH142" s="11">
        <f>-'OddsRatio_working_3-way'!U142/(3*'OddsRatio_working_3-way'!X142^(1/3))*COS(('OddsRatio_working_3-way'!Y142+4*PI())/3)</f>
        <v>-9.4075960677067E-2</v>
      </c>
      <c r="AI142" s="11">
        <f>'OddsRatio_working_3-way'!U142/(3*'OddsRatio_working_3-way'!X142^(1/3))*SIN(('OddsRatio_working_3-way'!Y142)/3)</f>
        <v>-0.1963184468160433</v>
      </c>
      <c r="AJ142" s="11">
        <f>'OddsRatio_working_3-way'!U142/(3*'OddsRatio_working_3-way'!X142^(1/3))*SIN(('OddsRatio_working_3-way'!Y142+2*PI())/3)</f>
        <v>-0.35926279047957538</v>
      </c>
      <c r="AK142" s="11">
        <f>'OddsRatio_working_3-way'!U142/(3*'OddsRatio_working_3-way'!X142^(1/3))*SIN(('OddsRatio_working_3-way'!Y142+4*PI())/3)</f>
        <v>0.5555812372956187</v>
      </c>
      <c r="AL142" s="11">
        <f>'OddsRatio_working_3-way'!Z142+'OddsRatio_working_3-way'!AF142</f>
        <v>1.0563708914050594</v>
      </c>
      <c r="AM142" s="11">
        <f>'OddsRatio_working_3-way'!AA142+'OddsRatio_working_3-way'!AG142</f>
        <v>-0.8682189700509253</v>
      </c>
      <c r="AN142" s="11">
        <f>'OddsRatio_working_3-way'!AB142+'OddsRatio_working_3-way'!AH142</f>
        <v>-0.18815192135413403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1.0563708914050594</v>
      </c>
      <c r="AS142" s="11">
        <f>IF(('OddsRatio_working_3-way'!X142=0),IF(Q142&gt;0,-Q142^(1/3),(-Q142)^(1/3)),'OddsRatio_working_3-way'!AM142-'OddsRatio_working_3-way'!R142/3)</f>
        <v>-0.8682189700509253</v>
      </c>
      <c r="AT142" s="11">
        <f>IF(('OddsRatio_working_3-way'!X142=0),IF(Q142&gt;0,-Q142^(1/3),(-Q142)^(1/3)),'OddsRatio_working_3-way'!AN142-'OddsRatio_working_3-way'!R142/3)</f>
        <v>-0.18815192135413403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1.52</v>
      </c>
      <c r="B143" s="4">
        <f>IF('True_Odds_Calculator_3-way'!B144="","",'True_Odds_Calculator_3-way'!B144)</f>
        <v>4.41</v>
      </c>
      <c r="C143" s="4">
        <f>IF('True_Odds_Calculator_3-way'!C144="","",'True_Odds_Calculator_3-way'!C144)</f>
        <v>7.05</v>
      </c>
      <c r="D143" s="9">
        <f t="shared" si="39"/>
        <v>0.64631929224958029</v>
      </c>
      <c r="E143" s="9">
        <f t="shared" si="40"/>
        <v>0.21793522786156949</v>
      </c>
      <c r="F143" s="9">
        <f t="shared" si="41"/>
        <v>0.13574547988885033</v>
      </c>
      <c r="G143" s="9">
        <f t="shared" si="42"/>
        <v>1.0523517019660611</v>
      </c>
      <c r="H143" s="9">
        <f t="shared" si="43"/>
        <v>1.5472228850223515</v>
      </c>
      <c r="I143" s="9">
        <f t="shared" si="44"/>
        <v>4.5885193037042686</v>
      </c>
      <c r="J143" s="9">
        <f t="shared" si="45"/>
        <v>7.3667277968946694</v>
      </c>
      <c r="K143" s="11">
        <f t="shared" si="46"/>
        <v>0.65789473684210531</v>
      </c>
      <c r="L143" s="11">
        <f t="shared" si="47"/>
        <v>0.22675736961451246</v>
      </c>
      <c r="M143" s="11">
        <f t="shared" si="48"/>
        <v>0.14184397163120568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-0.22700833475109605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0.21118314191422496</v>
      </c>
      <c r="Q143" s="11">
        <f>2*'OddsRatio_working_3-way'!K143*'OddsRatio_working_3-way'!L143*'OddsRatio_working_3-way'!M143</f>
        <v>4.2321270924694378E-2</v>
      </c>
      <c r="R143" s="11">
        <f t="shared" si="49"/>
        <v>0</v>
      </c>
      <c r="S143" s="11">
        <f t="shared" si="50"/>
        <v>-0.93028805372180423</v>
      </c>
      <c r="T143" s="11">
        <f t="shared" si="51"/>
        <v>-0.1864304716877363</v>
      </c>
      <c r="U143" s="11">
        <f>'OddsRatio_working_3-way'!S143-'OddsRatio_working_3-way'!R143^2/3</f>
        <v>-0.93028805372180423</v>
      </c>
      <c r="V143" s="11">
        <f>'OddsRatio_working_3-way'!S143*'OddsRatio_working_3-way'!R143/3-2*'OddsRatio_working_3-way'!R143^3/27-'OddsRatio_working_3-way'!T143</f>
        <v>0.1864304716877363</v>
      </c>
      <c r="W143" s="11">
        <f>'OddsRatio_working_3-way'!V143^2+4*'OddsRatio_working_3-way'!U143^3/27</f>
        <v>-8.4518441376801923E-2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0.17268089221922742</v>
      </c>
      <c r="Y143" s="11">
        <f>IF('OddsRatio_working_3-way'!W143&gt;=0,IF('OddsRatio_working_3-way'!V143+SQRT('OddsRatio_working_3-way'!W143)&gt;0,0,PI()),ACOS('OddsRatio_working_3-way'!V143/(2*'OddsRatio_working_3-way'!X143)))</f>
        <v>1.0005824439720798</v>
      </c>
      <c r="Z143" s="11">
        <f>'OddsRatio_working_3-way'!X143^(1/3)*COS('OddsRatio_working_3-way'!Y143/3)</f>
        <v>0.52617585098303055</v>
      </c>
      <c r="AA143" s="11">
        <f>'OddsRatio_working_3-way'!X143^(1/3)*COS(('OddsRatio_working_3-way'!Y143+2*PI())/3)</f>
        <v>-0.42096839867348879</v>
      </c>
      <c r="AB143" s="11">
        <f>'OddsRatio_working_3-way'!X143^(1/3)*COS(('OddsRatio_working_3-way'!Y143+4*PI())/3)</f>
        <v>-0.10520745230954179</v>
      </c>
      <c r="AC143" s="11">
        <f>'OddsRatio_working_3-way'!X143^(1/3)*SIN('OddsRatio_working_3-way'!Y143/3)</f>
        <v>0.18230466738279583</v>
      </c>
      <c r="AD143" s="11">
        <f>'OddsRatio_working_3-way'!X143^(1/3)*SIN(('OddsRatio_working_3-way'!Y143+2*PI())/3)</f>
        <v>0.36452932011780165</v>
      </c>
      <c r="AE143" s="11">
        <f>'OddsRatio_working_3-way'!X143^(1/3)*SIN(('OddsRatio_working_3-way'!Y143+4*PI())/3)</f>
        <v>-0.54683398750059753</v>
      </c>
      <c r="AF143" s="11">
        <f>-'OddsRatio_working_3-way'!U143/(3*'OddsRatio_working_3-way'!X143^(1/3))*COS(('OddsRatio_working_3-way'!Y143)/3)</f>
        <v>0.52617585098303044</v>
      </c>
      <c r="AG143" s="11">
        <f>-'OddsRatio_working_3-way'!U143/(3*'OddsRatio_working_3-way'!X143^(1/3))*COS(('OddsRatio_working_3-way'!Y143+2*PI())/3)</f>
        <v>-0.42096839867348873</v>
      </c>
      <c r="AH143" s="11">
        <f>-'OddsRatio_working_3-way'!U143/(3*'OddsRatio_working_3-way'!X143^(1/3))*COS(('OddsRatio_working_3-way'!Y143+4*PI())/3)</f>
        <v>-0.10520745230954176</v>
      </c>
      <c r="AI143" s="11">
        <f>'OddsRatio_working_3-way'!U143/(3*'OddsRatio_working_3-way'!X143^(1/3))*SIN(('OddsRatio_working_3-way'!Y143)/3)</f>
        <v>-0.18230466738279577</v>
      </c>
      <c r="AJ143" s="11">
        <f>'OddsRatio_working_3-way'!U143/(3*'OddsRatio_working_3-way'!X143^(1/3))*SIN(('OddsRatio_working_3-way'!Y143+2*PI())/3)</f>
        <v>-0.36452932011780159</v>
      </c>
      <c r="AK143" s="11">
        <f>'OddsRatio_working_3-way'!U143/(3*'OddsRatio_working_3-way'!X143^(1/3))*SIN(('OddsRatio_working_3-way'!Y143+4*PI())/3)</f>
        <v>0.54683398750059742</v>
      </c>
      <c r="AL143" s="11">
        <f>'OddsRatio_working_3-way'!Z143+'OddsRatio_working_3-way'!AF143</f>
        <v>1.0523517019660611</v>
      </c>
      <c r="AM143" s="11">
        <f>'OddsRatio_working_3-way'!AA143+'OddsRatio_working_3-way'!AG143</f>
        <v>-0.84193679734697757</v>
      </c>
      <c r="AN143" s="11">
        <f>'OddsRatio_working_3-way'!AB143+'OddsRatio_working_3-way'!AH143</f>
        <v>-0.21041490461908355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1.0523517019660611</v>
      </c>
      <c r="AS143" s="11">
        <f>IF(('OddsRatio_working_3-way'!X143=0),IF(Q143&gt;0,-Q143^(1/3),(-Q143)^(1/3)),'OddsRatio_working_3-way'!AM143-'OddsRatio_working_3-way'!R143/3)</f>
        <v>-0.84193679734697757</v>
      </c>
      <c r="AT143" s="11">
        <f>IF(('OddsRatio_working_3-way'!X143=0),IF(Q143&gt;0,-Q143^(1/3),(-Q143)^(1/3)),'OddsRatio_working_3-way'!AN143-'OddsRatio_working_3-way'!R143/3)</f>
        <v>-0.21041490461908355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3</v>
      </c>
      <c r="B144" s="4">
        <f>IF('True_Odds_Calculator_3-way'!B145="","",'True_Odds_Calculator_3-way'!B145)</f>
        <v>3.51</v>
      </c>
      <c r="C144" s="4">
        <f>IF('True_Odds_Calculator_3-way'!C145="","",'True_Odds_Calculator_3-way'!C145)</f>
        <v>2.4700000000000002</v>
      </c>
      <c r="D144" s="9">
        <f t="shared" si="39"/>
        <v>0.32564171241502016</v>
      </c>
      <c r="E144" s="9">
        <f t="shared" si="40"/>
        <v>0.27786045052593394</v>
      </c>
      <c r="F144" s="9">
        <f t="shared" si="41"/>
        <v>0.39649783705904607</v>
      </c>
      <c r="G144" s="9">
        <f t="shared" si="42"/>
        <v>1.035429832658433</v>
      </c>
      <c r="H144" s="9">
        <f t="shared" si="43"/>
        <v>3.070859665316866</v>
      </c>
      <c r="I144" s="9">
        <f t="shared" si="44"/>
        <v>3.5989288799726666</v>
      </c>
      <c r="J144" s="9">
        <f t="shared" si="45"/>
        <v>2.5220818540078973</v>
      </c>
      <c r="K144" s="11">
        <f t="shared" si="46"/>
        <v>0.33333333333333331</v>
      </c>
      <c r="L144" s="11">
        <f t="shared" si="47"/>
        <v>0.28490028490028491</v>
      </c>
      <c r="M144" s="11">
        <f t="shared" si="48"/>
        <v>0.40485829959514169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-0.28372377360231638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0.22991952816514222</v>
      </c>
      <c r="Q144" s="11">
        <f>2*'OddsRatio_working_3-way'!K144*'OddsRatio_working_3-way'!L144*'OddsRatio_working_3-way'!M144</f>
        <v>7.6896163265933834E-2</v>
      </c>
      <c r="R144" s="11">
        <f t="shared" si="49"/>
        <v>0</v>
      </c>
      <c r="S144" s="11">
        <f t="shared" si="50"/>
        <v>-0.81036398623194228</v>
      </c>
      <c r="T144" s="11">
        <f t="shared" si="51"/>
        <v>-0.27102474455917797</v>
      </c>
      <c r="U144" s="11">
        <f>'OddsRatio_working_3-way'!S144-'OddsRatio_working_3-way'!R144^2/3</f>
        <v>-0.81036398623194228</v>
      </c>
      <c r="V144" s="11">
        <f>'OddsRatio_working_3-way'!S144*'OddsRatio_working_3-way'!R144/3-2*'OddsRatio_working_3-way'!R144^3/27-'OddsRatio_working_3-way'!T144</f>
        <v>0.27102474455917797</v>
      </c>
      <c r="W144" s="11">
        <f>'OddsRatio_working_3-way'!V144^2+4*'OddsRatio_working_3-way'!U144^3/27</f>
        <v>-5.3837739239626092E-3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0.14039069243305471</v>
      </c>
      <c r="Y144" s="11">
        <f>IF('OddsRatio_working_3-way'!W144&gt;=0,IF('OddsRatio_working_3-way'!V144+SQRT('OddsRatio_working_3-way'!W144)&gt;0,0,PI()),ACOS('OddsRatio_working_3-way'!V144/(2*'OddsRatio_working_3-way'!X144)))</f>
        <v>0.26439099332434512</v>
      </c>
      <c r="Z144" s="11">
        <f>'OddsRatio_working_3-way'!X144^(1/3)*COS('OddsRatio_working_3-way'!Y144/3)</f>
        <v>0.51771491632921662</v>
      </c>
      <c r="AA144" s="11">
        <f>'OddsRatio_working_3-way'!X144^(1/3)*COS(('OddsRatio_working_3-way'!Y144+2*PI())/3)</f>
        <v>-0.29847368735997515</v>
      </c>
      <c r="AB144" s="11">
        <f>'OddsRatio_working_3-way'!X144^(1/3)*COS(('OddsRatio_working_3-way'!Y144+4*PI())/3)</f>
        <v>-0.21924122896924175</v>
      </c>
      <c r="AC144" s="11">
        <f>'OddsRatio_working_3-way'!X144^(1/3)*SIN('OddsRatio_working_3-way'!Y144/3)</f>
        <v>4.5744881180445965E-2</v>
      </c>
      <c r="AD144" s="11">
        <f>'OddsRatio_working_3-way'!X144^(1/3)*SIN(('OddsRatio_working_3-way'!Y144+2*PI())/3)</f>
        <v>0.4254818288690137</v>
      </c>
      <c r="AE144" s="11">
        <f>'OddsRatio_working_3-way'!X144^(1/3)*SIN(('OddsRatio_working_3-way'!Y144+4*PI())/3)</f>
        <v>-0.47122671004945949</v>
      </c>
      <c r="AF144" s="11">
        <f>-'OddsRatio_working_3-way'!U144/(3*'OddsRatio_working_3-way'!X144^(1/3))*COS(('OddsRatio_working_3-way'!Y144)/3)</f>
        <v>0.51771491632921651</v>
      </c>
      <c r="AG144" s="11">
        <f>-'OddsRatio_working_3-way'!U144/(3*'OddsRatio_working_3-way'!X144^(1/3))*COS(('OddsRatio_working_3-way'!Y144+2*PI())/3)</f>
        <v>-0.29847368735997509</v>
      </c>
      <c r="AH144" s="11">
        <f>-'OddsRatio_working_3-way'!U144/(3*'OddsRatio_working_3-way'!X144^(1/3))*COS(('OddsRatio_working_3-way'!Y144+4*PI())/3)</f>
        <v>-0.2192412289692417</v>
      </c>
      <c r="AI144" s="11">
        <f>'OddsRatio_working_3-way'!U144/(3*'OddsRatio_working_3-way'!X144^(1/3))*SIN(('OddsRatio_working_3-way'!Y144)/3)</f>
        <v>-4.5744881180445951E-2</v>
      </c>
      <c r="AJ144" s="11">
        <f>'OddsRatio_working_3-way'!U144/(3*'OddsRatio_working_3-way'!X144^(1/3))*SIN(('OddsRatio_working_3-way'!Y144+2*PI())/3)</f>
        <v>-0.42548182886901359</v>
      </c>
      <c r="AK144" s="11">
        <f>'OddsRatio_working_3-way'!U144/(3*'OddsRatio_working_3-way'!X144^(1/3))*SIN(('OddsRatio_working_3-way'!Y144+4*PI())/3)</f>
        <v>0.47122671004945937</v>
      </c>
      <c r="AL144" s="11">
        <f>'OddsRatio_working_3-way'!Z144+'OddsRatio_working_3-way'!AF144</f>
        <v>1.035429832658433</v>
      </c>
      <c r="AM144" s="11">
        <f>'OddsRatio_working_3-way'!AA144+'OddsRatio_working_3-way'!AG144</f>
        <v>-0.5969473747199503</v>
      </c>
      <c r="AN144" s="11">
        <f>'OddsRatio_working_3-way'!AB144+'OddsRatio_working_3-way'!AH144</f>
        <v>-0.43848245793848345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1.035429832658433</v>
      </c>
      <c r="AS144" s="11">
        <f>IF(('OddsRatio_working_3-way'!X144=0),IF(Q144&gt;0,-Q144^(1/3),(-Q144)^(1/3)),'OddsRatio_working_3-way'!AM144-'OddsRatio_working_3-way'!R144/3)</f>
        <v>-0.5969473747199503</v>
      </c>
      <c r="AT144" s="11">
        <f>IF(('OddsRatio_working_3-way'!X144=0),IF(Q144&gt;0,-Q144^(1/3),(-Q144)^(1/3)),'OddsRatio_working_3-way'!AN144-'OddsRatio_working_3-way'!R144/3)</f>
        <v>-0.43848245793848345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1.32</v>
      </c>
      <c r="B145" s="4">
        <f>IF('True_Odds_Calculator_3-way'!B146="","",'True_Odds_Calculator_3-way'!B146)</f>
        <v>5.79</v>
      </c>
      <c r="C145" s="4">
        <f>IF('True_Odds_Calculator_3-way'!C146="","",'True_Odds_Calculator_3-way'!C146)</f>
        <v>10.48</v>
      </c>
      <c r="D145" s="9">
        <f t="shared" si="39"/>
        <v>0.74589645824246908</v>
      </c>
      <c r="E145" s="9">
        <f t="shared" si="40"/>
        <v>0.16395098526264723</v>
      </c>
      <c r="F145" s="9">
        <f t="shared" si="41"/>
        <v>9.0152556494883504E-2</v>
      </c>
      <c r="G145" s="9">
        <f t="shared" si="42"/>
        <v>1.0645895408369852</v>
      </c>
      <c r="H145" s="9">
        <f t="shared" si="43"/>
        <v>1.3406686530678356</v>
      </c>
      <c r="I145" s="9">
        <f t="shared" si="44"/>
        <v>6.0993839006091592</v>
      </c>
      <c r="J145" s="9">
        <f t="shared" si="45"/>
        <v>11.092308847134621</v>
      </c>
      <c r="K145" s="11">
        <f t="shared" si="46"/>
        <v>0.75757575757575757</v>
      </c>
      <c r="L145" s="11">
        <f t="shared" si="47"/>
        <v>0.17271157167530224</v>
      </c>
      <c r="M145" s="11">
        <f t="shared" si="48"/>
        <v>9.5419847328244267E-2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-0.18141786492061363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0.18215517513464746</v>
      </c>
      <c r="Q145" s="11">
        <f>2*'OddsRatio_working_3-way'!K145*'OddsRatio_working_3-way'!L145*'OddsRatio_working_3-way'!M145</f>
        <v>2.4969866365270387E-2</v>
      </c>
      <c r="R145" s="11">
        <f t="shared" si="49"/>
        <v>0</v>
      </c>
      <c r="S145" s="11">
        <f t="shared" si="50"/>
        <v>-1.0040641544004305</v>
      </c>
      <c r="T145" s="11">
        <f t="shared" si="51"/>
        <v>-0.13763730697744081</v>
      </c>
      <c r="U145" s="11">
        <f>'OddsRatio_working_3-way'!S145-'OddsRatio_working_3-way'!R145^2/3</f>
        <v>-1.0040641544004305</v>
      </c>
      <c r="V145" s="11">
        <f>'OddsRatio_working_3-way'!S145*'OddsRatio_working_3-way'!R145/3-2*'OddsRatio_working_3-way'!R145^3/27-'OddsRatio_working_3-way'!T145</f>
        <v>0.13763730697744081</v>
      </c>
      <c r="W145" s="11">
        <f>'OddsRatio_working_3-way'!V145^2+4*'OddsRatio_working_3-way'!U145^3/27</f>
        <v>-0.13101776171071294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0.19362450127935463</v>
      </c>
      <c r="Y145" s="11">
        <f>IF('OddsRatio_working_3-way'!W145&gt;=0,IF('OddsRatio_working_3-way'!V145+SQRT('OddsRatio_working_3-way'!W145)&gt;0,0,PI()),ACOS('OddsRatio_working_3-way'!V145/(2*'OddsRatio_working_3-way'!X145)))</f>
        <v>1.2074294601438957</v>
      </c>
      <c r="Z145" s="11">
        <f>'OddsRatio_working_3-way'!X145^(1/3)*COS('OddsRatio_working_3-way'!Y145/3)</f>
        <v>0.5322947704184926</v>
      </c>
      <c r="AA145" s="11">
        <f>'OddsRatio_working_3-way'!X145^(1/3)*COS(('OddsRatio_working_3-way'!Y145+2*PI())/3)</f>
        <v>-0.46239403266838319</v>
      </c>
      <c r="AB145" s="11">
        <f>'OddsRatio_working_3-way'!X145^(1/3)*COS(('OddsRatio_working_3-way'!Y145+4*PI())/3)</f>
        <v>-6.9900737750109562E-2</v>
      </c>
      <c r="AC145" s="11">
        <f>'OddsRatio_working_3-way'!X145^(1/3)*SIN('OddsRatio_working_3-way'!Y145/3)</f>
        <v>0.22660610947618851</v>
      </c>
      <c r="AD145" s="11">
        <f>'OddsRatio_working_3-way'!X145^(1/3)*SIN(('OddsRatio_working_3-way'!Y145+2*PI())/3)</f>
        <v>0.34767773874592584</v>
      </c>
      <c r="AE145" s="11">
        <f>'OddsRatio_working_3-way'!X145^(1/3)*SIN(('OddsRatio_working_3-way'!Y145+4*PI())/3)</f>
        <v>-0.57428384822211442</v>
      </c>
      <c r="AF145" s="11">
        <f>-'OddsRatio_working_3-way'!U145/(3*'OddsRatio_working_3-way'!X145^(1/3))*COS(('OddsRatio_working_3-way'!Y145)/3)</f>
        <v>0.53229477041849271</v>
      </c>
      <c r="AG145" s="11">
        <f>-'OddsRatio_working_3-way'!U145/(3*'OddsRatio_working_3-way'!X145^(1/3))*COS(('OddsRatio_working_3-way'!Y145+2*PI())/3)</f>
        <v>-0.4623940326683833</v>
      </c>
      <c r="AH145" s="11">
        <f>-'OddsRatio_working_3-way'!U145/(3*'OddsRatio_working_3-way'!X145^(1/3))*COS(('OddsRatio_working_3-way'!Y145+4*PI())/3)</f>
        <v>-6.9900737750109576E-2</v>
      </c>
      <c r="AI145" s="11">
        <f>'OddsRatio_working_3-way'!U145/(3*'OddsRatio_working_3-way'!X145^(1/3))*SIN(('OddsRatio_working_3-way'!Y145)/3)</f>
        <v>-0.22660610947618856</v>
      </c>
      <c r="AJ145" s="11">
        <f>'OddsRatio_working_3-way'!U145/(3*'OddsRatio_working_3-way'!X145^(1/3))*SIN(('OddsRatio_working_3-way'!Y145+2*PI())/3)</f>
        <v>-0.34767773874592595</v>
      </c>
      <c r="AK145" s="11">
        <f>'OddsRatio_working_3-way'!U145/(3*'OddsRatio_working_3-way'!X145^(1/3))*SIN(('OddsRatio_working_3-way'!Y145+4*PI())/3)</f>
        <v>0.57428384822211453</v>
      </c>
      <c r="AL145" s="11">
        <f>'OddsRatio_working_3-way'!Z145+'OddsRatio_working_3-way'!AF145</f>
        <v>1.0645895408369852</v>
      </c>
      <c r="AM145" s="11">
        <f>'OddsRatio_working_3-way'!AA145+'OddsRatio_working_3-way'!AG145</f>
        <v>-0.9247880653367665</v>
      </c>
      <c r="AN145" s="11">
        <f>'OddsRatio_working_3-way'!AB145+'OddsRatio_working_3-way'!AH145</f>
        <v>-0.13980147550021915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1.0645895408369852</v>
      </c>
      <c r="AS145" s="11">
        <f>IF(('OddsRatio_working_3-way'!X145=0),IF(Q145&gt;0,-Q145^(1/3),(-Q145)^(1/3)),'OddsRatio_working_3-way'!AM145-'OddsRatio_working_3-way'!R145/3)</f>
        <v>-0.9247880653367665</v>
      </c>
      <c r="AT145" s="11">
        <f>IF(('OddsRatio_working_3-way'!X145=0),IF(Q145&gt;0,-Q145^(1/3),(-Q145)^(1/3)),'OddsRatio_working_3-way'!AN145-'OddsRatio_working_3-way'!R145/3)</f>
        <v>-0.13980147550021915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1.58</v>
      </c>
      <c r="B146" s="4">
        <f>IF('True_Odds_Calculator_3-way'!B147="","",'True_Odds_Calculator_3-way'!B147)</f>
        <v>3.69</v>
      </c>
      <c r="C146" s="4">
        <f>IF('True_Odds_Calculator_3-way'!C147="","",'True_Odds_Calculator_3-way'!C147)</f>
        <v>6.25</v>
      </c>
      <c r="D146" s="9">
        <f t="shared" si="39"/>
        <v>0.60587807501432633</v>
      </c>
      <c r="E146" s="9">
        <f t="shared" si="40"/>
        <v>0.24894443552559861</v>
      </c>
      <c r="F146" s="9">
        <f t="shared" si="41"/>
        <v>0.14517748946007522</v>
      </c>
      <c r="G146" s="9">
        <f t="shared" si="42"/>
        <v>1.1215467077333332</v>
      </c>
      <c r="H146" s="9">
        <f t="shared" si="43"/>
        <v>1.6504970904853331</v>
      </c>
      <c r="I146" s="9">
        <f t="shared" si="44"/>
        <v>4.0169606438026664</v>
      </c>
      <c r="J146" s="9">
        <f t="shared" si="45"/>
        <v>6.8881202155999999</v>
      </c>
      <c r="K146" s="11">
        <f t="shared" si="46"/>
        <v>0.63291139240506322</v>
      </c>
      <c r="L146" s="11">
        <f t="shared" si="47"/>
        <v>0.2710027100271003</v>
      </c>
      <c r="M146" s="11">
        <f t="shared" si="48"/>
        <v>0.16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-0.2247895440979728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0.23381702171452093</v>
      </c>
      <c r="Q146" s="11">
        <f>2*'OddsRatio_working_3-way'!K146*'OddsRatio_working_3-way'!L146*'OddsRatio_working_3-way'!M146</f>
        <v>5.4886624815615244E-2</v>
      </c>
      <c r="R146" s="11">
        <f t="shared" si="49"/>
        <v>0</v>
      </c>
      <c r="S146" s="11">
        <f t="shared" si="50"/>
        <v>-1.0401596864870795</v>
      </c>
      <c r="T146" s="11">
        <f t="shared" si="51"/>
        <v>-0.24416894048992477</v>
      </c>
      <c r="U146" s="11">
        <f>'OddsRatio_working_3-way'!S146-'OddsRatio_working_3-way'!R146^2/3</f>
        <v>-1.0401596864870795</v>
      </c>
      <c r="V146" s="11">
        <f>'OddsRatio_working_3-way'!S146*'OddsRatio_working_3-way'!R146/3-2*'OddsRatio_working_3-way'!R146^3/27-'OddsRatio_working_3-way'!T146</f>
        <v>0.24416894048992477</v>
      </c>
      <c r="W146" s="11">
        <f>'OddsRatio_working_3-way'!V146^2+4*'OddsRatio_working_3-way'!U146^3/27</f>
        <v>-0.107104821874345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0.20415881892188581</v>
      </c>
      <c r="Y146" s="11">
        <f>IF('OddsRatio_working_3-way'!W146&gt;=0,IF('OddsRatio_working_3-way'!V146+SQRT('OddsRatio_working_3-way'!W146)&gt;0,0,PI()),ACOS('OddsRatio_working_3-way'!V146/(2*'OddsRatio_working_3-way'!X146)))</f>
        <v>0.92980818048858349</v>
      </c>
      <c r="Z146" s="11">
        <f>'OddsRatio_working_3-way'!X146^(1/3)*COS('OddsRatio_working_3-way'!Y146/3)</f>
        <v>0.56077335386666649</v>
      </c>
      <c r="AA146" s="11">
        <f>'OddsRatio_working_3-way'!X146^(1/3)*COS(('OddsRatio_working_3-way'!Y146+2*PI())/3)</f>
        <v>-0.43591756073657562</v>
      </c>
      <c r="AB146" s="11">
        <f>'OddsRatio_working_3-way'!X146^(1/3)*COS(('OddsRatio_working_3-way'!Y146+4*PI())/3)</f>
        <v>-0.12485579313009071</v>
      </c>
      <c r="AC146" s="11">
        <f>'OddsRatio_working_3-way'!X146^(1/3)*SIN('OddsRatio_working_3-way'!Y146/3)</f>
        <v>0.17959159526220486</v>
      </c>
      <c r="AD146" s="11">
        <f>'OddsRatio_working_3-way'!X146^(1/3)*SIN(('OddsRatio_working_3-way'!Y146+2*PI())/3)</f>
        <v>0.39584817258283128</v>
      </c>
      <c r="AE146" s="11">
        <f>'OddsRatio_working_3-way'!X146^(1/3)*SIN(('OddsRatio_working_3-way'!Y146+4*PI())/3)</f>
        <v>-0.57543976784503614</v>
      </c>
      <c r="AF146" s="11">
        <f>-'OddsRatio_working_3-way'!U146/(3*'OddsRatio_working_3-way'!X146^(1/3))*COS(('OddsRatio_working_3-way'!Y146)/3)</f>
        <v>0.5607733538666666</v>
      </c>
      <c r="AG146" s="11">
        <f>-'OddsRatio_working_3-way'!U146/(3*'OddsRatio_working_3-way'!X146^(1/3))*COS(('OddsRatio_working_3-way'!Y146+2*PI())/3)</f>
        <v>-0.43591756073657573</v>
      </c>
      <c r="AH146" s="11">
        <f>-'OddsRatio_working_3-way'!U146/(3*'OddsRatio_working_3-way'!X146^(1/3))*COS(('OddsRatio_working_3-way'!Y146+4*PI())/3)</f>
        <v>-0.12485579313009074</v>
      </c>
      <c r="AI146" s="11">
        <f>'OddsRatio_working_3-way'!U146/(3*'OddsRatio_working_3-way'!X146^(1/3))*SIN(('OddsRatio_working_3-way'!Y146)/3)</f>
        <v>-0.17959159526220489</v>
      </c>
      <c r="AJ146" s="11">
        <f>'OddsRatio_working_3-way'!U146/(3*'OddsRatio_working_3-way'!X146^(1/3))*SIN(('OddsRatio_working_3-way'!Y146+2*PI())/3)</f>
        <v>-0.39584817258283139</v>
      </c>
      <c r="AK146" s="11">
        <f>'OddsRatio_working_3-way'!U146/(3*'OddsRatio_working_3-way'!X146^(1/3))*SIN(('OddsRatio_working_3-way'!Y146+4*PI())/3)</f>
        <v>0.57543976784503625</v>
      </c>
      <c r="AL146" s="11">
        <f>'OddsRatio_working_3-way'!Z146+'OddsRatio_working_3-way'!AF146</f>
        <v>1.1215467077333332</v>
      </c>
      <c r="AM146" s="11">
        <f>'OddsRatio_working_3-way'!AA146+'OddsRatio_working_3-way'!AG146</f>
        <v>-0.87183512147315134</v>
      </c>
      <c r="AN146" s="11">
        <f>'OddsRatio_working_3-way'!AB146+'OddsRatio_working_3-way'!AH146</f>
        <v>-0.24971158626018145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1.1215467077333332</v>
      </c>
      <c r="AS146" s="11">
        <f>IF(('OddsRatio_working_3-way'!X146=0),IF(Q146&gt;0,-Q146^(1/3),(-Q146)^(1/3)),'OddsRatio_working_3-way'!AM146-'OddsRatio_working_3-way'!R146/3)</f>
        <v>-0.87183512147315134</v>
      </c>
      <c r="AT146" s="11">
        <f>IF(('OddsRatio_working_3-way'!X146=0),IF(Q146&gt;0,-Q146^(1/3),(-Q146)^(1/3)),'OddsRatio_working_3-way'!AN146-'OddsRatio_working_3-way'!R146/3)</f>
        <v>-0.24971158626018145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3.24</v>
      </c>
      <c r="B147" s="4">
        <f>IF('True_Odds_Calculator_3-way'!B148="","",'True_Odds_Calculator_3-way'!B148)</f>
        <v>2.83</v>
      </c>
      <c r="C147" s="4">
        <f>IF('True_Odds_Calculator_3-way'!C148="","",'True_Odds_Calculator_3-way'!C148)</f>
        <v>2.66</v>
      </c>
      <c r="D147" s="9">
        <f t="shared" si="39"/>
        <v>0.29670086179241784</v>
      </c>
      <c r="E147" s="9">
        <f t="shared" si="40"/>
        <v>0.34053792007011879</v>
      </c>
      <c r="F147" s="9">
        <f t="shared" si="41"/>
        <v>0.36276121813746348</v>
      </c>
      <c r="G147" s="9">
        <f t="shared" si="42"/>
        <v>1.0582134061229067</v>
      </c>
      <c r="H147" s="9">
        <f t="shared" si="43"/>
        <v>3.3703980297153113</v>
      </c>
      <c r="I147" s="9">
        <f t="shared" si="44"/>
        <v>2.9365305332049187</v>
      </c>
      <c r="J147" s="9">
        <f t="shared" si="45"/>
        <v>2.7566342541640254</v>
      </c>
      <c r="K147" s="11">
        <f t="shared" si="46"/>
        <v>0.30864197530864196</v>
      </c>
      <c r="L147" s="11">
        <f t="shared" si="47"/>
        <v>0.35335689045936397</v>
      </c>
      <c r="M147" s="11">
        <f t="shared" si="48"/>
        <v>0.37593984962406013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-0.27899351834631747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0.23493165579831005</v>
      </c>
      <c r="Q147" s="11">
        <f>2*'OddsRatio_working_3-way'!K147*'OddsRatio_working_3-way'!L147*'OddsRatio_working_3-way'!M147</f>
        <v>8.2000577940073316E-2</v>
      </c>
      <c r="R147" s="11">
        <f t="shared" si="49"/>
        <v>0</v>
      </c>
      <c r="S147" s="11">
        <f t="shared" si="50"/>
        <v>-0.84206850822493662</v>
      </c>
      <c r="T147" s="11">
        <f t="shared" si="51"/>
        <v>-0.29391570967711578</v>
      </c>
      <c r="U147" s="11">
        <f>'OddsRatio_working_3-way'!S147-'OddsRatio_working_3-way'!R147^2/3</f>
        <v>-0.84206850822493662</v>
      </c>
      <c r="V147" s="11">
        <f>'OddsRatio_working_3-way'!S147*'OddsRatio_working_3-way'!R147/3-2*'OddsRatio_working_3-way'!R147^3/27-'OddsRatio_working_3-way'!T147</f>
        <v>0.29391570967711578</v>
      </c>
      <c r="W147" s="11">
        <f>'OddsRatio_working_3-way'!V147^2+4*'OddsRatio_working_3-way'!U147^3/27</f>
        <v>-2.0718384866779127E-3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0.14870968603430015</v>
      </c>
      <c r="Y147" s="11">
        <f>IF('OddsRatio_working_3-way'!W147&gt;=0,IF('OddsRatio_working_3-way'!V147+SQRT('OddsRatio_working_3-way'!W147)&gt;0,0,PI()),ACOS('OddsRatio_working_3-way'!V147/(2*'OddsRatio_working_3-way'!X147)))</f>
        <v>0.15364511651543755</v>
      </c>
      <c r="Z147" s="11">
        <f>'OddsRatio_working_3-way'!X147^(1/3)*COS('OddsRatio_working_3-way'!Y147/3)</f>
        <v>0.52910670306145335</v>
      </c>
      <c r="AA147" s="11">
        <f>'OddsRatio_working_3-way'!X147^(1/3)*COS(('OddsRatio_working_3-way'!Y147+2*PI())/3)</f>
        <v>-0.28804163877806438</v>
      </c>
      <c r="AB147" s="11">
        <f>'OddsRatio_working_3-way'!X147^(1/3)*COS(('OddsRatio_working_3-way'!Y147+4*PI())/3)</f>
        <v>-0.24106506428338864</v>
      </c>
      <c r="AC147" s="11">
        <f>'OddsRatio_working_3-way'!X147^(1/3)*SIN('OddsRatio_working_3-way'!Y147/3)</f>
        <v>2.7121937930107528E-2</v>
      </c>
      <c r="AD147" s="11">
        <f>'OddsRatio_working_3-way'!X147^(1/3)*SIN(('OddsRatio_working_3-way'!Y147+2*PI())/3)</f>
        <v>0.44465887719879449</v>
      </c>
      <c r="AE147" s="11">
        <f>'OddsRatio_working_3-way'!X147^(1/3)*SIN(('OddsRatio_working_3-way'!Y147+4*PI())/3)</f>
        <v>-0.47178081512890202</v>
      </c>
      <c r="AF147" s="11">
        <f>-'OddsRatio_working_3-way'!U147/(3*'OddsRatio_working_3-way'!X147^(1/3))*COS(('OddsRatio_working_3-way'!Y147)/3)</f>
        <v>0.52910670306145335</v>
      </c>
      <c r="AG147" s="11">
        <f>-'OddsRatio_working_3-way'!U147/(3*'OddsRatio_working_3-way'!X147^(1/3))*COS(('OddsRatio_working_3-way'!Y147+2*PI())/3)</f>
        <v>-0.28804163877806438</v>
      </c>
      <c r="AH147" s="11">
        <f>-'OddsRatio_working_3-way'!U147/(3*'OddsRatio_working_3-way'!X147^(1/3))*COS(('OddsRatio_working_3-way'!Y147+4*PI())/3)</f>
        <v>-0.24106506428338864</v>
      </c>
      <c r="AI147" s="11">
        <f>'OddsRatio_working_3-way'!U147/(3*'OddsRatio_working_3-way'!X147^(1/3))*SIN(('OddsRatio_working_3-way'!Y147)/3)</f>
        <v>-2.7121937930107528E-2</v>
      </c>
      <c r="AJ147" s="11">
        <f>'OddsRatio_working_3-way'!U147/(3*'OddsRatio_working_3-way'!X147^(1/3))*SIN(('OddsRatio_working_3-way'!Y147+2*PI())/3)</f>
        <v>-0.44465887719879449</v>
      </c>
      <c r="AK147" s="11">
        <f>'OddsRatio_working_3-way'!U147/(3*'OddsRatio_working_3-way'!X147^(1/3))*SIN(('OddsRatio_working_3-way'!Y147+4*PI())/3)</f>
        <v>0.47178081512890202</v>
      </c>
      <c r="AL147" s="11">
        <f>'OddsRatio_working_3-way'!Z147+'OddsRatio_working_3-way'!AF147</f>
        <v>1.0582134061229067</v>
      </c>
      <c r="AM147" s="11">
        <f>'OddsRatio_working_3-way'!AA147+'OddsRatio_working_3-way'!AG147</f>
        <v>-0.57608327755612876</v>
      </c>
      <c r="AN147" s="11">
        <f>'OddsRatio_working_3-way'!AB147+'OddsRatio_working_3-way'!AH147</f>
        <v>-0.48213012856677728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1.0582134061229067</v>
      </c>
      <c r="AS147" s="11">
        <f>IF(('OddsRatio_working_3-way'!X147=0),IF(Q147&gt;0,-Q147^(1/3),(-Q147)^(1/3)),'OddsRatio_working_3-way'!AM147-'OddsRatio_working_3-way'!R147/3)</f>
        <v>-0.57608327755612876</v>
      </c>
      <c r="AT147" s="11">
        <f>IF(('OddsRatio_working_3-way'!X147=0),IF(Q147&gt;0,-Q147^(1/3),(-Q147)^(1/3)),'OddsRatio_working_3-way'!AN147-'OddsRatio_working_3-way'!R147/3)</f>
        <v>-0.48213012856677728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2.13</v>
      </c>
      <c r="B148" s="4">
        <f>IF('True_Odds_Calculator_3-way'!B149="","",'True_Odds_Calculator_3-way'!B149)</f>
        <v>3.09</v>
      </c>
      <c r="C148" s="4">
        <f>IF('True_Odds_Calculator_3-way'!C149="","",'True_Odds_Calculator_3-way'!C149)</f>
        <v>4.05</v>
      </c>
      <c r="D148" s="9">
        <f t="shared" si="39"/>
        <v>0.45413474820046279</v>
      </c>
      <c r="E148" s="9">
        <f t="shared" si="40"/>
        <v>0.31025559776240857</v>
      </c>
      <c r="F148" s="9">
        <f t="shared" si="41"/>
        <v>0.23560965403712864</v>
      </c>
      <c r="G148" s="9">
        <f t="shared" si="42"/>
        <v>1.0637076251642186</v>
      </c>
      <c r="H148" s="9">
        <f t="shared" si="43"/>
        <v>2.2019896164355672</v>
      </c>
      <c r="I148" s="9">
        <f t="shared" si="44"/>
        <v>3.2231489365932169</v>
      </c>
      <c r="J148" s="9">
        <f t="shared" si="45"/>
        <v>4.2443082567508661</v>
      </c>
      <c r="K148" s="11">
        <f t="shared" si="46"/>
        <v>0.46948356807511737</v>
      </c>
      <c r="L148" s="11">
        <f t="shared" si="47"/>
        <v>0.3236245954692557</v>
      </c>
      <c r="M148" s="11">
        <f t="shared" si="48"/>
        <v>0.24691358024691359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-0.27022869433897989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0.23522010242766281</v>
      </c>
      <c r="Q148" s="11">
        <f>2*'OddsRatio_working_3-way'!K148*'OddsRatio_working_3-way'!L148*'OddsRatio_working_3-way'!M148</f>
        <v>7.503033570260377E-2</v>
      </c>
      <c r="R148" s="11">
        <f t="shared" si="49"/>
        <v>0</v>
      </c>
      <c r="S148" s="11">
        <f t="shared" si="50"/>
        <v>-0.87044828086464554</v>
      </c>
      <c r="T148" s="11">
        <f t="shared" si="51"/>
        <v>-0.27765495402381041</v>
      </c>
      <c r="U148" s="11">
        <f>'OddsRatio_working_3-way'!S148-'OddsRatio_working_3-way'!R148^2/3</f>
        <v>-0.87044828086464554</v>
      </c>
      <c r="V148" s="11">
        <f>'OddsRatio_working_3-way'!S148*'OddsRatio_working_3-way'!R148/3-2*'OddsRatio_working_3-way'!R148^3/27-'OddsRatio_working_3-way'!T148</f>
        <v>0.27765495402381041</v>
      </c>
      <c r="W148" s="11">
        <f>'OddsRatio_working_3-way'!V148^2+4*'OddsRatio_working_3-way'!U148^3/27</f>
        <v>-2.0614605905132019E-2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0.1562904982709252</v>
      </c>
      <c r="Y148" s="11">
        <f>IF('OddsRatio_working_3-way'!W148&gt;=0,IF('OddsRatio_working_3-way'!V148+SQRT('OddsRatio_working_3-way'!W148)&gt;0,0,PI()),ACOS('OddsRatio_working_3-way'!V148/(2*'OddsRatio_working_3-way'!X148)))</f>
        <v>0.4772409340687378</v>
      </c>
      <c r="Z148" s="11">
        <f>'OddsRatio_working_3-way'!X148^(1/3)*COS('OddsRatio_working_3-way'!Y148/3)</f>
        <v>0.5318538125821094</v>
      </c>
      <c r="AA148" s="11">
        <f>'OddsRatio_working_3-way'!X148^(1/3)*COS(('OddsRatio_working_3-way'!Y148+2*PI())/3)</f>
        <v>-0.33982353508809282</v>
      </c>
      <c r="AB148" s="11">
        <f>'OddsRatio_working_3-way'!X148^(1/3)*COS(('OddsRatio_working_3-way'!Y148+4*PI())/3)</f>
        <v>-0.19203027749401677</v>
      </c>
      <c r="AC148" s="11">
        <f>'OddsRatio_working_3-way'!X148^(1/3)*SIN('OddsRatio_working_3-way'!Y148/3)</f>
        <v>8.5328477056351645E-2</v>
      </c>
      <c r="AD148" s="11">
        <f>'OddsRatio_working_3-way'!X148^(1/3)*SIN(('OddsRatio_working_3-way'!Y148+2*PI())/3)</f>
        <v>0.41793467426753872</v>
      </c>
      <c r="AE148" s="11">
        <f>'OddsRatio_working_3-way'!X148^(1/3)*SIN(('OddsRatio_working_3-way'!Y148+4*PI())/3)</f>
        <v>-0.50326315132389021</v>
      </c>
      <c r="AF148" s="11">
        <f>-'OddsRatio_working_3-way'!U148/(3*'OddsRatio_working_3-way'!X148^(1/3))*COS(('OddsRatio_working_3-way'!Y148)/3)</f>
        <v>0.53185381258210929</v>
      </c>
      <c r="AG148" s="11">
        <f>-'OddsRatio_working_3-way'!U148/(3*'OddsRatio_working_3-way'!X148^(1/3))*COS(('OddsRatio_working_3-way'!Y148+2*PI())/3)</f>
        <v>-0.33982353508809271</v>
      </c>
      <c r="AH148" s="11">
        <f>-'OddsRatio_working_3-way'!U148/(3*'OddsRatio_working_3-way'!X148^(1/3))*COS(('OddsRatio_working_3-way'!Y148+4*PI())/3)</f>
        <v>-0.19203027749401674</v>
      </c>
      <c r="AI148" s="11">
        <f>'OddsRatio_working_3-way'!U148/(3*'OddsRatio_working_3-way'!X148^(1/3))*SIN(('OddsRatio_working_3-way'!Y148)/3)</f>
        <v>-8.5328477056351618E-2</v>
      </c>
      <c r="AJ148" s="11">
        <f>'OddsRatio_working_3-way'!U148/(3*'OddsRatio_working_3-way'!X148^(1/3))*SIN(('OddsRatio_working_3-way'!Y148+2*PI())/3)</f>
        <v>-0.41793467426753861</v>
      </c>
      <c r="AK148" s="11">
        <f>'OddsRatio_working_3-way'!U148/(3*'OddsRatio_working_3-way'!X148^(1/3))*SIN(('OddsRatio_working_3-way'!Y148+4*PI())/3)</f>
        <v>0.5032631513238901</v>
      </c>
      <c r="AL148" s="11">
        <f>'OddsRatio_working_3-way'!Z148+'OddsRatio_working_3-way'!AF148</f>
        <v>1.0637076251642186</v>
      </c>
      <c r="AM148" s="11">
        <f>'OddsRatio_working_3-way'!AA148+'OddsRatio_working_3-way'!AG148</f>
        <v>-0.67964707017618553</v>
      </c>
      <c r="AN148" s="11">
        <f>'OddsRatio_working_3-way'!AB148+'OddsRatio_working_3-way'!AH148</f>
        <v>-0.38406055498803349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1.0637076251642186</v>
      </c>
      <c r="AS148" s="11">
        <f>IF(('OddsRatio_working_3-way'!X148=0),IF(Q148&gt;0,-Q148^(1/3),(-Q148)^(1/3)),'OddsRatio_working_3-way'!AM148-'OddsRatio_working_3-way'!R148/3)</f>
        <v>-0.67964707017618553</v>
      </c>
      <c r="AT148" s="11">
        <f>IF(('OddsRatio_working_3-way'!X148=0),IF(Q148&gt;0,-Q148^(1/3),(-Q148)^(1/3)),'OddsRatio_working_3-way'!AN148-'OddsRatio_working_3-way'!R148/3)</f>
        <v>-0.38406055498803349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2.11</v>
      </c>
      <c r="B149" s="4">
        <f>IF('True_Odds_Calculator_3-way'!B150="","",'True_Odds_Calculator_3-way'!B150)</f>
        <v>3.55</v>
      </c>
      <c r="C149" s="4">
        <f>IF('True_Odds_Calculator_3-way'!C150="","",'True_Odds_Calculator_3-way'!C150)</f>
        <v>3.66</v>
      </c>
      <c r="D149" s="9">
        <f t="shared" si="39"/>
        <v>0.46281291035664862</v>
      </c>
      <c r="E149" s="9">
        <f t="shared" si="40"/>
        <v>0.27274162706729821</v>
      </c>
      <c r="F149" s="9">
        <f t="shared" si="41"/>
        <v>0.26444546257605323</v>
      </c>
      <c r="G149" s="9">
        <f t="shared" si="42"/>
        <v>1.0456759571358747</v>
      </c>
      <c r="H149" s="9">
        <f t="shared" si="43"/>
        <v>2.1607003124208206</v>
      </c>
      <c r="I149" s="9">
        <f t="shared" si="44"/>
        <v>3.6664736906964808</v>
      </c>
      <c r="J149" s="9">
        <f t="shared" si="45"/>
        <v>3.7814980459814276</v>
      </c>
      <c r="K149" s="11">
        <f t="shared" si="46"/>
        <v>0.47393364928909953</v>
      </c>
      <c r="L149" s="11">
        <f t="shared" si="47"/>
        <v>0.28169014084507044</v>
      </c>
      <c r="M149" s="11">
        <f t="shared" si="48"/>
        <v>0.27322404371584696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-0.27463311451335637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0.23052879731448539</v>
      </c>
      <c r="Q149" s="11">
        <f>2*'OddsRatio_working_3-way'!K149*'OddsRatio_working_3-way'!L149*'OddsRatio_working_3-way'!M149</f>
        <v>7.2952151048887789E-2</v>
      </c>
      <c r="R149" s="11">
        <f t="shared" si="49"/>
        <v>0</v>
      </c>
      <c r="S149" s="11">
        <f t="shared" si="50"/>
        <v>-0.83940641216182965</v>
      </c>
      <c r="T149" s="11">
        <f t="shared" si="51"/>
        <v>-0.26563494055754105</v>
      </c>
      <c r="U149" s="11">
        <f>'OddsRatio_working_3-way'!S149-'OddsRatio_working_3-way'!R149^2/3</f>
        <v>-0.83940641216182965</v>
      </c>
      <c r="V149" s="11">
        <f>'OddsRatio_working_3-way'!S149*'OddsRatio_working_3-way'!R149/3-2*'OddsRatio_working_3-way'!R149^3/27-'OddsRatio_working_3-way'!T149</f>
        <v>0.26563494055754105</v>
      </c>
      <c r="W149" s="11">
        <f>'OddsRatio_working_3-way'!V149^2+4*'OddsRatio_working_3-way'!U149^3/27</f>
        <v>-1.7060060720657841E-2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0.14800505258745916</v>
      </c>
      <c r="Y149" s="11">
        <f>IF('OddsRatio_working_3-way'!W149&gt;=0,IF('OddsRatio_working_3-way'!V149+SQRT('OddsRatio_working_3-way'!W149)&gt;0,0,PI()),ACOS('OddsRatio_working_3-way'!V149/(2*'OddsRatio_working_3-way'!X149)))</f>
        <v>0.45699003702862995</v>
      </c>
      <c r="Z149" s="11">
        <f>'OddsRatio_working_3-way'!X149^(1/3)*COS('OddsRatio_working_3-way'!Y149/3)</f>
        <v>0.52283797856793746</v>
      </c>
      <c r="AA149" s="11">
        <f>'OddsRatio_working_3-way'!X149^(1/3)*COS(('OddsRatio_working_3-way'!Y149+2*PI())/3)</f>
        <v>-0.33093114049296429</v>
      </c>
      <c r="AB149" s="11">
        <f>'OddsRatio_working_3-way'!X149^(1/3)*COS(('OddsRatio_working_3-way'!Y149+4*PI())/3)</f>
        <v>-0.19190683807497322</v>
      </c>
      <c r="AC149" s="11">
        <f>'OddsRatio_working_3-way'!X149^(1/3)*SIN('OddsRatio_working_3-way'!Y149/3)</f>
        <v>8.0265718424927079E-2</v>
      </c>
      <c r="AD149" s="11">
        <f>'OddsRatio_working_3-way'!X149^(1/3)*SIN(('OddsRatio_working_3-way'!Y149+2*PI())/3)</f>
        <v>0.41265811229067406</v>
      </c>
      <c r="AE149" s="11">
        <f>'OddsRatio_working_3-way'!X149^(1/3)*SIN(('OddsRatio_working_3-way'!Y149+4*PI())/3)</f>
        <v>-0.4929238307156012</v>
      </c>
      <c r="AF149" s="11">
        <f>-'OddsRatio_working_3-way'!U149/(3*'OddsRatio_working_3-way'!X149^(1/3))*COS(('OddsRatio_working_3-way'!Y149)/3)</f>
        <v>0.52283797856793734</v>
      </c>
      <c r="AG149" s="11">
        <f>-'OddsRatio_working_3-way'!U149/(3*'OddsRatio_working_3-way'!X149^(1/3))*COS(('OddsRatio_working_3-way'!Y149+2*PI())/3)</f>
        <v>-0.33093114049296418</v>
      </c>
      <c r="AH149" s="11">
        <f>-'OddsRatio_working_3-way'!U149/(3*'OddsRatio_working_3-way'!X149^(1/3))*COS(('OddsRatio_working_3-way'!Y149+4*PI())/3)</f>
        <v>-0.19190683807497319</v>
      </c>
      <c r="AI149" s="11">
        <f>'OddsRatio_working_3-way'!U149/(3*'OddsRatio_working_3-way'!X149^(1/3))*SIN(('OddsRatio_working_3-way'!Y149)/3)</f>
        <v>-8.0265718424927066E-2</v>
      </c>
      <c r="AJ149" s="11">
        <f>'OddsRatio_working_3-way'!U149/(3*'OddsRatio_working_3-way'!X149^(1/3))*SIN(('OddsRatio_working_3-way'!Y149+2*PI())/3)</f>
        <v>-0.41265811229067401</v>
      </c>
      <c r="AK149" s="11">
        <f>'OddsRatio_working_3-way'!U149/(3*'OddsRatio_working_3-way'!X149^(1/3))*SIN(('OddsRatio_working_3-way'!Y149+4*PI())/3)</f>
        <v>0.49292383071560109</v>
      </c>
      <c r="AL149" s="11">
        <f>'OddsRatio_working_3-way'!Z149+'OddsRatio_working_3-way'!AF149</f>
        <v>1.0456759571358747</v>
      </c>
      <c r="AM149" s="11">
        <f>'OddsRatio_working_3-way'!AA149+'OddsRatio_working_3-way'!AG149</f>
        <v>-0.66186228098592848</v>
      </c>
      <c r="AN149" s="11">
        <f>'OddsRatio_working_3-way'!AB149+'OddsRatio_working_3-way'!AH149</f>
        <v>-0.38381367614994644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1.0456759571358747</v>
      </c>
      <c r="AS149" s="11">
        <f>IF(('OddsRatio_working_3-way'!X149=0),IF(Q149&gt;0,-Q149^(1/3),(-Q149)^(1/3)),'OddsRatio_working_3-way'!AM149-'OddsRatio_working_3-way'!R149/3)</f>
        <v>-0.66186228098592848</v>
      </c>
      <c r="AT149" s="11">
        <f>IF(('OddsRatio_working_3-way'!X149=0),IF(Q149&gt;0,-Q149^(1/3),(-Q149)^(1/3)),'OddsRatio_working_3-way'!AN149-'OddsRatio_working_3-way'!R149/3)</f>
        <v>-0.38381367614994644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2.71</v>
      </c>
      <c r="B150" s="4">
        <f>IF('True_Odds_Calculator_3-way'!B151="","",'True_Odds_Calculator_3-way'!B151)</f>
        <v>3.45</v>
      </c>
      <c r="C150" s="4">
        <f>IF('True_Odds_Calculator_3-way'!C151="","",'True_Odds_Calculator_3-way'!C151)</f>
        <v>2.71</v>
      </c>
      <c r="D150" s="9">
        <f t="shared" si="39"/>
        <v>0.35933305619069222</v>
      </c>
      <c r="E150" s="9">
        <f t="shared" si="40"/>
        <v>0.2813338876186155</v>
      </c>
      <c r="F150" s="9">
        <f t="shared" si="41"/>
        <v>0.35933305619069222</v>
      </c>
      <c r="G150" s="9">
        <f t="shared" si="42"/>
        <v>1.042651170029306</v>
      </c>
      <c r="H150" s="9">
        <f t="shared" si="43"/>
        <v>2.7829335007501124</v>
      </c>
      <c r="I150" s="9">
        <f t="shared" si="44"/>
        <v>3.5544953665717989</v>
      </c>
      <c r="J150" s="9">
        <f t="shared" si="45"/>
        <v>2.7829335007501124</v>
      </c>
      <c r="K150" s="11">
        <f t="shared" si="46"/>
        <v>0.36900369003690037</v>
      </c>
      <c r="L150" s="11">
        <f t="shared" si="47"/>
        <v>0.28985507246376813</v>
      </c>
      <c r="M150" s="11">
        <f t="shared" si="48"/>
        <v>0.36900369003690037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-0.28274870748065706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0.23167566827280661</v>
      </c>
      <c r="Q150" s="11">
        <f>2*'OddsRatio_working_3-way'!K150*'OddsRatio_working_3-way'!L150*'OddsRatio_working_3-way'!M150</f>
        <v>7.8935491745419625E-2</v>
      </c>
      <c r="R150" s="11">
        <f t="shared" si="49"/>
        <v>0</v>
      </c>
      <c r="S150" s="11">
        <f t="shared" si="50"/>
        <v>-0.81936950423957511</v>
      </c>
      <c r="T150" s="11">
        <f t="shared" si="51"/>
        <v>-0.27917189241552814</v>
      </c>
      <c r="U150" s="11">
        <f>'OddsRatio_working_3-way'!S150-'OddsRatio_working_3-way'!R150^2/3</f>
        <v>-0.81936950423957511</v>
      </c>
      <c r="V150" s="11">
        <f>'OddsRatio_working_3-way'!S150*'OddsRatio_working_3-way'!R150/3-2*'OddsRatio_working_3-way'!R150^3/27-'OddsRatio_working_3-way'!T150</f>
        <v>0.27917189241552814</v>
      </c>
      <c r="W150" s="11">
        <f>'OddsRatio_working_3-way'!V150^2+4*'OddsRatio_working_3-way'!U150^3/27</f>
        <v>-3.5589273166433955E-3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0.14273740998027692</v>
      </c>
      <c r="Y150" s="11">
        <f>IF('OddsRatio_working_3-way'!W150&gt;=0,IF('OddsRatio_working_3-way'!V150+SQRT('OddsRatio_working_3-way'!W150)&gt;0,0,PI()),ACOS('OddsRatio_working_3-way'!V150/(2*'OddsRatio_working_3-way'!X150)))</f>
        <v>0.21052542958220832</v>
      </c>
      <c r="Z150" s="11">
        <f>'OddsRatio_working_3-way'!X150^(1/3)*COS('OddsRatio_working_3-way'!Y150/3)</f>
        <v>0.52132558501465309</v>
      </c>
      <c r="AA150" s="11">
        <f>'OddsRatio_working_3-way'!X150^(1/3)*COS(('OddsRatio_working_3-way'!Y150+2*PI())/3)</f>
        <v>-0.29239766081871404</v>
      </c>
      <c r="AB150" s="11">
        <f>'OddsRatio_working_3-way'!X150^(1/3)*COS(('OddsRatio_working_3-way'!Y150+4*PI())/3)</f>
        <v>-0.2289279241959391</v>
      </c>
      <c r="AC150" s="11">
        <f>'OddsRatio_working_3-way'!X150^(1/3)*SIN('OddsRatio_working_3-way'!Y150/3)</f>
        <v>3.6644269524553769E-2</v>
      </c>
      <c r="AD150" s="11">
        <f>'OddsRatio_working_3-way'!X150^(1/3)*SIN(('OddsRatio_working_3-way'!Y150+2*PI())/3)</f>
        <v>0.43315906550319672</v>
      </c>
      <c r="AE150" s="11">
        <f>'OddsRatio_working_3-way'!X150^(1/3)*SIN(('OddsRatio_working_3-way'!Y150+4*PI())/3)</f>
        <v>-0.46980333502775051</v>
      </c>
      <c r="AF150" s="11">
        <f>-'OddsRatio_working_3-way'!U150/(3*'OddsRatio_working_3-way'!X150^(1/3))*COS(('OddsRatio_working_3-way'!Y150)/3)</f>
        <v>0.52132558501465298</v>
      </c>
      <c r="AG150" s="11">
        <f>-'OddsRatio_working_3-way'!U150/(3*'OddsRatio_working_3-way'!X150^(1/3))*COS(('OddsRatio_working_3-way'!Y150+2*PI())/3)</f>
        <v>-0.29239766081871399</v>
      </c>
      <c r="AH150" s="11">
        <f>-'OddsRatio_working_3-way'!U150/(3*'OddsRatio_working_3-way'!X150^(1/3))*COS(('OddsRatio_working_3-way'!Y150+4*PI())/3)</f>
        <v>-0.22892792419593908</v>
      </c>
      <c r="AI150" s="11">
        <f>'OddsRatio_working_3-way'!U150/(3*'OddsRatio_working_3-way'!X150^(1/3))*SIN(('OddsRatio_working_3-way'!Y150)/3)</f>
        <v>-3.6644269524553762E-2</v>
      </c>
      <c r="AJ150" s="11">
        <f>'OddsRatio_working_3-way'!U150/(3*'OddsRatio_working_3-way'!X150^(1/3))*SIN(('OddsRatio_working_3-way'!Y150+2*PI())/3)</f>
        <v>-0.43315906550319661</v>
      </c>
      <c r="AK150" s="11">
        <f>'OddsRatio_working_3-way'!U150/(3*'OddsRatio_working_3-way'!X150^(1/3))*SIN(('OddsRatio_working_3-way'!Y150+4*PI())/3)</f>
        <v>0.4698033350277504</v>
      </c>
      <c r="AL150" s="11">
        <f>'OddsRatio_working_3-way'!Z150+'OddsRatio_working_3-way'!AF150</f>
        <v>1.042651170029306</v>
      </c>
      <c r="AM150" s="11">
        <f>'OddsRatio_working_3-way'!AA150+'OddsRatio_working_3-way'!AG150</f>
        <v>-0.58479532163742798</v>
      </c>
      <c r="AN150" s="11">
        <f>'OddsRatio_working_3-way'!AB150+'OddsRatio_working_3-way'!AH150</f>
        <v>-0.45785584839187821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1.042651170029306</v>
      </c>
      <c r="AS150" s="11">
        <f>IF(('OddsRatio_working_3-way'!X150=0),IF(Q150&gt;0,-Q150^(1/3),(-Q150)^(1/3)),'OddsRatio_working_3-way'!AM150-'OddsRatio_working_3-way'!R150/3)</f>
        <v>-0.58479532163742798</v>
      </c>
      <c r="AT150" s="11">
        <f>IF(('OddsRatio_working_3-way'!X150=0),IF(Q150&gt;0,-Q150^(1/3),(-Q150)^(1/3)),'OddsRatio_working_3-way'!AN150-'OddsRatio_working_3-way'!R150/3)</f>
        <v>-0.45785584839187821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2.84</v>
      </c>
      <c r="B151" s="4">
        <f>IF('True_Odds_Calculator_3-way'!B152="","",'True_Odds_Calculator_3-way'!B152)</f>
        <v>3.77</v>
      </c>
      <c r="C151" s="4">
        <f>IF('True_Odds_Calculator_3-way'!C152="","",'True_Odds_Calculator_3-way'!C152)</f>
        <v>2.44</v>
      </c>
      <c r="D151" s="9">
        <f t="shared" si="39"/>
        <v>0.3427782706118776</v>
      </c>
      <c r="E151" s="9">
        <f t="shared" si="40"/>
        <v>0.2573057471561474</v>
      </c>
      <c r="F151" s="9">
        <f t="shared" si="41"/>
        <v>0.39991598223197494</v>
      </c>
      <c r="G151" s="9">
        <f t="shared" si="42"/>
        <v>1.0420314037291489</v>
      </c>
      <c r="H151" s="9">
        <f t="shared" si="43"/>
        <v>2.9173377828616336</v>
      </c>
      <c r="I151" s="9">
        <f t="shared" si="44"/>
        <v>3.8864269883297418</v>
      </c>
      <c r="J151" s="9">
        <f t="shared" si="45"/>
        <v>2.5005252213699745</v>
      </c>
      <c r="K151" s="11">
        <f t="shared" si="46"/>
        <v>0.35211267605633806</v>
      </c>
      <c r="L151" s="11">
        <f t="shared" si="47"/>
        <v>0.26525198938992045</v>
      </c>
      <c r="M151" s="11">
        <f t="shared" si="48"/>
        <v>0.4098360655737705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-0.28093805254451432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0.23158256404540212</v>
      </c>
      <c r="Q151" s="11">
        <f>2*'OddsRatio_working_3-way'!K151*'OddsRatio_working_3-way'!L151*'OddsRatio_working_3-way'!M151</f>
        <v>7.6556219519141211E-2</v>
      </c>
      <c r="R151" s="11">
        <f t="shared" si="49"/>
        <v>0</v>
      </c>
      <c r="S151" s="11">
        <f t="shared" si="50"/>
        <v>-0.8243189626606674</v>
      </c>
      <c r="T151" s="11">
        <f t="shared" si="51"/>
        <v>-0.27250213641674964</v>
      </c>
      <c r="U151" s="11">
        <f>'OddsRatio_working_3-way'!S151-'OddsRatio_working_3-way'!R151^2/3</f>
        <v>-0.8243189626606674</v>
      </c>
      <c r="V151" s="11">
        <f>'OddsRatio_working_3-way'!S151*'OddsRatio_working_3-way'!R151/3-2*'OddsRatio_working_3-way'!R151^3/27-'OddsRatio_working_3-way'!T151</f>
        <v>0.27250213641674964</v>
      </c>
      <c r="W151" s="11">
        <f>'OddsRatio_working_3-way'!V151^2+4*'OddsRatio_working_3-way'!U151^3/27</f>
        <v>-8.7242418707107888E-3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0.1440326839838823</v>
      </c>
      <c r="Y151" s="11">
        <f>IF('OddsRatio_working_3-way'!W151&gt;=0,IF('OddsRatio_working_3-way'!V151+SQRT('OddsRatio_working_3-way'!W151)&gt;0,0,PI()),ACOS('OddsRatio_working_3-way'!V151/(2*'OddsRatio_working_3-way'!X151)))</f>
        <v>0.33021311343946791</v>
      </c>
      <c r="Z151" s="11">
        <f>'OddsRatio_working_3-way'!X151^(1/3)*COS('OddsRatio_working_3-way'!Y151/3)</f>
        <v>0.52101570186457447</v>
      </c>
      <c r="AA151" s="11">
        <f>'OddsRatio_working_3-way'!X151^(1/3)*COS(('OddsRatio_working_3-way'!Y151+2*PI())/3)</f>
        <v>-0.31037486882077264</v>
      </c>
      <c r="AB151" s="11">
        <f>'OddsRatio_working_3-way'!X151^(1/3)*COS(('OddsRatio_working_3-way'!Y151+4*PI())/3)</f>
        <v>-0.21064083304380168</v>
      </c>
      <c r="AC151" s="11">
        <f>'OddsRatio_working_3-way'!X151^(1/3)*SIN('OddsRatio_working_3-way'!Y151/3)</f>
        <v>5.7581472403201918E-2</v>
      </c>
      <c r="AD151" s="11">
        <f>'OddsRatio_working_3-way'!X151^(1/3)*SIN(('OddsRatio_working_3-way'!Y151+2*PI())/3)</f>
        <v>0.42242209738369985</v>
      </c>
      <c r="AE151" s="11">
        <f>'OddsRatio_working_3-way'!X151^(1/3)*SIN(('OddsRatio_working_3-way'!Y151+4*PI())/3)</f>
        <v>-0.48000356978690178</v>
      </c>
      <c r="AF151" s="11">
        <f>-'OddsRatio_working_3-way'!U151/(3*'OddsRatio_working_3-way'!X151^(1/3))*COS(('OddsRatio_working_3-way'!Y151)/3)</f>
        <v>0.52101570186457447</v>
      </c>
      <c r="AG151" s="11">
        <f>-'OddsRatio_working_3-way'!U151/(3*'OddsRatio_working_3-way'!X151^(1/3))*COS(('OddsRatio_working_3-way'!Y151+2*PI())/3)</f>
        <v>-0.31037486882077264</v>
      </c>
      <c r="AH151" s="11">
        <f>-'OddsRatio_working_3-way'!U151/(3*'OddsRatio_working_3-way'!X151^(1/3))*COS(('OddsRatio_working_3-way'!Y151+4*PI())/3)</f>
        <v>-0.21064083304380168</v>
      </c>
      <c r="AI151" s="11">
        <f>'OddsRatio_working_3-way'!U151/(3*'OddsRatio_working_3-way'!X151^(1/3))*SIN(('OddsRatio_working_3-way'!Y151)/3)</f>
        <v>-5.7581472403201918E-2</v>
      </c>
      <c r="AJ151" s="11">
        <f>'OddsRatio_working_3-way'!U151/(3*'OddsRatio_working_3-way'!X151^(1/3))*SIN(('OddsRatio_working_3-way'!Y151+2*PI())/3)</f>
        <v>-0.42242209738369985</v>
      </c>
      <c r="AK151" s="11">
        <f>'OddsRatio_working_3-way'!U151/(3*'OddsRatio_working_3-way'!X151^(1/3))*SIN(('OddsRatio_working_3-way'!Y151+4*PI())/3)</f>
        <v>0.48000356978690178</v>
      </c>
      <c r="AL151" s="11">
        <f>'OddsRatio_working_3-way'!Z151+'OddsRatio_working_3-way'!AF151</f>
        <v>1.0420314037291489</v>
      </c>
      <c r="AM151" s="11">
        <f>'OddsRatio_working_3-way'!AA151+'OddsRatio_working_3-way'!AG151</f>
        <v>-0.62074973764154528</v>
      </c>
      <c r="AN151" s="11">
        <f>'OddsRatio_working_3-way'!AB151+'OddsRatio_working_3-way'!AH151</f>
        <v>-0.42128166608760337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1.0420314037291489</v>
      </c>
      <c r="AS151" s="11">
        <f>IF(('OddsRatio_working_3-way'!X151=0),IF(Q151&gt;0,-Q151^(1/3),(-Q151)^(1/3)),'OddsRatio_working_3-way'!AM151-'OddsRatio_working_3-way'!R151/3)</f>
        <v>-0.62074973764154528</v>
      </c>
      <c r="AT151" s="11">
        <f>IF(('OddsRatio_working_3-way'!X151=0),IF(Q151&gt;0,-Q151^(1/3),(-Q151)^(1/3)),'OddsRatio_working_3-way'!AN151-'OddsRatio_working_3-way'!R151/3)</f>
        <v>-0.42128166608760337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3.12</v>
      </c>
      <c r="B152" s="4">
        <f>IF('True_Odds_Calculator_3-way'!B153="","",'True_Odds_Calculator_3-way'!B153)</f>
        <v>3.41</v>
      </c>
      <c r="C152" s="4">
        <f>IF('True_Odds_Calculator_3-way'!C153="","",'True_Odds_Calculator_3-way'!C153)</f>
        <v>2.42</v>
      </c>
      <c r="D152" s="9">
        <f t="shared" si="39"/>
        <v>0.31171562084933141</v>
      </c>
      <c r="E152" s="9">
        <f t="shared" si="40"/>
        <v>0.28489240064215604</v>
      </c>
      <c r="F152" s="9">
        <f t="shared" si="41"/>
        <v>0.40339197850851255</v>
      </c>
      <c r="G152" s="9">
        <f t="shared" si="42"/>
        <v>1.0415340819654491</v>
      </c>
      <c r="H152" s="9">
        <f t="shared" si="43"/>
        <v>3.208052253766752</v>
      </c>
      <c r="I152" s="9">
        <f t="shared" si="44"/>
        <v>3.5100971375367327</v>
      </c>
      <c r="J152" s="9">
        <f t="shared" si="45"/>
        <v>2.4789783963909375</v>
      </c>
      <c r="K152" s="11">
        <f t="shared" si="46"/>
        <v>0.32051282051282048</v>
      </c>
      <c r="L152" s="11">
        <f t="shared" si="47"/>
        <v>0.29325513196480935</v>
      </c>
      <c r="M152" s="11">
        <f t="shared" si="48"/>
        <v>0.41322314049586778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-0.28178437575931581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0.2310961055295899</v>
      </c>
      <c r="Q152" s="11">
        <f>2*'OddsRatio_working_3-way'!K152*'OddsRatio_working_3-way'!L152*'OddsRatio_working_3-way'!M152</f>
        <v>7.7679363203223495E-2</v>
      </c>
      <c r="R152" s="11">
        <f t="shared" si="49"/>
        <v>0</v>
      </c>
      <c r="S152" s="11">
        <f t="shared" si="50"/>
        <v>-0.82011681771518463</v>
      </c>
      <c r="T152" s="11">
        <f t="shared" si="51"/>
        <v>-0.27566951855972593</v>
      </c>
      <c r="U152" s="11">
        <f>'OddsRatio_working_3-way'!S152-'OddsRatio_working_3-way'!R152^2/3</f>
        <v>-0.82011681771518463</v>
      </c>
      <c r="V152" s="11">
        <f>'OddsRatio_working_3-way'!S152*'OddsRatio_working_3-way'!R152/3-2*'OddsRatio_working_3-way'!R152^3/27-'OddsRatio_working_3-way'!T152</f>
        <v>0.27566951855972593</v>
      </c>
      <c r="W152" s="11">
        <f>'OddsRatio_working_3-way'!V152^2+4*'OddsRatio_working_3-way'!U152^3/27</f>
        <v>-5.725379983975723E-3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0.1429327319466458</v>
      </c>
      <c r="Y152" s="11">
        <f>IF('OddsRatio_working_3-way'!W152&gt;=0,IF('OddsRatio_working_3-way'!V152+SQRT('OddsRatio_working_3-way'!W152)&gt;0,0,PI()),ACOS('OddsRatio_working_3-way'!V152/(2*'OddsRatio_working_3-way'!X152)))</f>
        <v>0.26788429654647783</v>
      </c>
      <c r="Z152" s="11">
        <f>'OddsRatio_working_3-way'!X152^(1/3)*COS('OddsRatio_working_3-way'!Y152/3)</f>
        <v>0.52076704098272453</v>
      </c>
      <c r="AA152" s="11">
        <f>'OddsRatio_working_3-way'!X152^(1/3)*COS(('OddsRatio_working_3-way'!Y152+2*PI())/3)</f>
        <v>-0.30076261407169358</v>
      </c>
      <c r="AB152" s="11">
        <f>'OddsRatio_working_3-way'!X152^(1/3)*COS(('OddsRatio_working_3-way'!Y152+4*PI())/3)</f>
        <v>-0.22000442691103067</v>
      </c>
      <c r="AC152" s="11">
        <f>'OddsRatio_working_3-way'!X152^(1/3)*SIN('OddsRatio_working_3-way'!Y152/3)</f>
        <v>4.6625761096474885E-2</v>
      </c>
      <c r="AD152" s="11">
        <f>'OddsRatio_working_3-way'!X152^(1/3)*SIN(('OddsRatio_working_3-way'!Y152+2*PI())/3)</f>
        <v>0.427684606396454</v>
      </c>
      <c r="AE152" s="11">
        <f>'OddsRatio_working_3-way'!X152^(1/3)*SIN(('OddsRatio_working_3-way'!Y152+4*PI())/3)</f>
        <v>-0.47431036749292882</v>
      </c>
      <c r="AF152" s="11">
        <f>-'OddsRatio_working_3-way'!U152/(3*'OddsRatio_working_3-way'!X152^(1/3))*COS(('OddsRatio_working_3-way'!Y152)/3)</f>
        <v>0.52076704098272453</v>
      </c>
      <c r="AG152" s="11">
        <f>-'OddsRatio_working_3-way'!U152/(3*'OddsRatio_working_3-way'!X152^(1/3))*COS(('OddsRatio_working_3-way'!Y152+2*PI())/3)</f>
        <v>-0.30076261407169358</v>
      </c>
      <c r="AH152" s="11">
        <f>-'OddsRatio_working_3-way'!U152/(3*'OddsRatio_working_3-way'!X152^(1/3))*COS(('OddsRatio_working_3-way'!Y152+4*PI())/3)</f>
        <v>-0.22000442691103067</v>
      </c>
      <c r="AI152" s="11">
        <f>'OddsRatio_working_3-way'!U152/(3*'OddsRatio_working_3-way'!X152^(1/3))*SIN(('OddsRatio_working_3-way'!Y152)/3)</f>
        <v>-4.6625761096474885E-2</v>
      </c>
      <c r="AJ152" s="11">
        <f>'OddsRatio_working_3-way'!U152/(3*'OddsRatio_working_3-way'!X152^(1/3))*SIN(('OddsRatio_working_3-way'!Y152+2*PI())/3)</f>
        <v>-0.427684606396454</v>
      </c>
      <c r="AK152" s="11">
        <f>'OddsRatio_working_3-way'!U152/(3*'OddsRatio_working_3-way'!X152^(1/3))*SIN(('OddsRatio_working_3-way'!Y152+4*PI())/3)</f>
        <v>0.47431036749292882</v>
      </c>
      <c r="AL152" s="11">
        <f>'OddsRatio_working_3-way'!Z152+'OddsRatio_working_3-way'!AF152</f>
        <v>1.0415340819654491</v>
      </c>
      <c r="AM152" s="11">
        <f>'OddsRatio_working_3-way'!AA152+'OddsRatio_working_3-way'!AG152</f>
        <v>-0.60152522814338716</v>
      </c>
      <c r="AN152" s="11">
        <f>'OddsRatio_working_3-way'!AB152+'OddsRatio_working_3-way'!AH152</f>
        <v>-0.44000885382206134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1.0415340819654491</v>
      </c>
      <c r="AS152" s="11">
        <f>IF(('OddsRatio_working_3-way'!X152=0),IF(Q152&gt;0,-Q152^(1/3),(-Q152)^(1/3)),'OddsRatio_working_3-way'!AM152-'OddsRatio_working_3-way'!R152/3)</f>
        <v>-0.60152522814338716</v>
      </c>
      <c r="AT152" s="11">
        <f>IF(('OddsRatio_working_3-way'!X152=0),IF(Q152&gt;0,-Q152^(1/3),(-Q152)^(1/3)),'OddsRatio_working_3-way'!AN152-'OddsRatio_working_3-way'!R152/3)</f>
        <v>-0.44000885382206134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4.6500000000000004</v>
      </c>
      <c r="B153" s="4">
        <f>IF('True_Odds_Calculator_3-way'!B154="","",'True_Odds_Calculator_3-way'!B154)</f>
        <v>4.1900000000000004</v>
      </c>
      <c r="C153" s="4">
        <f>IF('True_Odds_Calculator_3-way'!C154="","",'True_Odds_Calculator_3-way'!C154)</f>
        <v>1.68</v>
      </c>
      <c r="D153" s="9">
        <f t="shared" si="39"/>
        <v>0.20126925287676894</v>
      </c>
      <c r="E153" s="9">
        <f t="shared" si="40"/>
        <v>0.22379710775250036</v>
      </c>
      <c r="F153" s="9">
        <f t="shared" si="41"/>
        <v>0.57493363937073061</v>
      </c>
      <c r="G153" s="9">
        <f t="shared" si="42"/>
        <v>1.0872517215114852</v>
      </c>
      <c r="H153" s="9">
        <f t="shared" si="43"/>
        <v>4.9684687835169221</v>
      </c>
      <c r="I153" s="9">
        <f t="shared" si="44"/>
        <v>4.4683329916216383</v>
      </c>
      <c r="J153" s="9">
        <f t="shared" si="45"/>
        <v>1.7393311706278101</v>
      </c>
      <c r="K153" s="11">
        <f t="shared" si="46"/>
        <v>0.21505376344086019</v>
      </c>
      <c r="L153" s="11">
        <f t="shared" si="47"/>
        <v>0.2386634844868735</v>
      </c>
      <c r="M153" s="11">
        <f t="shared" si="48"/>
        <v>0.59523809523809523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-0.24188904653143628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0.229742627155823</v>
      </c>
      <c r="Q153" s="11">
        <f>2*'OddsRatio_working_3-way'!K153*'OddsRatio_working_3-way'!L153*'OddsRatio_working_3-way'!M153</f>
        <v>6.1101762541442263E-2</v>
      </c>
      <c r="R153" s="11">
        <f t="shared" si="49"/>
        <v>0</v>
      </c>
      <c r="S153" s="11">
        <f t="shared" si="50"/>
        <v>-0.94978516162766913</v>
      </c>
      <c r="T153" s="11">
        <f t="shared" si="51"/>
        <v>-0.25260243660310339</v>
      </c>
      <c r="U153" s="11">
        <f>'OddsRatio_working_3-way'!S153-'OddsRatio_working_3-way'!R153^2/3</f>
        <v>-0.94978516162766913</v>
      </c>
      <c r="V153" s="11">
        <f>'OddsRatio_working_3-way'!S153*'OddsRatio_working_3-way'!R153/3-2*'OddsRatio_working_3-way'!R153^3/27-'OddsRatio_working_3-way'!T153</f>
        <v>0.25260243660310339</v>
      </c>
      <c r="W153" s="11">
        <f>'OddsRatio_working_3-way'!V153^2+4*'OddsRatio_working_3-way'!U153^3/27</f>
        <v>-6.3124372968878531E-2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0.17813784265752139</v>
      </c>
      <c r="Y153" s="11">
        <f>IF('OddsRatio_working_3-way'!W153&gt;=0,IF('OddsRatio_working_3-way'!V153+SQRT('OddsRatio_working_3-way'!W153)&gt;0,0,PI()),ACOS('OddsRatio_working_3-way'!V153/(2*'OddsRatio_working_3-way'!X153)))</f>
        <v>0.78270530677472239</v>
      </c>
      <c r="Z153" s="11">
        <f>'OddsRatio_working_3-way'!X153^(1/3)*COS('OddsRatio_working_3-way'!Y153/3)</f>
        <v>0.5436258607557426</v>
      </c>
      <c r="AA153" s="11">
        <f>'OddsRatio_working_3-way'!X153^(1/3)*COS(('OddsRatio_working_3-way'!Y153+2*PI())/3)</f>
        <v>-0.39750892492463774</v>
      </c>
      <c r="AB153" s="11">
        <f>'OddsRatio_working_3-way'!X153^(1/3)*COS(('OddsRatio_working_3-way'!Y153+4*PI())/3)</f>
        <v>-0.14611693583110458</v>
      </c>
      <c r="AC153" s="11">
        <f>'OddsRatio_working_3-way'!X153^(1/3)*SIN('OddsRatio_working_3-way'!Y153/3)</f>
        <v>0.14514123257526679</v>
      </c>
      <c r="AD153" s="11">
        <f>'OddsRatio_working_3-way'!X153^(1/3)*SIN(('OddsRatio_working_3-way'!Y153+2*PI())/3)</f>
        <v>0.39822318928102174</v>
      </c>
      <c r="AE153" s="11">
        <f>'OddsRatio_working_3-way'!X153^(1/3)*SIN(('OddsRatio_working_3-way'!Y153+4*PI())/3)</f>
        <v>-0.54336442185628842</v>
      </c>
      <c r="AF153" s="11">
        <f>-'OddsRatio_working_3-way'!U153/(3*'OddsRatio_working_3-way'!X153^(1/3))*COS(('OddsRatio_working_3-way'!Y153)/3)</f>
        <v>0.5436258607557426</v>
      </c>
      <c r="AG153" s="11">
        <f>-'OddsRatio_working_3-way'!U153/(3*'OddsRatio_working_3-way'!X153^(1/3))*COS(('OddsRatio_working_3-way'!Y153+2*PI())/3)</f>
        <v>-0.39750892492463774</v>
      </c>
      <c r="AH153" s="11">
        <f>-'OddsRatio_working_3-way'!U153/(3*'OddsRatio_working_3-way'!X153^(1/3))*COS(('OddsRatio_working_3-way'!Y153+4*PI())/3)</f>
        <v>-0.14611693583110458</v>
      </c>
      <c r="AI153" s="11">
        <f>'OddsRatio_working_3-way'!U153/(3*'OddsRatio_working_3-way'!X153^(1/3))*SIN(('OddsRatio_working_3-way'!Y153)/3)</f>
        <v>-0.14514123257526679</v>
      </c>
      <c r="AJ153" s="11">
        <f>'OddsRatio_working_3-way'!U153/(3*'OddsRatio_working_3-way'!X153^(1/3))*SIN(('OddsRatio_working_3-way'!Y153+2*PI())/3)</f>
        <v>-0.39822318928102174</v>
      </c>
      <c r="AK153" s="11">
        <f>'OddsRatio_working_3-way'!U153/(3*'OddsRatio_working_3-way'!X153^(1/3))*SIN(('OddsRatio_working_3-way'!Y153+4*PI())/3)</f>
        <v>0.54336442185628842</v>
      </c>
      <c r="AL153" s="11">
        <f>'OddsRatio_working_3-way'!Z153+'OddsRatio_working_3-way'!AF153</f>
        <v>1.0872517215114852</v>
      </c>
      <c r="AM153" s="11">
        <f>'OddsRatio_working_3-way'!AA153+'OddsRatio_working_3-way'!AG153</f>
        <v>-0.79501784984927548</v>
      </c>
      <c r="AN153" s="11">
        <f>'OddsRatio_working_3-way'!AB153+'OddsRatio_working_3-way'!AH153</f>
        <v>-0.29223387166220915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1.0872517215114852</v>
      </c>
      <c r="AS153" s="11">
        <f>IF(('OddsRatio_working_3-way'!X153=0),IF(Q153&gt;0,-Q153^(1/3),(-Q153)^(1/3)),'OddsRatio_working_3-way'!AM153-'OddsRatio_working_3-way'!R153/3)</f>
        <v>-0.79501784984927548</v>
      </c>
      <c r="AT153" s="11">
        <f>IF(('OddsRatio_working_3-way'!X153=0),IF(Q153&gt;0,-Q153^(1/3),(-Q153)^(1/3)),'OddsRatio_working_3-way'!AN153-'OddsRatio_working_3-way'!R153/3)</f>
        <v>-0.29223387166220915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2.62</v>
      </c>
      <c r="B154" s="4">
        <f>IF('True_Odds_Calculator_3-way'!B155="","",'True_Odds_Calculator_3-way'!B155)</f>
        <v>3.52</v>
      </c>
      <c r="C154" s="4">
        <f>IF('True_Odds_Calculator_3-way'!C155="","",'True_Odds_Calculator_3-way'!C155)</f>
        <v>2.65</v>
      </c>
      <c r="D154" s="9">
        <f t="shared" si="39"/>
        <v>0.36655576382995264</v>
      </c>
      <c r="E154" s="9">
        <f t="shared" si="40"/>
        <v>0.27113848145226549</v>
      </c>
      <c r="F154" s="9">
        <f t="shared" si="41"/>
        <v>0.36230575471778192</v>
      </c>
      <c r="G154" s="9">
        <f t="shared" si="42"/>
        <v>1.0667270827043625</v>
      </c>
      <c r="H154" s="9">
        <f t="shared" si="43"/>
        <v>2.7280978739810671</v>
      </c>
      <c r="I154" s="9">
        <f t="shared" si="44"/>
        <v>3.6881522484149936</v>
      </c>
      <c r="J154" s="9">
        <f t="shared" si="45"/>
        <v>2.7600996864621981</v>
      </c>
      <c r="K154" s="11">
        <f t="shared" si="46"/>
        <v>0.38167938931297707</v>
      </c>
      <c r="L154" s="11">
        <f t="shared" si="47"/>
        <v>0.28409090909090912</v>
      </c>
      <c r="M154" s="11">
        <f t="shared" si="48"/>
        <v>0.37735849056603776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-0.27561932882039475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0.23691291424980038</v>
      </c>
      <c r="Q154" s="11">
        <f>2*'OddsRatio_working_3-way'!K154*'OddsRatio_working_3-way'!L154*'OddsRatio_working_3-way'!M154</f>
        <v>8.183520354051825E-2</v>
      </c>
      <c r="R154" s="11">
        <f t="shared" si="49"/>
        <v>0</v>
      </c>
      <c r="S154" s="11">
        <f t="shared" si="50"/>
        <v>-0.85956567438048903</v>
      </c>
      <c r="T154" s="11">
        <f t="shared" si="51"/>
        <v>-0.29691387716079065</v>
      </c>
      <c r="U154" s="11">
        <f>'OddsRatio_working_3-way'!S154-'OddsRatio_working_3-way'!R154^2/3</f>
        <v>-0.85956567438048903</v>
      </c>
      <c r="V154" s="11">
        <f>'OddsRatio_working_3-way'!S154*'OddsRatio_working_3-way'!R154/3-2*'OddsRatio_working_3-way'!R154^3/27-'OddsRatio_working_3-way'!T154</f>
        <v>0.29691387716079065</v>
      </c>
      <c r="W154" s="11">
        <f>'OddsRatio_working_3-way'!V154^2+4*'OddsRatio_working_3-way'!U154^3/27</f>
        <v>-5.9299725006739246E-3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0.15336869216965943</v>
      </c>
      <c r="Y154" s="11">
        <f>IF('OddsRatio_working_3-way'!W154&gt;=0,IF('OddsRatio_working_3-way'!V154+SQRT('OddsRatio_working_3-way'!W154)&gt;0,0,PI()),ACOS('OddsRatio_working_3-way'!V154/(2*'OddsRatio_working_3-way'!X154)))</f>
        <v>0.2537644867015465</v>
      </c>
      <c r="Z154" s="11">
        <f>'OddsRatio_working_3-way'!X154^(1/3)*COS('OddsRatio_working_3-way'!Y154/3)</f>
        <v>0.53336354135218123</v>
      </c>
      <c r="AA154" s="11">
        <f>'OddsRatio_working_3-way'!X154^(1/3)*COS(('OddsRatio_working_3-way'!Y154+2*PI())/3)</f>
        <v>-0.30584703797145418</v>
      </c>
      <c r="AB154" s="11">
        <f>'OddsRatio_working_3-way'!X154^(1/3)*COS(('OddsRatio_working_3-way'!Y154+4*PI())/3)</f>
        <v>-0.22751650338072699</v>
      </c>
      <c r="AC154" s="11">
        <f>'OddsRatio_working_3-way'!X154^(1/3)*SIN('OddsRatio_working_3-way'!Y154/3)</f>
        <v>4.5224155231723559E-2</v>
      </c>
      <c r="AD154" s="11">
        <f>'OddsRatio_working_3-way'!X154^(1/3)*SIN(('OddsRatio_working_3-way'!Y154+2*PI())/3)</f>
        <v>0.43929429864755909</v>
      </c>
      <c r="AE154" s="11">
        <f>'OddsRatio_working_3-way'!X154^(1/3)*SIN(('OddsRatio_working_3-way'!Y154+4*PI())/3)</f>
        <v>-0.48451845387928272</v>
      </c>
      <c r="AF154" s="11">
        <f>-'OddsRatio_working_3-way'!U154/(3*'OddsRatio_working_3-way'!X154^(1/3))*COS(('OddsRatio_working_3-way'!Y154)/3)</f>
        <v>0.53336354135218123</v>
      </c>
      <c r="AG154" s="11">
        <f>-'OddsRatio_working_3-way'!U154/(3*'OddsRatio_working_3-way'!X154^(1/3))*COS(('OddsRatio_working_3-way'!Y154+2*PI())/3)</f>
        <v>-0.30584703797145418</v>
      </c>
      <c r="AH154" s="11">
        <f>-'OddsRatio_working_3-way'!U154/(3*'OddsRatio_working_3-way'!X154^(1/3))*COS(('OddsRatio_working_3-way'!Y154+4*PI())/3)</f>
        <v>-0.22751650338072699</v>
      </c>
      <c r="AI154" s="11">
        <f>'OddsRatio_working_3-way'!U154/(3*'OddsRatio_working_3-way'!X154^(1/3))*SIN(('OddsRatio_working_3-way'!Y154)/3)</f>
        <v>-4.5224155231723559E-2</v>
      </c>
      <c r="AJ154" s="11">
        <f>'OddsRatio_working_3-way'!U154/(3*'OddsRatio_working_3-way'!X154^(1/3))*SIN(('OddsRatio_working_3-way'!Y154+2*PI())/3)</f>
        <v>-0.43929429864755909</v>
      </c>
      <c r="AK154" s="11">
        <f>'OddsRatio_working_3-way'!U154/(3*'OddsRatio_working_3-way'!X154^(1/3))*SIN(('OddsRatio_working_3-way'!Y154+4*PI())/3)</f>
        <v>0.48451845387928272</v>
      </c>
      <c r="AL154" s="11">
        <f>'OddsRatio_working_3-way'!Z154+'OddsRatio_working_3-way'!AF154</f>
        <v>1.0667270827043625</v>
      </c>
      <c r="AM154" s="11">
        <f>'OddsRatio_working_3-way'!AA154+'OddsRatio_working_3-way'!AG154</f>
        <v>-0.61169407594290837</v>
      </c>
      <c r="AN154" s="11">
        <f>'OddsRatio_working_3-way'!AB154+'OddsRatio_working_3-way'!AH154</f>
        <v>-0.45503300676145397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1.0667270827043625</v>
      </c>
      <c r="AS154" s="11">
        <f>IF(('OddsRatio_working_3-way'!X154=0),IF(Q154&gt;0,-Q154^(1/3),(-Q154)^(1/3)),'OddsRatio_working_3-way'!AM154-'OddsRatio_working_3-way'!R154/3)</f>
        <v>-0.61169407594290837</v>
      </c>
      <c r="AT154" s="11">
        <f>IF(('OddsRatio_working_3-way'!X154=0),IF(Q154&gt;0,-Q154^(1/3),(-Q154)^(1/3)),'OddsRatio_working_3-way'!AN154-'OddsRatio_working_3-way'!R154/3)</f>
        <v>-0.45503300676145397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1.27</v>
      </c>
      <c r="B155" s="4">
        <f>IF('True_Odds_Calculator_3-way'!B156="","",'True_Odds_Calculator_3-way'!B156)</f>
        <v>5.78</v>
      </c>
      <c r="C155" s="4">
        <f>IF('True_Odds_Calculator_3-way'!C156="","",'True_Odds_Calculator_3-way'!C156)</f>
        <v>9</v>
      </c>
      <c r="D155" s="9">
        <f t="shared" si="39"/>
        <v>0.75617889772197433</v>
      </c>
      <c r="E155" s="9">
        <f t="shared" si="40"/>
        <v>0.14906787208945607</v>
      </c>
      <c r="F155" s="9">
        <f t="shared" si="41"/>
        <v>9.4753230188569515E-2</v>
      </c>
      <c r="G155" s="9">
        <f t="shared" si="42"/>
        <v>1.1942162393961242</v>
      </c>
      <c r="H155" s="9">
        <f t="shared" si="43"/>
        <v>1.3224383846369538</v>
      </c>
      <c r="I155" s="9">
        <f t="shared" si="44"/>
        <v>6.7083536243134745</v>
      </c>
      <c r="J155" s="9">
        <f t="shared" si="45"/>
        <v>10.553729915168995</v>
      </c>
      <c r="K155" s="11">
        <f t="shared" si="46"/>
        <v>0.78740157480314954</v>
      </c>
      <c r="L155" s="11">
        <f t="shared" si="47"/>
        <v>0.17301038062283736</v>
      </c>
      <c r="M155" s="11">
        <f t="shared" si="48"/>
        <v>0.1111111111111111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-0.15628150287442444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0.19753153693158598</v>
      </c>
      <c r="Q155" s="11">
        <f>2*'OddsRatio_working_3-way'!K155*'OddsRatio_working_3-way'!L155*'OddsRatio_working_3-way'!M155</f>
        <v>3.027303247993654E-2</v>
      </c>
      <c r="R155" s="11">
        <f t="shared" si="49"/>
        <v>0</v>
      </c>
      <c r="S155" s="11">
        <f t="shared" si="50"/>
        <v>-1.2639470013947001</v>
      </c>
      <c r="T155" s="11">
        <f t="shared" si="51"/>
        <v>-0.19370835270416856</v>
      </c>
      <c r="U155" s="11">
        <f>'OddsRatio_working_3-way'!S155-'OddsRatio_working_3-way'!R155^2/3</f>
        <v>-1.2639470013947001</v>
      </c>
      <c r="V155" s="11">
        <f>'OddsRatio_working_3-way'!S155*'OddsRatio_working_3-way'!R155/3-2*'OddsRatio_working_3-way'!R155^3/27-'OddsRatio_working_3-way'!T155</f>
        <v>0.19370835270416856</v>
      </c>
      <c r="W155" s="11">
        <f>'OddsRatio_working_3-way'!V155^2+4*'OddsRatio_working_3-way'!U155^3/27</f>
        <v>-0.26162281152551725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0.27347108504962631</v>
      </c>
      <c r="Y155" s="11">
        <f>IF('OddsRatio_working_3-way'!W155&gt;=0,IF('OddsRatio_working_3-way'!V155+SQRT('OddsRatio_working_3-way'!W155)&gt;0,0,PI()),ACOS('OddsRatio_working_3-way'!V155/(2*'OddsRatio_working_3-way'!X155)))</f>
        <v>1.2087741520269728</v>
      </c>
      <c r="Z155" s="11">
        <f>'OddsRatio_working_3-way'!X155^(1/3)*COS('OddsRatio_working_3-way'!Y155/3)</f>
        <v>0.59710811969806221</v>
      </c>
      <c r="AA155" s="11">
        <f>'OddsRatio_working_3-way'!X155^(1/3)*COS(('OddsRatio_working_3-way'!Y155+2*PI())/3)</f>
        <v>-0.51896996306760212</v>
      </c>
      <c r="AB155" s="11">
        <f>'OddsRatio_working_3-way'!X155^(1/3)*COS(('OddsRatio_working_3-way'!Y155+4*PI())/3)</f>
        <v>-7.8138156630460018E-2</v>
      </c>
      <c r="AC155" s="11">
        <f>'OddsRatio_working_3-way'!X155^(1/3)*SIN('OddsRatio_working_3-way'!Y155/3)</f>
        <v>0.25451436211383305</v>
      </c>
      <c r="AD155" s="11">
        <f>'OddsRatio_working_3-way'!X155^(1/3)*SIN(('OddsRatio_working_3-way'!Y155+2*PI())/3)</f>
        <v>0.38985361940756491</v>
      </c>
      <c r="AE155" s="11">
        <f>'OddsRatio_working_3-way'!X155^(1/3)*SIN(('OddsRatio_working_3-way'!Y155+4*PI())/3)</f>
        <v>-0.64436798152139774</v>
      </c>
      <c r="AF155" s="11">
        <f>-'OddsRatio_working_3-way'!U155/(3*'OddsRatio_working_3-way'!X155^(1/3))*COS(('OddsRatio_working_3-way'!Y155)/3)</f>
        <v>0.5971081196980621</v>
      </c>
      <c r="AG155" s="11">
        <f>-'OddsRatio_working_3-way'!U155/(3*'OddsRatio_working_3-way'!X155^(1/3))*COS(('OddsRatio_working_3-way'!Y155+2*PI())/3)</f>
        <v>-0.51896996306760201</v>
      </c>
      <c r="AH155" s="11">
        <f>-'OddsRatio_working_3-way'!U155/(3*'OddsRatio_working_3-way'!X155^(1/3))*COS(('OddsRatio_working_3-way'!Y155+4*PI())/3)</f>
        <v>-7.8138156630460004E-2</v>
      </c>
      <c r="AI155" s="11">
        <f>'OddsRatio_working_3-way'!U155/(3*'OddsRatio_working_3-way'!X155^(1/3))*SIN(('OddsRatio_working_3-way'!Y155)/3)</f>
        <v>-0.25451436211383305</v>
      </c>
      <c r="AJ155" s="11">
        <f>'OddsRatio_working_3-way'!U155/(3*'OddsRatio_working_3-way'!X155^(1/3))*SIN(('OddsRatio_working_3-way'!Y155+2*PI())/3)</f>
        <v>-0.38985361940756486</v>
      </c>
      <c r="AK155" s="11">
        <f>'OddsRatio_working_3-way'!U155/(3*'OddsRatio_working_3-way'!X155^(1/3))*SIN(('OddsRatio_working_3-way'!Y155+4*PI())/3)</f>
        <v>0.64436798152139763</v>
      </c>
      <c r="AL155" s="11">
        <f>'OddsRatio_working_3-way'!Z155+'OddsRatio_working_3-way'!AF155</f>
        <v>1.1942162393961242</v>
      </c>
      <c r="AM155" s="11">
        <f>'OddsRatio_working_3-way'!AA155+'OddsRatio_working_3-way'!AG155</f>
        <v>-1.0379399261352042</v>
      </c>
      <c r="AN155" s="11">
        <f>'OddsRatio_working_3-way'!AB155+'OddsRatio_working_3-way'!AH155</f>
        <v>-0.15627631326092001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1.1942162393961242</v>
      </c>
      <c r="AS155" s="11">
        <f>IF(('OddsRatio_working_3-way'!X155=0),IF(Q155&gt;0,-Q155^(1/3),(-Q155)^(1/3)),'OddsRatio_working_3-way'!AM155-'OddsRatio_working_3-way'!R155/3)</f>
        <v>-1.0379399261352042</v>
      </c>
      <c r="AT155" s="11">
        <f>IF(('OddsRatio_working_3-way'!X155=0),IF(Q155&gt;0,-Q155^(1/3),(-Q155)^(1/3)),'OddsRatio_working_3-way'!AN155-'OddsRatio_working_3-way'!R155/3)</f>
        <v>-0.15627631326092001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2.31</v>
      </c>
      <c r="B156" s="4">
        <f>IF('True_Odds_Calculator_3-way'!B157="","",'True_Odds_Calculator_3-way'!B157)</f>
        <v>3.59</v>
      </c>
      <c r="C156" s="4">
        <f>IF('True_Odds_Calculator_3-way'!C157="","",'True_Odds_Calculator_3-way'!C157)</f>
        <v>2.99</v>
      </c>
      <c r="D156" s="9">
        <f t="shared" si="39"/>
        <v>0.41596652104976534</v>
      </c>
      <c r="E156" s="9">
        <f t="shared" si="40"/>
        <v>0.26483572142925071</v>
      </c>
      <c r="F156" s="9">
        <f t="shared" si="41"/>
        <v>0.31919775752098395</v>
      </c>
      <c r="G156" s="9">
        <f t="shared" si="42"/>
        <v>1.0717859746091927</v>
      </c>
      <c r="H156" s="9">
        <f t="shared" si="43"/>
        <v>2.4040396267380424</v>
      </c>
      <c r="I156" s="9">
        <f t="shared" si="44"/>
        <v>3.7759256742378087</v>
      </c>
      <c r="J156" s="9">
        <f t="shared" si="45"/>
        <v>3.1328540894722932</v>
      </c>
      <c r="K156" s="11">
        <f t="shared" si="46"/>
        <v>0.4329004329004329</v>
      </c>
      <c r="L156" s="11">
        <f t="shared" si="47"/>
        <v>0.2785515320334262</v>
      </c>
      <c r="M156" s="11">
        <f t="shared" si="48"/>
        <v>0.33444816053511706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-0.27229929652116891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0.2375405064032895</v>
      </c>
      <c r="Q156" s="11">
        <f>2*'OddsRatio_working_3-way'!K156*'OddsRatio_working_3-way'!L156*'OddsRatio_working_3-way'!M156</f>
        <v>8.065891558685552E-2</v>
      </c>
      <c r="R156" s="11">
        <f t="shared" si="49"/>
        <v>0</v>
      </c>
      <c r="S156" s="11">
        <f t="shared" si="50"/>
        <v>-0.87235078987735393</v>
      </c>
      <c r="T156" s="11">
        <f t="shared" si="51"/>
        <v>-0.29621419011115585</v>
      </c>
      <c r="U156" s="11">
        <f>'OddsRatio_working_3-way'!S156-'OddsRatio_working_3-way'!R156^2/3</f>
        <v>-0.87235078987735393</v>
      </c>
      <c r="V156" s="11">
        <f>'OddsRatio_working_3-way'!S156*'OddsRatio_working_3-way'!R156/3-2*'OddsRatio_working_3-way'!R156^3/27-'OddsRatio_working_3-way'!T156</f>
        <v>0.29621419011115585</v>
      </c>
      <c r="W156" s="11">
        <f>'OddsRatio_working_3-way'!V156^2+4*'OddsRatio_working_3-way'!U156^3/27</f>
        <v>-1.0606098018499738E-2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0.15680317634036287</v>
      </c>
      <c r="Y156" s="11">
        <f>IF('OddsRatio_working_3-way'!W156&gt;=0,IF('OddsRatio_working_3-way'!V156+SQRT('OddsRatio_working_3-way'!W156)&gt;0,0,PI()),ACOS('OddsRatio_working_3-way'!V156/(2*'OddsRatio_working_3-way'!X156)))</f>
        <v>0.33460097559075197</v>
      </c>
      <c r="Z156" s="11">
        <f>'OddsRatio_working_3-way'!X156^(1/3)*COS('OddsRatio_working_3-way'!Y156/3)</f>
        <v>0.53589298730459634</v>
      </c>
      <c r="AA156" s="11">
        <f>'OddsRatio_working_3-way'!X156^(1/3)*COS(('OddsRatio_working_3-way'!Y156+2*PI())/3)</f>
        <v>-0.31992463413130445</v>
      </c>
      <c r="AB156" s="11">
        <f>'OddsRatio_working_3-way'!X156^(1/3)*COS(('OddsRatio_working_3-way'!Y156+4*PI())/3)</f>
        <v>-0.21596835317329222</v>
      </c>
      <c r="AC156" s="11">
        <f>'OddsRatio_working_3-way'!X156^(1/3)*SIN('OddsRatio_working_3-way'!Y156/3)</f>
        <v>6.0019186795060929E-2</v>
      </c>
      <c r="AD156" s="11">
        <f>'OddsRatio_working_3-way'!X156^(1/3)*SIN(('OddsRatio_working_3-way'!Y156+2*PI())/3)</f>
        <v>0.4340873473181816</v>
      </c>
      <c r="AE156" s="11">
        <f>'OddsRatio_working_3-way'!X156^(1/3)*SIN(('OddsRatio_working_3-way'!Y156+4*PI())/3)</f>
        <v>-0.4941065341132424</v>
      </c>
      <c r="AF156" s="11">
        <f>-'OddsRatio_working_3-way'!U156/(3*'OddsRatio_working_3-way'!X156^(1/3))*COS(('OddsRatio_working_3-way'!Y156)/3)</f>
        <v>0.53589298730459622</v>
      </c>
      <c r="AG156" s="11">
        <f>-'OddsRatio_working_3-way'!U156/(3*'OddsRatio_working_3-way'!X156^(1/3))*COS(('OddsRatio_working_3-way'!Y156+2*PI())/3)</f>
        <v>-0.3199246341313044</v>
      </c>
      <c r="AH156" s="11">
        <f>-'OddsRatio_working_3-way'!U156/(3*'OddsRatio_working_3-way'!X156^(1/3))*COS(('OddsRatio_working_3-way'!Y156+4*PI())/3)</f>
        <v>-0.21596835317329219</v>
      </c>
      <c r="AI156" s="11">
        <f>'OddsRatio_working_3-way'!U156/(3*'OddsRatio_working_3-way'!X156^(1/3))*SIN(('OddsRatio_working_3-way'!Y156)/3)</f>
        <v>-6.0019186795060915E-2</v>
      </c>
      <c r="AJ156" s="11">
        <f>'OddsRatio_working_3-way'!U156/(3*'OddsRatio_working_3-way'!X156^(1/3))*SIN(('OddsRatio_working_3-way'!Y156+2*PI())/3)</f>
        <v>-0.43408734731818155</v>
      </c>
      <c r="AK156" s="11">
        <f>'OddsRatio_working_3-way'!U156/(3*'OddsRatio_working_3-way'!X156^(1/3))*SIN(('OddsRatio_working_3-way'!Y156+4*PI())/3)</f>
        <v>0.49410653411324229</v>
      </c>
      <c r="AL156" s="11">
        <f>'OddsRatio_working_3-way'!Z156+'OddsRatio_working_3-way'!AF156</f>
        <v>1.0717859746091927</v>
      </c>
      <c r="AM156" s="11">
        <f>'OddsRatio_working_3-way'!AA156+'OddsRatio_working_3-way'!AG156</f>
        <v>-0.63984926826260891</v>
      </c>
      <c r="AN156" s="11">
        <f>'OddsRatio_working_3-way'!AB156+'OddsRatio_working_3-way'!AH156</f>
        <v>-0.43193670634658443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1.0717859746091927</v>
      </c>
      <c r="AS156" s="11">
        <f>IF(('OddsRatio_working_3-way'!X156=0),IF(Q156&gt;0,-Q156^(1/3),(-Q156)^(1/3)),'OddsRatio_working_3-way'!AM156-'OddsRatio_working_3-way'!R156/3)</f>
        <v>-0.63984926826260891</v>
      </c>
      <c r="AT156" s="11">
        <f>IF(('OddsRatio_working_3-way'!X156=0),IF(Q156&gt;0,-Q156^(1/3),(-Q156)^(1/3)),'OddsRatio_working_3-way'!AN156-'OddsRatio_working_3-way'!R156/3)</f>
        <v>-0.43193670634658443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3.03</v>
      </c>
      <c r="B157" s="4">
        <f>IF('True_Odds_Calculator_3-way'!B158="","",'True_Odds_Calculator_3-way'!B158)</f>
        <v>3.26</v>
      </c>
      <c r="C157" s="4">
        <f>IF('True_Odds_Calculator_3-way'!C158="","",'True_Odds_Calculator_3-way'!C158)</f>
        <v>2.59</v>
      </c>
      <c r="D157" s="9">
        <f t="shared" si="39"/>
        <v>0.32249372960036826</v>
      </c>
      <c r="E157" s="9">
        <f t="shared" si="40"/>
        <v>0.29950331757916776</v>
      </c>
      <c r="F157" s="9">
        <f t="shared" si="41"/>
        <v>0.37800295282046376</v>
      </c>
      <c r="G157" s="9">
        <f t="shared" si="42"/>
        <v>1.0348943269220221</v>
      </c>
      <c r="H157" s="9">
        <f t="shared" si="43"/>
        <v>3.1008354836517049</v>
      </c>
      <c r="I157" s="9">
        <f t="shared" si="44"/>
        <v>3.3388611788437697</v>
      </c>
      <c r="J157" s="9">
        <f t="shared" si="45"/>
        <v>2.6454819798060147</v>
      </c>
      <c r="K157" s="11">
        <f t="shared" si="46"/>
        <v>0.33003300330033003</v>
      </c>
      <c r="L157" s="11">
        <f t="shared" si="47"/>
        <v>0.30674846625766872</v>
      </c>
      <c r="M157" s="11">
        <f t="shared" si="48"/>
        <v>0.38610038610038611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-0.28512914299222969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0.22983561828243848</v>
      </c>
      <c r="Q157" s="11">
        <f>2*'OddsRatio_working_3-way'!K157*'OddsRatio_working_3-way'!L157*'OddsRatio_working_3-way'!M157</f>
        <v>7.8175380368176339E-2</v>
      </c>
      <c r="R157" s="11">
        <f t="shared" si="49"/>
        <v>0</v>
      </c>
      <c r="S157" s="11">
        <f t="shared" si="50"/>
        <v>-0.80607550624420721</v>
      </c>
      <c r="T157" s="11">
        <f t="shared" si="51"/>
        <v>-0.27417534225993434</v>
      </c>
      <c r="U157" s="11">
        <f>'OddsRatio_working_3-way'!S157-'OddsRatio_working_3-way'!R157^2/3</f>
        <v>-0.80607550624420721</v>
      </c>
      <c r="V157" s="11">
        <f>'OddsRatio_working_3-way'!S157*'OddsRatio_working_3-way'!R157/3-2*'OddsRatio_working_3-way'!R157^3/27-'OddsRatio_working_3-way'!T157</f>
        <v>0.27417534225993434</v>
      </c>
      <c r="W157" s="11">
        <f>'OddsRatio_working_3-way'!V157^2+4*'OddsRatio_working_3-way'!U157^3/27</f>
        <v>-2.4210349572849482E-3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0.13927773804581717</v>
      </c>
      <c r="Y157" s="11">
        <f>IF('OddsRatio_working_3-way'!W157&gt;=0,IF('OddsRatio_working_3-way'!V157+SQRT('OddsRatio_working_3-way'!W157)&gt;0,0,PI()),ACOS('OddsRatio_working_3-way'!V157/(2*'OddsRatio_working_3-way'!X157)))</f>
        <v>0.17757162640125657</v>
      </c>
      <c r="Z157" s="11">
        <f>'OddsRatio_working_3-way'!X157^(1/3)*COS('OddsRatio_working_3-way'!Y157/3)</f>
        <v>0.51744716346101105</v>
      </c>
      <c r="AA157" s="11">
        <f>'OddsRatio_working_3-way'!X157^(1/3)*COS(('OddsRatio_working_3-way'!Y157+2*PI())/3)</f>
        <v>-0.28527920883037067</v>
      </c>
      <c r="AB157" s="11">
        <f>'OddsRatio_working_3-way'!X157^(1/3)*COS(('OddsRatio_working_3-way'!Y157+4*PI())/3)</f>
        <v>-0.23216795463064047</v>
      </c>
      <c r="AC157" s="11">
        <f>'OddsRatio_working_3-way'!X157^(1/3)*SIN('OddsRatio_working_3-way'!Y157/3)</f>
        <v>3.066379690921307E-2</v>
      </c>
      <c r="AD157" s="11">
        <f>'OddsRatio_working_3-way'!X157^(1/3)*SIN(('OddsRatio_working_3-way'!Y157+2*PI())/3)</f>
        <v>0.43279049021882804</v>
      </c>
      <c r="AE157" s="11">
        <f>'OddsRatio_working_3-way'!X157^(1/3)*SIN(('OddsRatio_working_3-way'!Y157+4*PI())/3)</f>
        <v>-0.46345428712804093</v>
      </c>
      <c r="AF157" s="11">
        <f>-'OddsRatio_working_3-way'!U157/(3*'OddsRatio_working_3-way'!X157^(1/3))*COS(('OddsRatio_working_3-way'!Y157)/3)</f>
        <v>0.51744716346101105</v>
      </c>
      <c r="AG157" s="11">
        <f>-'OddsRatio_working_3-way'!U157/(3*'OddsRatio_working_3-way'!X157^(1/3))*COS(('OddsRatio_working_3-way'!Y157+2*PI())/3)</f>
        <v>-0.28527920883037067</v>
      </c>
      <c r="AH157" s="11">
        <f>-'OddsRatio_working_3-way'!U157/(3*'OddsRatio_working_3-way'!X157^(1/3))*COS(('OddsRatio_working_3-way'!Y157+4*PI())/3)</f>
        <v>-0.23216795463064047</v>
      </c>
      <c r="AI157" s="11">
        <f>'OddsRatio_working_3-way'!U157/(3*'OddsRatio_working_3-way'!X157^(1/3))*SIN(('OddsRatio_working_3-way'!Y157)/3)</f>
        <v>-3.066379690921307E-2</v>
      </c>
      <c r="AJ157" s="11">
        <f>'OddsRatio_working_3-way'!U157/(3*'OddsRatio_working_3-way'!X157^(1/3))*SIN(('OddsRatio_working_3-way'!Y157+2*PI())/3)</f>
        <v>-0.43279049021882804</v>
      </c>
      <c r="AK157" s="11">
        <f>'OddsRatio_working_3-way'!U157/(3*'OddsRatio_working_3-way'!X157^(1/3))*SIN(('OddsRatio_working_3-way'!Y157+4*PI())/3)</f>
        <v>0.46345428712804093</v>
      </c>
      <c r="AL157" s="11">
        <f>'OddsRatio_working_3-way'!Z157+'OddsRatio_working_3-way'!AF157</f>
        <v>1.0348943269220221</v>
      </c>
      <c r="AM157" s="11">
        <f>'OddsRatio_working_3-way'!AA157+'OddsRatio_working_3-way'!AG157</f>
        <v>-0.57055841766074133</v>
      </c>
      <c r="AN157" s="11">
        <f>'OddsRatio_working_3-way'!AB157+'OddsRatio_working_3-way'!AH157</f>
        <v>-0.46433590926128093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1.0348943269220221</v>
      </c>
      <c r="AS157" s="11">
        <f>IF(('OddsRatio_working_3-way'!X157=0),IF(Q157&gt;0,-Q157^(1/3),(-Q157)^(1/3)),'OddsRatio_working_3-way'!AM157-'OddsRatio_working_3-way'!R157/3)</f>
        <v>-0.57055841766074133</v>
      </c>
      <c r="AT157" s="11">
        <f>IF(('OddsRatio_working_3-way'!X157=0),IF(Q157&gt;0,-Q157^(1/3),(-Q157)^(1/3)),'OddsRatio_working_3-way'!AN157-'OddsRatio_working_3-way'!R157/3)</f>
        <v>-0.46433590926128093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1.38</v>
      </c>
      <c r="B158" s="4">
        <f>IF('True_Odds_Calculator_3-way'!B159="","",'True_Odds_Calculator_3-way'!B159)</f>
        <v>5.18</v>
      </c>
      <c r="C158" s="4">
        <f>IF('True_Odds_Calculator_3-way'!C159="","",'True_Odds_Calculator_3-way'!C159)</f>
        <v>9.3000000000000007</v>
      </c>
      <c r="D158" s="9">
        <f t="shared" si="39"/>
        <v>0.71329215280622471</v>
      </c>
      <c r="E158" s="9">
        <f t="shared" si="40"/>
        <v>0.18445246404549973</v>
      </c>
      <c r="F158" s="9">
        <f t="shared" si="41"/>
        <v>0.10225538314827555</v>
      </c>
      <c r="G158" s="9">
        <f t="shared" si="42"/>
        <v>1.0577634027686129</v>
      </c>
      <c r="H158" s="9">
        <f t="shared" si="43"/>
        <v>1.4019500930520727</v>
      </c>
      <c r="I158" s="9">
        <f t="shared" si="44"/>
        <v>5.4214510235728026</v>
      </c>
      <c r="J158" s="9">
        <f t="shared" si="45"/>
        <v>9.7794362429794894</v>
      </c>
      <c r="K158" s="11">
        <f t="shared" si="46"/>
        <v>0.7246376811594204</v>
      </c>
      <c r="L158" s="11">
        <f t="shared" si="47"/>
        <v>0.19305019305019305</v>
      </c>
      <c r="M158" s="11">
        <f t="shared" si="48"/>
        <v>0.1075268817204301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-0.1983107130372207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0.1934412874104319</v>
      </c>
      <c r="Q158" s="11">
        <f>2*'OddsRatio_working_3-way'!K158*'OddsRatio_working_3-way'!L158*'OddsRatio_working_3-way'!M158</f>
        <v>3.0084181556832332E-2</v>
      </c>
      <c r="R158" s="11">
        <f t="shared" si="49"/>
        <v>0</v>
      </c>
      <c r="S158" s="11">
        <f t="shared" si="50"/>
        <v>-0.97544547365993861</v>
      </c>
      <c r="T158" s="11">
        <f t="shared" si="51"/>
        <v>-0.15170225095799977</v>
      </c>
      <c r="U158" s="11">
        <f>'OddsRatio_working_3-way'!S158-'OddsRatio_working_3-way'!R158^2/3</f>
        <v>-0.97544547365993861</v>
      </c>
      <c r="V158" s="11">
        <f>'OddsRatio_working_3-way'!S158*'OddsRatio_working_3-way'!R158/3-2*'OddsRatio_working_3-way'!R158^3/27-'OddsRatio_working_3-way'!T158</f>
        <v>0.15170225095799977</v>
      </c>
      <c r="W158" s="11">
        <f>'OddsRatio_working_3-way'!V158^2+4*'OddsRatio_working_3-way'!U158^3/27</f>
        <v>-0.11448722568230223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0.18540550061151514</v>
      </c>
      <c r="Y158" s="11">
        <f>IF('OddsRatio_working_3-way'!W158&gt;=0,IF('OddsRatio_working_3-way'!V158+SQRT('OddsRatio_working_3-way'!W158)&gt;0,0,PI()),ACOS('OddsRatio_working_3-way'!V158/(2*'OddsRatio_working_3-way'!X158)))</f>
        <v>1.1493185392011118</v>
      </c>
      <c r="Z158" s="11">
        <f>'OddsRatio_working_3-way'!X158^(1/3)*COS('OddsRatio_working_3-way'!Y158/3)</f>
        <v>0.52888170138430646</v>
      </c>
      <c r="AA158" s="11">
        <f>'OddsRatio_working_3-way'!X158^(1/3)*COS(('OddsRatio_working_3-way'!Y158+2*PI())/3)</f>
        <v>-0.44903358584339259</v>
      </c>
      <c r="AB158" s="11">
        <f>'OddsRatio_working_3-way'!X158^(1/3)*COS(('OddsRatio_working_3-way'!Y158+4*PI())/3)</f>
        <v>-7.9848115540914033E-2</v>
      </c>
      <c r="AC158" s="11">
        <f>'OddsRatio_working_3-way'!X158^(1/3)*SIN('OddsRatio_working_3-way'!Y158/3)</f>
        <v>0.21314933066003472</v>
      </c>
      <c r="AD158" s="11">
        <f>'OddsRatio_working_3-way'!X158^(1/3)*SIN(('OddsRatio_working_3-way'!Y158+2*PI())/3)</f>
        <v>0.35145032366552764</v>
      </c>
      <c r="AE158" s="11">
        <f>'OddsRatio_working_3-way'!X158^(1/3)*SIN(('OddsRatio_working_3-way'!Y158+4*PI())/3)</f>
        <v>-0.56459965432556225</v>
      </c>
      <c r="AF158" s="11">
        <f>-'OddsRatio_working_3-way'!U158/(3*'OddsRatio_working_3-way'!X158^(1/3))*COS(('OddsRatio_working_3-way'!Y158)/3)</f>
        <v>0.52888170138430646</v>
      </c>
      <c r="AG158" s="11">
        <f>-'OddsRatio_working_3-way'!U158/(3*'OddsRatio_working_3-way'!X158^(1/3))*COS(('OddsRatio_working_3-way'!Y158+2*PI())/3)</f>
        <v>-0.44903358584339254</v>
      </c>
      <c r="AH158" s="11">
        <f>-'OddsRatio_working_3-way'!U158/(3*'OddsRatio_working_3-way'!X158^(1/3))*COS(('OddsRatio_working_3-way'!Y158+4*PI())/3)</f>
        <v>-7.9848115540914019E-2</v>
      </c>
      <c r="AI158" s="11">
        <f>'OddsRatio_working_3-way'!U158/(3*'OddsRatio_working_3-way'!X158^(1/3))*SIN(('OddsRatio_working_3-way'!Y158)/3)</f>
        <v>-0.21314933066003466</v>
      </c>
      <c r="AJ158" s="11">
        <f>'OddsRatio_working_3-way'!U158/(3*'OddsRatio_working_3-way'!X158^(1/3))*SIN(('OddsRatio_working_3-way'!Y158+2*PI())/3)</f>
        <v>-0.35145032366552753</v>
      </c>
      <c r="AK158" s="11">
        <f>'OddsRatio_working_3-way'!U158/(3*'OddsRatio_working_3-way'!X158^(1/3))*SIN(('OddsRatio_working_3-way'!Y158+4*PI())/3)</f>
        <v>0.56459965432556214</v>
      </c>
      <c r="AL158" s="11">
        <f>'OddsRatio_working_3-way'!Z158+'OddsRatio_working_3-way'!AF158</f>
        <v>1.0577634027686129</v>
      </c>
      <c r="AM158" s="11">
        <f>'OddsRatio_working_3-way'!AA158+'OddsRatio_working_3-way'!AG158</f>
        <v>-0.89806717168678518</v>
      </c>
      <c r="AN158" s="11">
        <f>'OddsRatio_working_3-way'!AB158+'OddsRatio_working_3-way'!AH158</f>
        <v>-0.15969623108182807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1.0577634027686129</v>
      </c>
      <c r="AS158" s="11">
        <f>IF(('OddsRatio_working_3-way'!X158=0),IF(Q158&gt;0,-Q158^(1/3),(-Q158)^(1/3)),'OddsRatio_working_3-way'!AM158-'OddsRatio_working_3-way'!R158/3)</f>
        <v>-0.89806717168678518</v>
      </c>
      <c r="AT158" s="11">
        <f>IF(('OddsRatio_working_3-way'!X158=0),IF(Q158&gt;0,-Q158^(1/3),(-Q158)^(1/3)),'OddsRatio_working_3-way'!AN158-'OddsRatio_working_3-way'!R158/3)</f>
        <v>-0.15969623108182807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3.28</v>
      </c>
      <c r="B159" s="4">
        <f>IF('True_Odds_Calculator_3-way'!B160="","",'True_Odds_Calculator_3-way'!B160)</f>
        <v>3.69</v>
      </c>
      <c r="C159" s="4">
        <f>IF('True_Odds_Calculator_3-way'!C160="","",'True_Odds_Calculator_3-way'!C160)</f>
        <v>2.21</v>
      </c>
      <c r="D159" s="9">
        <f t="shared" si="39"/>
        <v>0.2957481952117092</v>
      </c>
      <c r="E159" s="9">
        <f t="shared" si="40"/>
        <v>0.26250419839250166</v>
      </c>
      <c r="F159" s="9">
        <f t="shared" si="41"/>
        <v>0.44174760639578903</v>
      </c>
      <c r="G159" s="9">
        <f t="shared" si="42"/>
        <v>1.0444099931026423</v>
      </c>
      <c r="H159" s="9">
        <f t="shared" si="43"/>
        <v>3.381254784274025</v>
      </c>
      <c r="I159" s="9">
        <f t="shared" si="44"/>
        <v>3.8094628814461071</v>
      </c>
      <c r="J159" s="9">
        <f t="shared" si="45"/>
        <v>2.2637360916541969</v>
      </c>
      <c r="K159" s="11">
        <f t="shared" si="46"/>
        <v>0.3048780487804878</v>
      </c>
      <c r="L159" s="11">
        <f t="shared" si="47"/>
        <v>0.2710027100271003</v>
      </c>
      <c r="M159" s="11">
        <f t="shared" si="48"/>
        <v>0.45248868778280543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-0.27744698758101149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0.23104468987521795</v>
      </c>
      <c r="Q159" s="11">
        <f>2*'OddsRatio_working_3-way'!K159*'OddsRatio_working_3-way'!L159*'OddsRatio_working_3-way'!M159</f>
        <v>7.4771744296187034E-2</v>
      </c>
      <c r="R159" s="11">
        <f t="shared" si="49"/>
        <v>0</v>
      </c>
      <c r="S159" s="11">
        <f t="shared" si="50"/>
        <v>-0.83275256253324947</v>
      </c>
      <c r="T159" s="11">
        <f t="shared" si="51"/>
        <v>-0.26949921117580888</v>
      </c>
      <c r="U159" s="11">
        <f>'OddsRatio_working_3-way'!S159-'OddsRatio_working_3-way'!R159^2/3</f>
        <v>-0.83275256253324947</v>
      </c>
      <c r="V159" s="11">
        <f>'OddsRatio_working_3-way'!S159*'OddsRatio_working_3-way'!R159/3-2*'OddsRatio_working_3-way'!R159^3/27-'OddsRatio_working_3-way'!T159</f>
        <v>0.26949921117580888</v>
      </c>
      <c r="W159" s="11">
        <f>'OddsRatio_working_3-way'!V159^2+4*'OddsRatio_working_3-way'!U159^3/27</f>
        <v>-1.2924931853805943E-2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0.1462487236510025</v>
      </c>
      <c r="Y159" s="11">
        <f>IF('OddsRatio_working_3-way'!W159&gt;=0,IF('OddsRatio_working_3-way'!V159+SQRT('OddsRatio_working_3-way'!W159)&gt;0,0,PI()),ACOS('OddsRatio_working_3-way'!V159/(2*'OddsRatio_working_3-way'!X159)))</f>
        <v>0.3991983749929795</v>
      </c>
      <c r="Z159" s="11">
        <f>'OddsRatio_working_3-way'!X159^(1/3)*COS('OddsRatio_working_3-way'!Y159/3)</f>
        <v>0.52220499655132113</v>
      </c>
      <c r="AA159" s="11">
        <f>'OddsRatio_working_3-way'!X159^(1/3)*COS(('OddsRatio_working_3-way'!Y159+2*PI())/3)</f>
        <v>-0.32163841171502683</v>
      </c>
      <c r="AB159" s="11">
        <f>'OddsRatio_working_3-way'!X159^(1/3)*COS(('OddsRatio_working_3-way'!Y159+4*PI())/3)</f>
        <v>-0.20056658483629444</v>
      </c>
      <c r="AC159" s="11">
        <f>'OddsRatio_working_3-way'!X159^(1/3)*SIN('OddsRatio_working_3-way'!Y159/3)</f>
        <v>6.9900851839716158E-2</v>
      </c>
      <c r="AD159" s="11">
        <f>'OddsRatio_working_3-way'!X159^(1/3)*SIN(('OddsRatio_working_3-way'!Y159+2*PI())/3)</f>
        <v>0.41729236707675127</v>
      </c>
      <c r="AE159" s="11">
        <f>'OddsRatio_working_3-way'!X159^(1/3)*SIN(('OddsRatio_working_3-way'!Y159+4*PI())/3)</f>
        <v>-0.48719321891646716</v>
      </c>
      <c r="AF159" s="11">
        <f>-'OddsRatio_working_3-way'!U159/(3*'OddsRatio_working_3-way'!X159^(1/3))*COS(('OddsRatio_working_3-way'!Y159)/3)</f>
        <v>0.52220499655132102</v>
      </c>
      <c r="AG159" s="11">
        <f>-'OddsRatio_working_3-way'!U159/(3*'OddsRatio_working_3-way'!X159^(1/3))*COS(('OddsRatio_working_3-way'!Y159+2*PI())/3)</f>
        <v>-0.32163841171502672</v>
      </c>
      <c r="AH159" s="11">
        <f>-'OddsRatio_working_3-way'!U159/(3*'OddsRatio_working_3-way'!X159^(1/3))*COS(('OddsRatio_working_3-way'!Y159+4*PI())/3)</f>
        <v>-0.20056658483629441</v>
      </c>
      <c r="AI159" s="11">
        <f>'OddsRatio_working_3-way'!U159/(3*'OddsRatio_working_3-way'!X159^(1/3))*SIN(('OddsRatio_working_3-way'!Y159)/3)</f>
        <v>-6.9900851839716144E-2</v>
      </c>
      <c r="AJ159" s="11">
        <f>'OddsRatio_working_3-way'!U159/(3*'OddsRatio_working_3-way'!X159^(1/3))*SIN(('OddsRatio_working_3-way'!Y159+2*PI())/3)</f>
        <v>-0.41729236707675116</v>
      </c>
      <c r="AK159" s="11">
        <f>'OddsRatio_working_3-way'!U159/(3*'OddsRatio_working_3-way'!X159^(1/3))*SIN(('OddsRatio_working_3-way'!Y159+4*PI())/3)</f>
        <v>0.48719321891646711</v>
      </c>
      <c r="AL159" s="11">
        <f>'OddsRatio_working_3-way'!Z159+'OddsRatio_working_3-way'!AF159</f>
        <v>1.0444099931026423</v>
      </c>
      <c r="AM159" s="11">
        <f>'OddsRatio_working_3-way'!AA159+'OddsRatio_working_3-way'!AG159</f>
        <v>-0.64327682343005355</v>
      </c>
      <c r="AN159" s="11">
        <f>'OddsRatio_working_3-way'!AB159+'OddsRatio_working_3-way'!AH159</f>
        <v>-0.40113316967258883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1.0444099931026423</v>
      </c>
      <c r="AS159" s="11">
        <f>IF(('OddsRatio_working_3-way'!X159=0),IF(Q159&gt;0,-Q159^(1/3),(-Q159)^(1/3)),'OddsRatio_working_3-way'!AM159-'OddsRatio_working_3-way'!R159/3)</f>
        <v>-0.64327682343005355</v>
      </c>
      <c r="AT159" s="11">
        <f>IF(('OddsRatio_working_3-way'!X159=0),IF(Q159&gt;0,-Q159^(1/3),(-Q159)^(1/3)),'OddsRatio_working_3-way'!AN159-'OddsRatio_working_3-way'!R159/3)</f>
        <v>-0.40113316967258883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3.17</v>
      </c>
      <c r="B160" s="4">
        <f>IF('True_Odds_Calculator_3-way'!B161="","",'True_Odds_Calculator_3-way'!B161)</f>
        <v>3.44</v>
      </c>
      <c r="C160" s="4">
        <f>IF('True_Odds_Calculator_3-way'!C161="","",'True_Odds_Calculator_3-way'!C161)</f>
        <v>2.37</v>
      </c>
      <c r="D160" s="9">
        <f t="shared" si="39"/>
        <v>0.30636022298785043</v>
      </c>
      <c r="E160" s="9">
        <f t="shared" si="40"/>
        <v>0.28202034175244278</v>
      </c>
      <c r="F160" s="9">
        <f t="shared" si="41"/>
        <v>0.41161943525970662</v>
      </c>
      <c r="G160" s="9">
        <f t="shared" si="42"/>
        <v>1.0433784898979914</v>
      </c>
      <c r="H160" s="9">
        <f t="shared" si="43"/>
        <v>3.264131323078642</v>
      </c>
      <c r="I160" s="9">
        <f t="shared" si="44"/>
        <v>3.5458435153510988</v>
      </c>
      <c r="J160" s="9">
        <f t="shared" si="45"/>
        <v>2.4294285311602484</v>
      </c>
      <c r="K160" s="11">
        <f t="shared" si="46"/>
        <v>0.31545741324921134</v>
      </c>
      <c r="L160" s="11">
        <f t="shared" si="47"/>
        <v>0.29069767441860467</v>
      </c>
      <c r="M160" s="11">
        <f t="shared" si="48"/>
        <v>0.42194092827004215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-0.2806752231123707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0.23138496359904376</v>
      </c>
      <c r="Q160" s="11">
        <f>2*'OddsRatio_working_3-way'!K160*'OddsRatio_working_3-way'!L160*'OddsRatio_working_3-way'!M160</f>
        <v>7.7386275451185205E-2</v>
      </c>
      <c r="R160" s="11">
        <f t="shared" si="49"/>
        <v>0</v>
      </c>
      <c r="S160" s="11">
        <f t="shared" si="50"/>
        <v>-0.82438685193957018</v>
      </c>
      <c r="T160" s="11">
        <f t="shared" si="51"/>
        <v>-0.27571466620052515</v>
      </c>
      <c r="U160" s="11">
        <f>'OddsRatio_working_3-way'!S160-'OddsRatio_working_3-way'!R160^2/3</f>
        <v>-0.82438685193957018</v>
      </c>
      <c r="V160" s="11">
        <f>'OddsRatio_working_3-way'!S160*'OddsRatio_working_3-way'!R160/3-2*'OddsRatio_working_3-way'!R160^3/27-'OddsRatio_working_3-way'!T160</f>
        <v>0.27571466620052515</v>
      </c>
      <c r="W160" s="11">
        <f>'OddsRatio_working_3-way'!V160^2+4*'OddsRatio_working_3-way'!U160^3/27</f>
        <v>-6.9835833680356452E-3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0.14405047772057428</v>
      </c>
      <c r="Y160" s="11">
        <f>IF('OddsRatio_working_3-way'!W160&gt;=0,IF('OddsRatio_working_3-way'!V160+SQRT('OddsRatio_working_3-way'!W160)&gt;0,0,PI()),ACOS('OddsRatio_working_3-way'!V160/(2*'OddsRatio_working_3-way'!X160)))</f>
        <v>0.29429415247068658</v>
      </c>
      <c r="Z160" s="11">
        <f>'OddsRatio_working_3-way'!X160^(1/3)*COS('OddsRatio_working_3-way'!Y160/3)</f>
        <v>0.52168924494899571</v>
      </c>
      <c r="AA160" s="11">
        <f>'OddsRatio_working_3-way'!X160^(1/3)*COS(('OddsRatio_working_3-way'!Y160+2*PI())/3)</f>
        <v>-0.30530766064445009</v>
      </c>
      <c r="AB160" s="11">
        <f>'OddsRatio_working_3-way'!X160^(1/3)*COS(('OddsRatio_working_3-way'!Y160+4*PI())/3)</f>
        <v>-0.21638158430454571</v>
      </c>
      <c r="AC160" s="11">
        <f>'OddsRatio_working_3-way'!X160^(1/3)*SIN('OddsRatio_working_3-way'!Y160/3)</f>
        <v>5.1341494112821046E-2</v>
      </c>
      <c r="AD160" s="11">
        <f>'OddsRatio_working_3-way'!X160^(1/3)*SIN(('OddsRatio_working_3-way'!Y160+2*PI())/3)</f>
        <v>0.42612539195054239</v>
      </c>
      <c r="AE160" s="11">
        <f>'OddsRatio_working_3-way'!X160^(1/3)*SIN(('OddsRatio_working_3-way'!Y160+4*PI())/3)</f>
        <v>-0.4774668860633634</v>
      </c>
      <c r="AF160" s="11">
        <f>-'OddsRatio_working_3-way'!U160/(3*'OddsRatio_working_3-way'!X160^(1/3))*COS(('OddsRatio_working_3-way'!Y160)/3)</f>
        <v>0.52168924494899571</v>
      </c>
      <c r="AG160" s="11">
        <f>-'OddsRatio_working_3-way'!U160/(3*'OddsRatio_working_3-way'!X160^(1/3))*COS(('OddsRatio_working_3-way'!Y160+2*PI())/3)</f>
        <v>-0.30530766064445009</v>
      </c>
      <c r="AH160" s="11">
        <f>-'OddsRatio_working_3-way'!U160/(3*'OddsRatio_working_3-way'!X160^(1/3))*COS(('OddsRatio_working_3-way'!Y160+4*PI())/3)</f>
        <v>-0.21638158430454571</v>
      </c>
      <c r="AI160" s="11">
        <f>'OddsRatio_working_3-way'!U160/(3*'OddsRatio_working_3-way'!X160^(1/3))*SIN(('OddsRatio_working_3-way'!Y160)/3)</f>
        <v>-5.1341494112821046E-2</v>
      </c>
      <c r="AJ160" s="11">
        <f>'OddsRatio_working_3-way'!U160/(3*'OddsRatio_working_3-way'!X160^(1/3))*SIN(('OddsRatio_working_3-way'!Y160+2*PI())/3)</f>
        <v>-0.42612539195054239</v>
      </c>
      <c r="AK160" s="11">
        <f>'OddsRatio_working_3-way'!U160/(3*'OddsRatio_working_3-way'!X160^(1/3))*SIN(('OddsRatio_working_3-way'!Y160+4*PI())/3)</f>
        <v>0.4774668860633634</v>
      </c>
      <c r="AL160" s="11">
        <f>'OddsRatio_working_3-way'!Z160+'OddsRatio_working_3-way'!AF160</f>
        <v>1.0433784898979914</v>
      </c>
      <c r="AM160" s="11">
        <f>'OddsRatio_working_3-way'!AA160+'OddsRatio_working_3-way'!AG160</f>
        <v>-0.61061532128890017</v>
      </c>
      <c r="AN160" s="11">
        <f>'OddsRatio_working_3-way'!AB160+'OddsRatio_working_3-way'!AH160</f>
        <v>-0.43276316860909142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1.0433784898979914</v>
      </c>
      <c r="AS160" s="11">
        <f>IF(('OddsRatio_working_3-way'!X160=0),IF(Q160&gt;0,-Q160^(1/3),(-Q160)^(1/3)),'OddsRatio_working_3-way'!AM160-'OddsRatio_working_3-way'!R160/3)</f>
        <v>-0.61061532128890017</v>
      </c>
      <c r="AT160" s="11">
        <f>IF(('OddsRatio_working_3-way'!X160=0),IF(Q160&gt;0,-Q160^(1/3),(-Q160)^(1/3)),'OddsRatio_working_3-way'!AN160-'OddsRatio_working_3-way'!R160/3)</f>
        <v>-0.43276316860909142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2.74</v>
      </c>
      <c r="B161" s="4">
        <f>IF('True_Odds_Calculator_3-way'!B162="","",'True_Odds_Calculator_3-way'!B162)</f>
        <v>3.7</v>
      </c>
      <c r="C161" s="4">
        <f>IF('True_Odds_Calculator_3-way'!C162="","",'True_Odds_Calculator_3-way'!C162)</f>
        <v>2.5499999999999998</v>
      </c>
      <c r="D161" s="9">
        <f t="shared" si="39"/>
        <v>0.35544399597905352</v>
      </c>
      <c r="E161" s="9">
        <f t="shared" si="40"/>
        <v>0.26220087847315598</v>
      </c>
      <c r="F161" s="9">
        <f t="shared" si="41"/>
        <v>0.3823551255477905</v>
      </c>
      <c r="G161" s="9">
        <f t="shared" si="42"/>
        <v>1.0421739831310566</v>
      </c>
      <c r="H161" s="9">
        <f t="shared" si="43"/>
        <v>2.8133827306480383</v>
      </c>
      <c r="I161" s="9">
        <f t="shared" si="44"/>
        <v>3.8138697544538531</v>
      </c>
      <c r="J161" s="9">
        <f t="shared" si="45"/>
        <v>2.6153696738531367</v>
      </c>
      <c r="K161" s="11">
        <f t="shared" si="46"/>
        <v>0.36496350364963503</v>
      </c>
      <c r="L161" s="11">
        <f t="shared" si="47"/>
        <v>0.27027027027027023</v>
      </c>
      <c r="M161" s="11">
        <f t="shared" si="48"/>
        <v>0.39215686274509809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-0.28167755561486763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0.2317044395189522</v>
      </c>
      <c r="Q161" s="11">
        <f>2*'OddsRatio_working_3-way'!K161*'OddsRatio_working_3-way'!L161*'OddsRatio_working_3-way'!M161</f>
        <v>7.7363752760918919E-2</v>
      </c>
      <c r="R161" s="11">
        <f t="shared" si="49"/>
        <v>0</v>
      </c>
      <c r="S161" s="11">
        <f t="shared" si="50"/>
        <v>-0.82258751150111964</v>
      </c>
      <c r="T161" s="11">
        <f t="shared" si="51"/>
        <v>-0.27465359315563259</v>
      </c>
      <c r="U161" s="11">
        <f>'OddsRatio_working_3-way'!S161-'OddsRatio_working_3-way'!R161^2/3</f>
        <v>-0.82258751150111964</v>
      </c>
      <c r="V161" s="11">
        <f>'OddsRatio_working_3-way'!S161*'OddsRatio_working_3-way'!R161/3-2*'OddsRatio_working_3-way'!R161^3/27-'OddsRatio_working_3-way'!T161</f>
        <v>0.27465359315563259</v>
      </c>
      <c r="W161" s="11">
        <f>'OddsRatio_working_3-way'!V161^2+4*'OddsRatio_working_3-way'!U161^3/27</f>
        <v>-7.0252579525960507E-3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0.14357911946544996</v>
      </c>
      <c r="Y161" s="11">
        <f>IF('OddsRatio_working_3-way'!W161&gt;=0,IF('OddsRatio_working_3-way'!V161+SQRT('OddsRatio_working_3-way'!W161)&gt;0,0,PI()),ACOS('OddsRatio_working_3-way'!V161/(2*'OddsRatio_working_3-way'!X161)))</f>
        <v>0.29619571960029445</v>
      </c>
      <c r="Z161" s="11">
        <f>'OddsRatio_working_3-way'!X161^(1/3)*COS('OddsRatio_working_3-way'!Y161/3)</f>
        <v>0.5210869915655284</v>
      </c>
      <c r="AA161" s="11">
        <f>'OddsRatio_working_3-way'!X161^(1/3)*COS(('OddsRatio_working_3-way'!Y161+2*PI())/3)</f>
        <v>-0.30524403594918914</v>
      </c>
      <c r="AB161" s="11">
        <f>'OddsRatio_working_3-way'!X161^(1/3)*COS(('OddsRatio_working_3-way'!Y161+4*PI())/3)</f>
        <v>-0.21584295561633909</v>
      </c>
      <c r="AC161" s="11">
        <f>'OddsRatio_working_3-way'!X161^(1/3)*SIN('OddsRatio_working_3-way'!Y161/3)</f>
        <v>5.1615737796014236E-2</v>
      </c>
      <c r="AD161" s="11">
        <f>'OddsRatio_working_3-way'!X161^(1/3)*SIN(('OddsRatio_working_3-way'!Y161+2*PI())/3)</f>
        <v>0.42546670337934794</v>
      </c>
      <c r="AE161" s="11">
        <f>'OddsRatio_working_3-way'!X161^(1/3)*SIN(('OddsRatio_working_3-way'!Y161+4*PI())/3)</f>
        <v>-0.47708244117536225</v>
      </c>
      <c r="AF161" s="11">
        <f>-'OddsRatio_working_3-way'!U161/(3*'OddsRatio_working_3-way'!X161^(1/3))*COS(('OddsRatio_working_3-way'!Y161)/3)</f>
        <v>0.52108699156552829</v>
      </c>
      <c r="AG161" s="11">
        <f>-'OddsRatio_working_3-way'!U161/(3*'OddsRatio_working_3-way'!X161^(1/3))*COS(('OddsRatio_working_3-way'!Y161+2*PI())/3)</f>
        <v>-0.30524403594918909</v>
      </c>
      <c r="AH161" s="11">
        <f>-'OddsRatio_working_3-way'!U161/(3*'OddsRatio_working_3-way'!X161^(1/3))*COS(('OddsRatio_working_3-way'!Y161+4*PI())/3)</f>
        <v>-0.21584295561633904</v>
      </c>
      <c r="AI161" s="11">
        <f>'OddsRatio_working_3-way'!U161/(3*'OddsRatio_working_3-way'!X161^(1/3))*SIN(('OddsRatio_working_3-way'!Y161)/3)</f>
        <v>-5.1615737796014229E-2</v>
      </c>
      <c r="AJ161" s="11">
        <f>'OddsRatio_working_3-way'!U161/(3*'OddsRatio_working_3-way'!X161^(1/3))*SIN(('OddsRatio_working_3-way'!Y161+2*PI())/3)</f>
        <v>-0.42546670337934783</v>
      </c>
      <c r="AK161" s="11">
        <f>'OddsRatio_working_3-way'!U161/(3*'OddsRatio_working_3-way'!X161^(1/3))*SIN(('OddsRatio_working_3-way'!Y161+4*PI())/3)</f>
        <v>0.47708244117536214</v>
      </c>
      <c r="AL161" s="11">
        <f>'OddsRatio_working_3-way'!Z161+'OddsRatio_working_3-way'!AF161</f>
        <v>1.0421739831310566</v>
      </c>
      <c r="AM161" s="11">
        <f>'OddsRatio_working_3-way'!AA161+'OddsRatio_working_3-way'!AG161</f>
        <v>-0.61048807189837828</v>
      </c>
      <c r="AN161" s="11">
        <f>'OddsRatio_working_3-way'!AB161+'OddsRatio_working_3-way'!AH161</f>
        <v>-0.43168591123267813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1.0421739831310566</v>
      </c>
      <c r="AS161" s="11">
        <f>IF(('OddsRatio_working_3-way'!X161=0),IF(Q161&gt;0,-Q161^(1/3),(-Q161)^(1/3)),'OddsRatio_working_3-way'!AM161-'OddsRatio_working_3-way'!R161/3)</f>
        <v>-0.61048807189837828</v>
      </c>
      <c r="AT161" s="11">
        <f>IF(('OddsRatio_working_3-way'!X161=0),IF(Q161&gt;0,-Q161^(1/3),(-Q161)^(1/3)),'OddsRatio_working_3-way'!AN161-'OddsRatio_working_3-way'!R161/3)</f>
        <v>-0.43168591123267813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3.58</v>
      </c>
      <c r="B162" s="4">
        <f>IF('True_Odds_Calculator_3-way'!B163="","",'True_Odds_Calculator_3-way'!B163)</f>
        <v>3.7</v>
      </c>
      <c r="C162" s="4">
        <f>IF('True_Odds_Calculator_3-way'!C163="","",'True_Odds_Calculator_3-way'!C163)</f>
        <v>2.11</v>
      </c>
      <c r="D162" s="9">
        <f t="shared" si="39"/>
        <v>0.2720362972168941</v>
      </c>
      <c r="E162" s="9">
        <f t="shared" si="40"/>
        <v>0.26312713428765017</v>
      </c>
      <c r="F162" s="9">
        <f t="shared" si="41"/>
        <v>0.46483656849545568</v>
      </c>
      <c r="G162" s="9">
        <f t="shared" si="42"/>
        <v>1.037201567708361</v>
      </c>
      <c r="H162" s="9">
        <f t="shared" si="43"/>
        <v>3.6759800446875719</v>
      </c>
      <c r="I162" s="9">
        <f t="shared" si="44"/>
        <v>3.8004442328125747</v>
      </c>
      <c r="J162" s="9">
        <f t="shared" si="45"/>
        <v>2.1512937401562806</v>
      </c>
      <c r="K162" s="11">
        <f t="shared" si="46"/>
        <v>0.27932960893854747</v>
      </c>
      <c r="L162" s="11">
        <f t="shared" si="47"/>
        <v>0.27027027027027023</v>
      </c>
      <c r="M162" s="11">
        <f t="shared" si="48"/>
        <v>0.47393364928909953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-0.27665545817998893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0.22863022942453162</v>
      </c>
      <c r="Q162" s="11">
        <f>2*'OddsRatio_working_3-way'!K162*'OddsRatio_working_3-way'!L162*'OddsRatio_working_3-way'!M162</f>
        <v>7.1558757253374516E-2</v>
      </c>
      <c r="R162" s="11">
        <f t="shared" si="49"/>
        <v>0</v>
      </c>
      <c r="S162" s="11">
        <f t="shared" si="50"/>
        <v>-0.82640780315198903</v>
      </c>
      <c r="T162" s="11">
        <f t="shared" si="51"/>
        <v>-0.25865658940594333</v>
      </c>
      <c r="U162" s="11">
        <f>'OddsRatio_working_3-way'!S162-'OddsRatio_working_3-way'!R162^2/3</f>
        <v>-0.82640780315198903</v>
      </c>
      <c r="V162" s="11">
        <f>'OddsRatio_working_3-way'!S162*'OddsRatio_working_3-way'!R162/3-2*'OddsRatio_working_3-way'!R162^3/27-'OddsRatio_working_3-way'!T162</f>
        <v>0.25865658940594333</v>
      </c>
      <c r="W162" s="11">
        <f>'OddsRatio_working_3-way'!V162^2+4*'OddsRatio_working_3-way'!U162^3/27</f>
        <v>-1.6710856323944548E-2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0.14458050315227439</v>
      </c>
      <c r="Y162" s="11">
        <f>IF('OddsRatio_working_3-way'!W162&gt;=0,IF('OddsRatio_working_3-way'!V162+SQRT('OddsRatio_working_3-way'!W162)&gt;0,0,PI()),ACOS('OddsRatio_working_3-way'!V162/(2*'OddsRatio_working_3-way'!X162)))</f>
        <v>0.4634687696055162</v>
      </c>
      <c r="Z162" s="11">
        <f>'OddsRatio_working_3-way'!X162^(1/3)*COS('OddsRatio_working_3-way'!Y162/3)</f>
        <v>0.51860078385418051</v>
      </c>
      <c r="AA162" s="11">
        <f>'OddsRatio_working_3-way'!X162^(1/3)*COS(('OddsRatio_working_3-way'!Y162+2*PI())/3)</f>
        <v>-0.32924230373517172</v>
      </c>
      <c r="AB162" s="11">
        <f>'OddsRatio_working_3-way'!X162^(1/3)*COS(('OddsRatio_working_3-way'!Y162+4*PI())/3)</f>
        <v>-0.18935848011900869</v>
      </c>
      <c r="AC162" s="11">
        <f>'OddsRatio_working_3-way'!X162^(1/3)*SIN('OddsRatio_working_3-way'!Y162/3)</f>
        <v>8.0761963220065888E-2</v>
      </c>
      <c r="AD162" s="11">
        <f>'OddsRatio_working_3-way'!X162^(1/3)*SIN(('OddsRatio_working_3-way'!Y162+2*PI())/3)</f>
        <v>0.40874047163021016</v>
      </c>
      <c r="AE162" s="11">
        <f>'OddsRatio_working_3-way'!X162^(1/3)*SIN(('OddsRatio_working_3-way'!Y162+4*PI())/3)</f>
        <v>-0.489502434850276</v>
      </c>
      <c r="AF162" s="11">
        <f>-'OddsRatio_working_3-way'!U162/(3*'OddsRatio_working_3-way'!X162^(1/3))*COS(('OddsRatio_working_3-way'!Y162)/3)</f>
        <v>0.51860078385418051</v>
      </c>
      <c r="AG162" s="11">
        <f>-'OddsRatio_working_3-way'!U162/(3*'OddsRatio_working_3-way'!X162^(1/3))*COS(('OddsRatio_working_3-way'!Y162+2*PI())/3)</f>
        <v>-0.32924230373517172</v>
      </c>
      <c r="AH162" s="11">
        <f>-'OddsRatio_working_3-way'!U162/(3*'OddsRatio_working_3-way'!X162^(1/3))*COS(('OddsRatio_working_3-way'!Y162+4*PI())/3)</f>
        <v>-0.18935848011900869</v>
      </c>
      <c r="AI162" s="11">
        <f>'OddsRatio_working_3-way'!U162/(3*'OddsRatio_working_3-way'!X162^(1/3))*SIN(('OddsRatio_working_3-way'!Y162)/3)</f>
        <v>-8.0761963220065888E-2</v>
      </c>
      <c r="AJ162" s="11">
        <f>'OddsRatio_working_3-way'!U162/(3*'OddsRatio_working_3-way'!X162^(1/3))*SIN(('OddsRatio_working_3-way'!Y162+2*PI())/3)</f>
        <v>-0.40874047163021016</v>
      </c>
      <c r="AK162" s="11">
        <f>'OddsRatio_working_3-way'!U162/(3*'OddsRatio_working_3-way'!X162^(1/3))*SIN(('OddsRatio_working_3-way'!Y162+4*PI())/3)</f>
        <v>0.489502434850276</v>
      </c>
      <c r="AL162" s="11">
        <f>'OddsRatio_working_3-way'!Z162+'OddsRatio_working_3-way'!AF162</f>
        <v>1.037201567708361</v>
      </c>
      <c r="AM162" s="11">
        <f>'OddsRatio_working_3-way'!AA162+'OddsRatio_working_3-way'!AG162</f>
        <v>-0.65848460747034343</v>
      </c>
      <c r="AN162" s="11">
        <f>'OddsRatio_working_3-way'!AB162+'OddsRatio_working_3-way'!AH162</f>
        <v>-0.37871696023801737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1.037201567708361</v>
      </c>
      <c r="AS162" s="11">
        <f>IF(('OddsRatio_working_3-way'!X162=0),IF(Q162&gt;0,-Q162^(1/3),(-Q162)^(1/3)),'OddsRatio_working_3-way'!AM162-'OddsRatio_working_3-way'!R162/3)</f>
        <v>-0.65848460747034343</v>
      </c>
      <c r="AT162" s="11">
        <f>IF(('OddsRatio_working_3-way'!X162=0),IF(Q162&gt;0,-Q162^(1/3),(-Q162)^(1/3)),'OddsRatio_working_3-way'!AN162-'OddsRatio_working_3-way'!R162/3)</f>
        <v>-0.37871696023801737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2.86</v>
      </c>
      <c r="B163" s="4">
        <f>IF('True_Odds_Calculator_3-way'!B164="","",'True_Odds_Calculator_3-way'!B164)</f>
        <v>3.58</v>
      </c>
      <c r="C163" s="4">
        <f>IF('True_Odds_Calculator_3-way'!C164="","",'True_Odds_Calculator_3-way'!C164)</f>
        <v>2.54</v>
      </c>
      <c r="D163" s="9">
        <f t="shared" si="39"/>
        <v>0.34192120509135959</v>
      </c>
      <c r="E163" s="9">
        <f t="shared" si="40"/>
        <v>0.27250359150259634</v>
      </c>
      <c r="F163" s="9">
        <f t="shared" si="41"/>
        <v>0.38557520340604401</v>
      </c>
      <c r="G163" s="9">
        <f t="shared" si="42"/>
        <v>1.0347582964905253</v>
      </c>
      <c r="H163" s="9">
        <f t="shared" si="43"/>
        <v>2.9246504314723771</v>
      </c>
      <c r="I163" s="9">
        <f t="shared" si="44"/>
        <v>3.6696764049455557</v>
      </c>
      <c r="J163" s="9">
        <f t="shared" si="45"/>
        <v>2.5935277765954092</v>
      </c>
      <c r="K163" s="11">
        <f t="shared" si="46"/>
        <v>0.34965034965034969</v>
      </c>
      <c r="L163" s="11">
        <f t="shared" si="47"/>
        <v>0.27932960893854747</v>
      </c>
      <c r="M163" s="11">
        <f t="shared" si="48"/>
        <v>0.39370078740157477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-0.28416500580315296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0.22994205460224024</v>
      </c>
      <c r="Q163" s="11">
        <f>2*'OddsRatio_working_3-way'!K163*'OddsRatio_working_3-way'!L163*'OddsRatio_working_3-way'!M163</f>
        <v>7.6903697191384693E-2</v>
      </c>
      <c r="R163" s="11">
        <f t="shared" si="49"/>
        <v>0</v>
      </c>
      <c r="S163" s="11">
        <f t="shared" si="50"/>
        <v>-0.80918498022774099</v>
      </c>
      <c r="T163" s="11">
        <f t="shared" si="51"/>
        <v>-0.27063042816981303</v>
      </c>
      <c r="U163" s="11">
        <f>'OddsRatio_working_3-way'!S163-'OddsRatio_working_3-way'!R163^2/3</f>
        <v>-0.80918498022774099</v>
      </c>
      <c r="V163" s="11">
        <f>'OddsRatio_working_3-way'!S163*'OddsRatio_working_3-way'!R163/3-2*'OddsRatio_working_3-way'!R163^3/27-'OddsRatio_working_3-way'!T163</f>
        <v>0.27063042816981303</v>
      </c>
      <c r="W163" s="11">
        <f>'OddsRatio_working_3-way'!V163^2+4*'OddsRatio_working_3-way'!U163^3/27</f>
        <v>-5.2537506354305846E-3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0.14008442033895749</v>
      </c>
      <c r="Y163" s="11">
        <f>IF('OddsRatio_working_3-way'!W163&gt;=0,IF('OddsRatio_working_3-way'!V163+SQRT('OddsRatio_working_3-way'!W163)&gt;0,0,PI()),ACOS('OddsRatio_working_3-way'!V163/(2*'OddsRatio_working_3-way'!X163)))</f>
        <v>0.26168753300137082</v>
      </c>
      <c r="Z163" s="11">
        <f>'OddsRatio_working_3-way'!X163^(1/3)*COS('OddsRatio_working_3-way'!Y163/3)</f>
        <v>0.51737914824526265</v>
      </c>
      <c r="AA163" s="11">
        <f>'OddsRatio_working_3-way'!X163^(1/3)*COS(('OddsRatio_working_3-way'!Y163+2*PI())/3)</f>
        <v>-0.29787321583304555</v>
      </c>
      <c r="AB163" s="11">
        <f>'OddsRatio_working_3-way'!X163^(1/3)*COS(('OddsRatio_working_3-way'!Y163+4*PI())/3)</f>
        <v>-0.21950593241221705</v>
      </c>
      <c r="AC163" s="11">
        <f>'OddsRatio_working_3-way'!X163^(1/3)*SIN('OddsRatio_working_3-way'!Y163/3)</f>
        <v>4.5245372178674914E-2</v>
      </c>
      <c r="AD163" s="11">
        <f>'OddsRatio_working_3-way'!X163^(1/3)*SIN(('OddsRatio_working_3-way'!Y163+2*PI())/3)</f>
        <v>0.42544079967941506</v>
      </c>
      <c r="AE163" s="11">
        <f>'OddsRatio_working_3-way'!X163^(1/3)*SIN(('OddsRatio_working_3-way'!Y163+4*PI())/3)</f>
        <v>-0.47068617185809009</v>
      </c>
      <c r="AF163" s="11">
        <f>-'OddsRatio_working_3-way'!U163/(3*'OddsRatio_working_3-way'!X163^(1/3))*COS(('OddsRatio_working_3-way'!Y163)/3)</f>
        <v>0.51737914824526265</v>
      </c>
      <c r="AG163" s="11">
        <f>-'OddsRatio_working_3-way'!U163/(3*'OddsRatio_working_3-way'!X163^(1/3))*COS(('OddsRatio_working_3-way'!Y163+2*PI())/3)</f>
        <v>-0.29787321583304555</v>
      </c>
      <c r="AH163" s="11">
        <f>-'OddsRatio_working_3-way'!U163/(3*'OddsRatio_working_3-way'!X163^(1/3))*COS(('OddsRatio_working_3-way'!Y163+4*PI())/3)</f>
        <v>-0.21950593241221705</v>
      </c>
      <c r="AI163" s="11">
        <f>'OddsRatio_working_3-way'!U163/(3*'OddsRatio_working_3-way'!X163^(1/3))*SIN(('OddsRatio_working_3-way'!Y163)/3)</f>
        <v>-4.5245372178674914E-2</v>
      </c>
      <c r="AJ163" s="11">
        <f>'OddsRatio_working_3-way'!U163/(3*'OddsRatio_working_3-way'!X163^(1/3))*SIN(('OddsRatio_working_3-way'!Y163+2*PI())/3)</f>
        <v>-0.42544079967941506</v>
      </c>
      <c r="AK163" s="11">
        <f>'OddsRatio_working_3-way'!U163/(3*'OddsRatio_working_3-way'!X163^(1/3))*SIN(('OddsRatio_working_3-way'!Y163+4*PI())/3)</f>
        <v>0.47068617185809009</v>
      </c>
      <c r="AL163" s="11">
        <f>'OddsRatio_working_3-way'!Z163+'OddsRatio_working_3-way'!AF163</f>
        <v>1.0347582964905253</v>
      </c>
      <c r="AM163" s="11">
        <f>'OddsRatio_working_3-way'!AA163+'OddsRatio_working_3-way'!AG163</f>
        <v>-0.59574643166609109</v>
      </c>
      <c r="AN163" s="11">
        <f>'OddsRatio_working_3-way'!AB163+'OddsRatio_working_3-way'!AH163</f>
        <v>-0.43901186482443411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1.0347582964905253</v>
      </c>
      <c r="AS163" s="11">
        <f>IF(('OddsRatio_working_3-way'!X163=0),IF(Q163&gt;0,-Q163^(1/3),(-Q163)^(1/3)),'OddsRatio_working_3-way'!AM163-'OddsRatio_working_3-way'!R163/3)</f>
        <v>-0.59574643166609109</v>
      </c>
      <c r="AT163" s="11">
        <f>IF(('OddsRatio_working_3-way'!X163=0),IF(Q163&gt;0,-Q163^(1/3),(-Q163)^(1/3)),'OddsRatio_working_3-way'!AN163-'OddsRatio_working_3-way'!R163/3)</f>
        <v>-0.43901186482443411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3</v>
      </c>
      <c r="B164" s="4">
        <f>IF('True_Odds_Calculator_3-way'!B165="","",'True_Odds_Calculator_3-way'!B165)</f>
        <v>3.48</v>
      </c>
      <c r="C164" s="4">
        <f>IF('True_Odds_Calculator_3-way'!C165="","",'True_Odds_Calculator_3-way'!C165)</f>
        <v>2.4900000000000002</v>
      </c>
      <c r="D164" s="9">
        <f t="shared" si="39"/>
        <v>0.32591123924982862</v>
      </c>
      <c r="E164" s="9">
        <f t="shared" si="40"/>
        <v>0.28052718573285429</v>
      </c>
      <c r="F164" s="9">
        <f t="shared" si="41"/>
        <v>0.39356157501731748</v>
      </c>
      <c r="G164" s="9">
        <f t="shared" si="42"/>
        <v>1.0341600404787603</v>
      </c>
      <c r="H164" s="9">
        <f t="shared" si="43"/>
        <v>3.0683200809575206</v>
      </c>
      <c r="I164" s="9">
        <f t="shared" si="44"/>
        <v>3.5647169003873258</v>
      </c>
      <c r="J164" s="9">
        <f t="shared" si="45"/>
        <v>2.5408984603133526</v>
      </c>
      <c r="K164" s="11">
        <f t="shared" si="46"/>
        <v>0.33333333333333331</v>
      </c>
      <c r="L164" s="11">
        <f t="shared" si="47"/>
        <v>0.28735632183908044</v>
      </c>
      <c r="M164" s="11">
        <f t="shared" si="48"/>
        <v>0.40160642570281119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-0.284294265183339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0.22965424918063054</v>
      </c>
      <c r="Q164" s="11">
        <f>2*'OddsRatio_working_3-way'!K164*'OddsRatio_working_3-way'!L164*'OddsRatio_working_3-way'!M164</f>
        <v>7.6936096877933166E-2</v>
      </c>
      <c r="R164" s="11">
        <f t="shared" si="49"/>
        <v>0</v>
      </c>
      <c r="S164" s="11">
        <f t="shared" si="50"/>
        <v>-0.80780471963628397</v>
      </c>
      <c r="T164" s="11">
        <f t="shared" si="51"/>
        <v>-0.27062134661182041</v>
      </c>
      <c r="U164" s="11">
        <f>'OddsRatio_working_3-way'!S164-'OddsRatio_working_3-way'!R164^2/3</f>
        <v>-0.80780471963628397</v>
      </c>
      <c r="V164" s="11">
        <f>'OddsRatio_working_3-way'!S164*'OddsRatio_working_3-way'!R164/3-2*'OddsRatio_working_3-way'!R164^3/27-'OddsRatio_working_3-way'!T164</f>
        <v>0.27062134661182041</v>
      </c>
      <c r="W164" s="11">
        <f>'OddsRatio_working_3-way'!V164^2+4*'OddsRatio_working_3-way'!U164^3/27</f>
        <v>-4.857676368709693E-3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0.13972615146305356</v>
      </c>
      <c r="Y164" s="11">
        <f>IF('OddsRatio_working_3-way'!W164&gt;=0,IF('OddsRatio_working_3-way'!V164+SQRT('OddsRatio_working_3-way'!W164)&gt;0,0,PI()),ACOS('OddsRatio_working_3-way'!V164/(2*'OddsRatio_working_3-way'!X164)))</f>
        <v>0.25206664444882199</v>
      </c>
      <c r="Z164" s="11">
        <f>'OddsRatio_working_3-way'!X164^(1/3)*COS('OddsRatio_working_3-way'!Y164/3)</f>
        <v>0.51708002023938027</v>
      </c>
      <c r="AA164" s="11">
        <f>'OddsRatio_working_3-way'!X164^(1/3)*COS(('OddsRatio_working_3-way'!Y164+2*PI())/3)</f>
        <v>-0.29625432319844885</v>
      </c>
      <c r="AB164" s="11">
        <f>'OddsRatio_working_3-way'!X164^(1/3)*COS(('OddsRatio_working_3-way'!Y164+4*PI())/3)</f>
        <v>-0.22082569704093144</v>
      </c>
      <c r="AC164" s="11">
        <f>'OddsRatio_working_3-way'!X164^(1/3)*SIN('OddsRatio_working_3-way'!Y164/3)</f>
        <v>4.3548737616646467E-2</v>
      </c>
      <c r="AD164" s="11">
        <f>'OddsRatio_working_3-way'!X164^(1/3)*SIN(('OddsRatio_working_3-way'!Y164+2*PI())/3)</f>
        <v>0.42603006450835174</v>
      </c>
      <c r="AE164" s="11">
        <f>'OddsRatio_working_3-way'!X164^(1/3)*SIN(('OddsRatio_working_3-way'!Y164+4*PI())/3)</f>
        <v>-0.46957880212499808</v>
      </c>
      <c r="AF164" s="11">
        <f>-'OddsRatio_working_3-way'!U164/(3*'OddsRatio_working_3-way'!X164^(1/3))*COS(('OddsRatio_working_3-way'!Y164)/3)</f>
        <v>0.51708002023938016</v>
      </c>
      <c r="AG164" s="11">
        <f>-'OddsRatio_working_3-way'!U164/(3*'OddsRatio_working_3-way'!X164^(1/3))*COS(('OddsRatio_working_3-way'!Y164+2*PI())/3)</f>
        <v>-0.2962543231984488</v>
      </c>
      <c r="AH164" s="11">
        <f>-'OddsRatio_working_3-way'!U164/(3*'OddsRatio_working_3-way'!X164^(1/3))*COS(('OddsRatio_working_3-way'!Y164+4*PI())/3)</f>
        <v>-0.22082569704093138</v>
      </c>
      <c r="AI164" s="11">
        <f>'OddsRatio_working_3-way'!U164/(3*'OddsRatio_working_3-way'!X164^(1/3))*SIN(('OddsRatio_working_3-way'!Y164)/3)</f>
        <v>-4.3548737616646453E-2</v>
      </c>
      <c r="AJ164" s="11">
        <f>'OddsRatio_working_3-way'!U164/(3*'OddsRatio_working_3-way'!X164^(1/3))*SIN(('OddsRatio_working_3-way'!Y164+2*PI())/3)</f>
        <v>-0.42603006450835168</v>
      </c>
      <c r="AK164" s="11">
        <f>'OddsRatio_working_3-way'!U164/(3*'OddsRatio_working_3-way'!X164^(1/3))*SIN(('OddsRatio_working_3-way'!Y164+4*PI())/3)</f>
        <v>0.46957880212499797</v>
      </c>
      <c r="AL164" s="11">
        <f>'OddsRatio_working_3-way'!Z164+'OddsRatio_working_3-way'!AF164</f>
        <v>1.0341600404787603</v>
      </c>
      <c r="AM164" s="11">
        <f>'OddsRatio_working_3-way'!AA164+'OddsRatio_working_3-way'!AG164</f>
        <v>-0.5925086463968976</v>
      </c>
      <c r="AN164" s="11">
        <f>'OddsRatio_working_3-way'!AB164+'OddsRatio_working_3-way'!AH164</f>
        <v>-0.44165139408186282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1.0341600404787603</v>
      </c>
      <c r="AS164" s="11">
        <f>IF(('OddsRatio_working_3-way'!X164=0),IF(Q164&gt;0,-Q164^(1/3),(-Q164)^(1/3)),'OddsRatio_working_3-way'!AM164-'OddsRatio_working_3-way'!R164/3)</f>
        <v>-0.5925086463968976</v>
      </c>
      <c r="AT164" s="11">
        <f>IF(('OddsRatio_working_3-way'!X164=0),IF(Q164&gt;0,-Q164^(1/3),(-Q164)^(1/3)),'OddsRatio_working_3-way'!AN164-'OddsRatio_working_3-way'!R164/3)</f>
        <v>-0.44165139408186282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2.59</v>
      </c>
      <c r="B165" s="4">
        <f>IF('True_Odds_Calculator_3-way'!B166="","",'True_Odds_Calculator_3-way'!B166)</f>
        <v>3.21</v>
      </c>
      <c r="C165" s="4">
        <f>IF('True_Odds_Calculator_3-way'!C166="","",'True_Odds_Calculator_3-way'!C166)</f>
        <v>3.08</v>
      </c>
      <c r="D165" s="9">
        <f t="shared" si="39"/>
        <v>0.3782079994115497</v>
      </c>
      <c r="E165" s="9">
        <f t="shared" si="40"/>
        <v>0.30440261116096118</v>
      </c>
      <c r="F165" s="9">
        <f t="shared" si="41"/>
        <v>0.31738938942748934</v>
      </c>
      <c r="G165" s="9">
        <f t="shared" si="42"/>
        <v>1.0339922791742739</v>
      </c>
      <c r="H165" s="9">
        <f t="shared" si="43"/>
        <v>2.6440477238870956</v>
      </c>
      <c r="I165" s="9">
        <f t="shared" si="44"/>
        <v>3.2851229369751453</v>
      </c>
      <c r="J165" s="9">
        <f t="shared" si="45"/>
        <v>3.1507039406824897</v>
      </c>
      <c r="K165" s="11">
        <f t="shared" si="46"/>
        <v>0.38610038610038611</v>
      </c>
      <c r="L165" s="11">
        <f t="shared" si="47"/>
        <v>0.3115264797507788</v>
      </c>
      <c r="M165" s="11">
        <f t="shared" si="48"/>
        <v>0.32467532467532467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-0.28542842428022674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0.22962639785069688</v>
      </c>
      <c r="Q165" s="11">
        <f>2*'OddsRatio_working_3-way'!K165*'OddsRatio_working_3-way'!L165*'OddsRatio_working_3-way'!M165</f>
        <v>7.8104216956019351E-2</v>
      </c>
      <c r="R165" s="11">
        <f t="shared" si="49"/>
        <v>0</v>
      </c>
      <c r="S165" s="11">
        <f t="shared" si="50"/>
        <v>-0.80449730411311537</v>
      </c>
      <c r="T165" s="11">
        <f t="shared" si="51"/>
        <v>-0.27363853881398481</v>
      </c>
      <c r="U165" s="11">
        <f>'OddsRatio_working_3-way'!S165-'OddsRatio_working_3-way'!R165^2/3</f>
        <v>-0.80449730411311537</v>
      </c>
      <c r="V165" s="11">
        <f>'OddsRatio_working_3-way'!S165*'OddsRatio_working_3-way'!R165/3-2*'OddsRatio_working_3-way'!R165^3/27-'OddsRatio_working_3-way'!T165</f>
        <v>0.27363853881398481</v>
      </c>
      <c r="W165" s="11">
        <f>'OddsRatio_working_3-way'!V165^2+4*'OddsRatio_working_3-way'!U165^3/27</f>
        <v>-2.2602399490496278E-3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0.13886890389257625</v>
      </c>
      <c r="Y165" s="11">
        <f>IF('OddsRatio_working_3-way'!W165&gt;=0,IF('OddsRatio_working_3-way'!V165+SQRT('OddsRatio_working_3-way'!W165)&gt;0,0,PI()),ACOS('OddsRatio_working_3-way'!V165/(2*'OddsRatio_working_3-way'!X165)))</f>
        <v>0.17202292144367948</v>
      </c>
      <c r="Z165" s="11">
        <f>'OddsRatio_working_3-way'!X165^(1/3)*COS('OddsRatio_working_3-way'!Y165/3)</f>
        <v>0.51699613958713708</v>
      </c>
      <c r="AA165" s="11">
        <f>'OddsRatio_working_3-way'!X165^(1/3)*COS(('OddsRatio_working_3-way'!Y165+2*PI())/3)</f>
        <v>-0.2841996216392636</v>
      </c>
      <c r="AB165" s="11">
        <f>'OddsRatio_working_3-way'!X165^(1/3)*COS(('OddsRatio_working_3-way'!Y165+4*PI())/3)</f>
        <v>-0.23279651794787387</v>
      </c>
      <c r="AC165" s="11">
        <f>'OddsRatio_working_3-way'!X165^(1/3)*SIN('OddsRatio_working_3-way'!Y165/3)</f>
        <v>2.9677595753406276E-2</v>
      </c>
      <c r="AD165" s="11">
        <f>'OddsRatio_working_3-way'!X165^(1/3)*SIN(('OddsRatio_working_3-way'!Y165+2*PI())/3)</f>
        <v>0.4328929926642433</v>
      </c>
      <c r="AE165" s="11">
        <f>'OddsRatio_working_3-way'!X165^(1/3)*SIN(('OddsRatio_working_3-way'!Y165+4*PI())/3)</f>
        <v>-0.46257058841764942</v>
      </c>
      <c r="AF165" s="11">
        <f>-'OddsRatio_working_3-way'!U165/(3*'OddsRatio_working_3-way'!X165^(1/3))*COS(('OddsRatio_working_3-way'!Y165)/3)</f>
        <v>0.51699613958713697</v>
      </c>
      <c r="AG165" s="11">
        <f>-'OddsRatio_working_3-way'!U165/(3*'OddsRatio_working_3-way'!X165^(1/3))*COS(('OddsRatio_working_3-way'!Y165+2*PI())/3)</f>
        <v>-0.28419962163926354</v>
      </c>
      <c r="AH165" s="11">
        <f>-'OddsRatio_working_3-way'!U165/(3*'OddsRatio_working_3-way'!X165^(1/3))*COS(('OddsRatio_working_3-way'!Y165+4*PI())/3)</f>
        <v>-0.23279651794787382</v>
      </c>
      <c r="AI165" s="11">
        <f>'OddsRatio_working_3-way'!U165/(3*'OddsRatio_working_3-way'!X165^(1/3))*SIN(('OddsRatio_working_3-way'!Y165)/3)</f>
        <v>-2.9677595753406269E-2</v>
      </c>
      <c r="AJ165" s="11">
        <f>'OddsRatio_working_3-way'!U165/(3*'OddsRatio_working_3-way'!X165^(1/3))*SIN(('OddsRatio_working_3-way'!Y165+2*PI())/3)</f>
        <v>-0.43289299266424319</v>
      </c>
      <c r="AK165" s="11">
        <f>'OddsRatio_working_3-way'!U165/(3*'OddsRatio_working_3-way'!X165^(1/3))*SIN(('OddsRatio_working_3-way'!Y165+4*PI())/3)</f>
        <v>0.46257058841764931</v>
      </c>
      <c r="AL165" s="11">
        <f>'OddsRatio_working_3-way'!Z165+'OddsRatio_working_3-way'!AF165</f>
        <v>1.0339922791742739</v>
      </c>
      <c r="AM165" s="11">
        <f>'OddsRatio_working_3-way'!AA165+'OddsRatio_working_3-way'!AG165</f>
        <v>-0.5683992432785272</v>
      </c>
      <c r="AN165" s="11">
        <f>'OddsRatio_working_3-way'!AB165+'OddsRatio_working_3-way'!AH165</f>
        <v>-0.46559303589574769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1.0339922791742739</v>
      </c>
      <c r="AS165" s="11">
        <f>IF(('OddsRatio_working_3-way'!X165=0),IF(Q165&gt;0,-Q165^(1/3),(-Q165)^(1/3)),'OddsRatio_working_3-way'!AM165-'OddsRatio_working_3-way'!R165/3)</f>
        <v>-0.5683992432785272</v>
      </c>
      <c r="AT165" s="11">
        <f>IF(('OddsRatio_working_3-way'!X165=0),IF(Q165&gt;0,-Q165^(1/3),(-Q165)^(1/3)),'OddsRatio_working_3-way'!AN165-'OddsRatio_working_3-way'!R165/3)</f>
        <v>-0.46559303589574769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2.36</v>
      </c>
      <c r="B166" s="4">
        <f>IF('True_Odds_Calculator_3-way'!B167="","",'True_Odds_Calculator_3-way'!B167)</f>
        <v>3.6</v>
      </c>
      <c r="C166" s="4">
        <f>IF('True_Odds_Calculator_3-way'!C167="","",'True_Odds_Calculator_3-way'!C167)</f>
        <v>3.11</v>
      </c>
      <c r="D166" s="9">
        <f t="shared" si="39"/>
        <v>0.41521592102803911</v>
      </c>
      <c r="E166" s="9">
        <f t="shared" si="40"/>
        <v>0.27081910533580256</v>
      </c>
      <c r="F166" s="9">
        <f t="shared" si="41"/>
        <v>0.3139649736361585</v>
      </c>
      <c r="G166" s="9">
        <f t="shared" si="42"/>
        <v>1.0355775672019556</v>
      </c>
      <c r="H166" s="9">
        <f t="shared" si="43"/>
        <v>2.4083854913946592</v>
      </c>
      <c r="I166" s="9">
        <f t="shared" si="44"/>
        <v>3.6925016747250843</v>
      </c>
      <c r="J166" s="9">
        <f t="shared" si="45"/>
        <v>3.1850686667961252</v>
      </c>
      <c r="K166" s="11">
        <f t="shared" si="46"/>
        <v>0.42372881355932207</v>
      </c>
      <c r="L166" s="11">
        <f t="shared" si="47"/>
        <v>0.27777777777777779</v>
      </c>
      <c r="M166" s="11">
        <f t="shared" si="48"/>
        <v>0.32154340836012862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-0.28237082250924972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0.22972792946633483</v>
      </c>
      <c r="Q166" s="11">
        <f>2*'OddsRatio_working_3-way'!K166*'OddsRatio_working_3-way'!L166*'OddsRatio_working_3-way'!M166</f>
        <v>7.5692892740143292E-2</v>
      </c>
      <c r="R166" s="11">
        <f t="shared" si="49"/>
        <v>0</v>
      </c>
      <c r="S166" s="11">
        <f t="shared" si="50"/>
        <v>-0.81356822714503219</v>
      </c>
      <c r="T166" s="11">
        <f t="shared" si="51"/>
        <v>-0.26806201882867625</v>
      </c>
      <c r="U166" s="11">
        <f>'OddsRatio_working_3-way'!S166-'OddsRatio_working_3-way'!R166^2/3</f>
        <v>-0.81356822714503219</v>
      </c>
      <c r="V166" s="11">
        <f>'OddsRatio_working_3-way'!S166*'OddsRatio_working_3-way'!R166/3-2*'OddsRatio_working_3-way'!R166^3/27-'OddsRatio_working_3-way'!T166</f>
        <v>0.26806201882867625</v>
      </c>
      <c r="W166" s="11">
        <f>'OddsRatio_working_3-way'!V166^2+4*'OddsRatio_working_3-way'!U166^3/27</f>
        <v>-7.9198394357697099E-3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0.14122418823830718</v>
      </c>
      <c r="Y166" s="11">
        <f>IF('OddsRatio_working_3-way'!W166&gt;=0,IF('OddsRatio_working_3-way'!V166+SQRT('OddsRatio_working_3-way'!W166)&gt;0,0,PI()),ACOS('OddsRatio_working_3-way'!V166/(2*'OddsRatio_working_3-way'!X166)))</f>
        <v>0.32053962306203965</v>
      </c>
      <c r="Z166" s="11">
        <f>'OddsRatio_working_3-way'!X166^(1/3)*COS('OddsRatio_working_3-way'!Y166/3)</f>
        <v>0.5177887836009778</v>
      </c>
      <c r="AA166" s="11">
        <f>'OddsRatio_working_3-way'!X166^(1/3)*COS(('OddsRatio_working_3-way'!Y166+2*PI())/3)</f>
        <v>-0.30698948998131059</v>
      </c>
      <c r="AB166" s="11">
        <f>'OddsRatio_working_3-way'!X166^(1/3)*COS(('OddsRatio_working_3-way'!Y166+4*PI())/3)</f>
        <v>-0.21079929361966737</v>
      </c>
      <c r="AC166" s="11">
        <f>'OddsRatio_working_3-way'!X166^(1/3)*SIN('OddsRatio_working_3-way'!Y166/3)</f>
        <v>5.5535435762797888E-2</v>
      </c>
      <c r="AD166" s="11">
        <f>'OddsRatio_working_3-way'!X166^(1/3)*SIN(('OddsRatio_working_3-way'!Y166+2*PI())/3)</f>
        <v>0.42065052251169127</v>
      </c>
      <c r="AE166" s="11">
        <f>'OddsRatio_working_3-way'!X166^(1/3)*SIN(('OddsRatio_working_3-way'!Y166+4*PI())/3)</f>
        <v>-0.47618595827448901</v>
      </c>
      <c r="AF166" s="11">
        <f>-'OddsRatio_working_3-way'!U166/(3*'OddsRatio_working_3-way'!X166^(1/3))*COS(('OddsRatio_working_3-way'!Y166)/3)</f>
        <v>0.51778878360097769</v>
      </c>
      <c r="AG166" s="11">
        <f>-'OddsRatio_working_3-way'!U166/(3*'OddsRatio_working_3-way'!X166^(1/3))*COS(('OddsRatio_working_3-way'!Y166+2*PI())/3)</f>
        <v>-0.30698948998131054</v>
      </c>
      <c r="AH166" s="11">
        <f>-'OddsRatio_working_3-way'!U166/(3*'OddsRatio_working_3-way'!X166^(1/3))*COS(('OddsRatio_working_3-way'!Y166+4*PI())/3)</f>
        <v>-0.21079929361966732</v>
      </c>
      <c r="AI166" s="11">
        <f>'OddsRatio_working_3-way'!U166/(3*'OddsRatio_working_3-way'!X166^(1/3))*SIN(('OddsRatio_working_3-way'!Y166)/3)</f>
        <v>-5.5535435762797875E-2</v>
      </c>
      <c r="AJ166" s="11">
        <f>'OddsRatio_working_3-way'!U166/(3*'OddsRatio_working_3-way'!X166^(1/3))*SIN(('OddsRatio_working_3-way'!Y166+2*PI())/3)</f>
        <v>-0.42065052251169116</v>
      </c>
      <c r="AK166" s="11">
        <f>'OddsRatio_working_3-way'!U166/(3*'OddsRatio_working_3-way'!X166^(1/3))*SIN(('OddsRatio_working_3-way'!Y166+4*PI())/3)</f>
        <v>0.4761859582744889</v>
      </c>
      <c r="AL166" s="11">
        <f>'OddsRatio_working_3-way'!Z166+'OddsRatio_working_3-way'!AF166</f>
        <v>1.0355775672019556</v>
      </c>
      <c r="AM166" s="11">
        <f>'OddsRatio_working_3-way'!AA166+'OddsRatio_working_3-way'!AG166</f>
        <v>-0.61397897996262119</v>
      </c>
      <c r="AN166" s="11">
        <f>'OddsRatio_working_3-way'!AB166+'OddsRatio_working_3-way'!AH166</f>
        <v>-0.42159858723933469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1.0355775672019556</v>
      </c>
      <c r="AS166" s="11">
        <f>IF(('OddsRatio_working_3-way'!X166=0),IF(Q166&gt;0,-Q166^(1/3),(-Q166)^(1/3)),'OddsRatio_working_3-way'!AM166-'OddsRatio_working_3-way'!R166/3)</f>
        <v>-0.61397897996262119</v>
      </c>
      <c r="AT166" s="11">
        <f>IF(('OddsRatio_working_3-way'!X166=0),IF(Q166&gt;0,-Q166^(1/3),(-Q166)^(1/3)),'OddsRatio_working_3-way'!AN166-'OddsRatio_working_3-way'!R166/3)</f>
        <v>-0.42159858723933469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2.0299999999999998</v>
      </c>
      <c r="B167" s="4">
        <f>IF('True_Odds_Calculator_3-way'!B168="","",'True_Odds_Calculator_3-way'!B168)</f>
        <v>3.48</v>
      </c>
      <c r="C167" s="4">
        <f>IF('True_Odds_Calculator_3-way'!C168="","",'True_Odds_Calculator_3-way'!C168)</f>
        <v>4.12</v>
      </c>
      <c r="D167" s="9">
        <f t="shared" si="39"/>
        <v>0.483687338068506</v>
      </c>
      <c r="E167" s="9">
        <f t="shared" si="40"/>
        <v>0.28009839886193116</v>
      </c>
      <c r="F167" s="9">
        <f t="shared" si="41"/>
        <v>0.23621426306956286</v>
      </c>
      <c r="G167" s="9">
        <f t="shared" si="42"/>
        <v>1.0363604535554456</v>
      </c>
      <c r="H167" s="9">
        <f t="shared" si="43"/>
        <v>2.0674512671621086</v>
      </c>
      <c r="I167" s="9">
        <f t="shared" si="44"/>
        <v>3.5701739248175057</v>
      </c>
      <c r="J167" s="9">
        <f t="shared" si="45"/>
        <v>4.2334446150929903</v>
      </c>
      <c r="K167" s="11">
        <f t="shared" si="46"/>
        <v>0.49261083743842371</v>
      </c>
      <c r="L167" s="11">
        <f t="shared" si="47"/>
        <v>0.28735632183908044</v>
      </c>
      <c r="M167" s="11">
        <f t="shared" si="48"/>
        <v>0.24271844660194175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-0.27382367929335838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0.22779334422893296</v>
      </c>
      <c r="Q167" s="11">
        <f>2*'OddsRatio_working_3-way'!K167*'OddsRatio_working_3-way'!L167*'OddsRatio_working_3-way'!M167</f>
        <v>6.8715940943871179E-2</v>
      </c>
      <c r="R167" s="11">
        <f t="shared" si="49"/>
        <v>0</v>
      </c>
      <c r="S167" s="11">
        <f t="shared" si="50"/>
        <v>-0.83189790165988076</v>
      </c>
      <c r="T167" s="11">
        <f t="shared" si="51"/>
        <v>-0.25094959326089916</v>
      </c>
      <c r="U167" s="11">
        <f>'OddsRatio_working_3-way'!S167-'OddsRatio_working_3-way'!R167^2/3</f>
        <v>-0.83189790165988076</v>
      </c>
      <c r="V167" s="11">
        <f>'OddsRatio_working_3-way'!S167*'OddsRatio_working_3-way'!R167/3-2*'OddsRatio_working_3-way'!R167^3/27-'OddsRatio_working_3-way'!T167</f>
        <v>0.25094959326089916</v>
      </c>
      <c r="W167" s="11">
        <f>'OddsRatio_working_3-way'!V167^2+4*'OddsRatio_working_3-way'!U167^3/27</f>
        <v>-2.2315911901929289E-2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0.14602363700762627</v>
      </c>
      <c r="Y167" s="11">
        <f>IF('OddsRatio_working_3-way'!W167&gt;=0,IF('OddsRatio_working_3-way'!V167+SQRT('OddsRatio_working_3-way'!W167)&gt;0,0,PI()),ACOS('OddsRatio_working_3-way'!V167/(2*'OddsRatio_working_3-way'!X167)))</f>
        <v>0.53694120981971749</v>
      </c>
      <c r="Z167" s="11">
        <f>'OddsRatio_working_3-way'!X167^(1/3)*COS('OddsRatio_working_3-way'!Y167/3)</f>
        <v>0.5181802267777228</v>
      </c>
      <c r="AA167" s="11">
        <f>'OddsRatio_working_3-way'!X167^(1/3)*COS(('OddsRatio_working_3-way'!Y167+2*PI())/3)</f>
        <v>-0.34027764227976331</v>
      </c>
      <c r="AB167" s="11">
        <f>'OddsRatio_working_3-way'!X167^(1/3)*COS(('OddsRatio_working_3-way'!Y167+4*PI())/3)</f>
        <v>-0.17790258449795934</v>
      </c>
      <c r="AC167" s="11">
        <f>'OddsRatio_working_3-way'!X167^(1/3)*SIN('OddsRatio_working_3-way'!Y167/3)</f>
        <v>9.3747283320005523E-2</v>
      </c>
      <c r="AD167" s="11">
        <f>'OddsRatio_working_3-way'!X167^(1/3)*SIN(('OddsRatio_working_3-way'!Y167+2*PI())/3)</f>
        <v>0.40188359846828658</v>
      </c>
      <c r="AE167" s="11">
        <f>'OddsRatio_working_3-way'!X167^(1/3)*SIN(('OddsRatio_working_3-way'!Y167+4*PI())/3)</f>
        <v>-0.49563088178829218</v>
      </c>
      <c r="AF167" s="11">
        <f>-'OddsRatio_working_3-way'!U167/(3*'OddsRatio_working_3-way'!X167^(1/3))*COS(('OddsRatio_working_3-way'!Y167)/3)</f>
        <v>0.5181802267777228</v>
      </c>
      <c r="AG167" s="11">
        <f>-'OddsRatio_working_3-way'!U167/(3*'OddsRatio_working_3-way'!X167^(1/3))*COS(('OddsRatio_working_3-way'!Y167+2*PI())/3)</f>
        <v>-0.34027764227976331</v>
      </c>
      <c r="AH167" s="11">
        <f>-'OddsRatio_working_3-way'!U167/(3*'OddsRatio_working_3-way'!X167^(1/3))*COS(('OddsRatio_working_3-way'!Y167+4*PI())/3)</f>
        <v>-0.17790258449795934</v>
      </c>
      <c r="AI167" s="11">
        <f>'OddsRatio_working_3-way'!U167/(3*'OddsRatio_working_3-way'!X167^(1/3))*SIN(('OddsRatio_working_3-way'!Y167)/3)</f>
        <v>-9.3747283320005523E-2</v>
      </c>
      <c r="AJ167" s="11">
        <f>'OddsRatio_working_3-way'!U167/(3*'OddsRatio_working_3-way'!X167^(1/3))*SIN(('OddsRatio_working_3-way'!Y167+2*PI())/3)</f>
        <v>-0.40188359846828658</v>
      </c>
      <c r="AK167" s="11">
        <f>'OddsRatio_working_3-way'!U167/(3*'OddsRatio_working_3-way'!X167^(1/3))*SIN(('OddsRatio_working_3-way'!Y167+4*PI())/3)</f>
        <v>0.49563088178829218</v>
      </c>
      <c r="AL167" s="11">
        <f>'OddsRatio_working_3-way'!Z167+'OddsRatio_working_3-way'!AF167</f>
        <v>1.0363604535554456</v>
      </c>
      <c r="AM167" s="11">
        <f>'OddsRatio_working_3-way'!AA167+'OddsRatio_working_3-way'!AG167</f>
        <v>-0.68055528455952663</v>
      </c>
      <c r="AN167" s="11">
        <f>'OddsRatio_working_3-way'!AB167+'OddsRatio_working_3-way'!AH167</f>
        <v>-0.35580516899591869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1.0363604535554456</v>
      </c>
      <c r="AS167" s="11">
        <f>IF(('OddsRatio_working_3-way'!X167=0),IF(Q167&gt;0,-Q167^(1/3),(-Q167)^(1/3)),'OddsRatio_working_3-way'!AM167-'OddsRatio_working_3-way'!R167/3)</f>
        <v>-0.68055528455952663</v>
      </c>
      <c r="AT167" s="11">
        <f>IF(('OddsRatio_working_3-way'!X167=0),IF(Q167&gt;0,-Q167^(1/3),(-Q167)^(1/3)),'OddsRatio_working_3-way'!AN167-'OddsRatio_working_3-way'!R167/3)</f>
        <v>-0.35580516899591869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3.84</v>
      </c>
      <c r="B168" s="4">
        <f>IF('True_Odds_Calculator_3-way'!B169="","",'True_Odds_Calculator_3-way'!B169)</f>
        <v>3.66</v>
      </c>
      <c r="C168" s="4">
        <f>IF('True_Odds_Calculator_3-way'!C169="","",'True_Odds_Calculator_3-way'!C169)</f>
        <v>2.04</v>
      </c>
      <c r="D168" s="9">
        <f t="shared" si="39"/>
        <v>0.25328027171811057</v>
      </c>
      <c r="E168" s="9">
        <f t="shared" si="40"/>
        <v>0.26586284408618505</v>
      </c>
      <c r="F168" s="9">
        <f t="shared" si="41"/>
        <v>0.48085688419570416</v>
      </c>
      <c r="G168" s="9">
        <f t="shared" si="42"/>
        <v>1.0380969666758184</v>
      </c>
      <c r="H168" s="9">
        <f t="shared" si="43"/>
        <v>3.9481953853593246</v>
      </c>
      <c r="I168" s="9">
        <f t="shared" si="44"/>
        <v>3.7613379313576774</v>
      </c>
      <c r="J168" s="9">
        <f t="shared" si="45"/>
        <v>2.0796208453428515</v>
      </c>
      <c r="K168" s="11">
        <f t="shared" si="46"/>
        <v>0.26041666666666669</v>
      </c>
      <c r="L168" s="11">
        <f t="shared" si="47"/>
        <v>0.27322404371584696</v>
      </c>
      <c r="M168" s="11">
        <f t="shared" si="48"/>
        <v>0.49019607843137253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-0.27402541162184368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0.22810524483017253</v>
      </c>
      <c r="Q168" s="11">
        <f>2*'OddsRatio_working_3-way'!K168*'OddsRatio_working_3-way'!L168*'OddsRatio_working_3-way'!M168</f>
        <v>6.9756955605557336E-2</v>
      </c>
      <c r="R168" s="11">
        <f t="shared" si="49"/>
        <v>0</v>
      </c>
      <c r="S168" s="11">
        <f t="shared" si="50"/>
        <v>-0.83242369194926635</v>
      </c>
      <c r="T168" s="11">
        <f t="shared" si="51"/>
        <v>-0.25456382016797136</v>
      </c>
      <c r="U168" s="11">
        <f>'OddsRatio_working_3-way'!S168-'OddsRatio_working_3-way'!R168^2/3</f>
        <v>-0.83242369194926635</v>
      </c>
      <c r="V168" s="11">
        <f>'OddsRatio_working_3-way'!S168*'OddsRatio_working_3-way'!R168/3-2*'OddsRatio_working_3-way'!R168^3/27-'OddsRatio_working_3-way'!T168</f>
        <v>0.25456382016797136</v>
      </c>
      <c r="W168" s="11">
        <f>'OddsRatio_working_3-way'!V168^2+4*'OddsRatio_working_3-way'!U168^3/27</f>
        <v>-2.0650696328575566E-2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0.14616209740138414</v>
      </c>
      <c r="Y168" s="11">
        <f>IF('OddsRatio_working_3-way'!W168&gt;=0,IF('OddsRatio_working_3-way'!V168+SQRT('OddsRatio_working_3-way'!W168)&gt;0,0,PI()),ACOS('OddsRatio_working_3-way'!V168/(2*'OddsRatio_working_3-way'!X168)))</f>
        <v>0.51391407784545096</v>
      </c>
      <c r="Z168" s="11">
        <f>'OddsRatio_working_3-way'!X168^(1/3)*COS('OddsRatio_working_3-way'!Y168/3)</f>
        <v>0.51904848333790921</v>
      </c>
      <c r="AA168" s="11">
        <f>'OddsRatio_working_3-way'!X168^(1/3)*COS(('OddsRatio_working_3-way'!Y168+2*PI())/3)</f>
        <v>-0.33728944562148572</v>
      </c>
      <c r="AB168" s="11">
        <f>'OddsRatio_working_3-way'!X168^(1/3)*COS(('OddsRatio_working_3-way'!Y168+4*PI())/3)</f>
        <v>-0.18175903771642357</v>
      </c>
      <c r="AC168" s="11">
        <f>'OddsRatio_working_3-way'!X168^(1/3)*SIN('OddsRatio_working_3-way'!Y168/3)</f>
        <v>8.9795522871160174E-2</v>
      </c>
      <c r="AD168" s="11">
        <f>'OddsRatio_working_3-way'!X168^(1/3)*SIN(('OddsRatio_working_3-way'!Y168+2*PI())/3)</f>
        <v>0.4046114109308333</v>
      </c>
      <c r="AE168" s="11">
        <f>'OddsRatio_working_3-way'!X168^(1/3)*SIN(('OddsRatio_working_3-way'!Y168+4*PI())/3)</f>
        <v>-0.4944069338019933</v>
      </c>
      <c r="AF168" s="11">
        <f>-'OddsRatio_working_3-way'!U168/(3*'OddsRatio_working_3-way'!X168^(1/3))*COS(('OddsRatio_working_3-way'!Y168)/3)</f>
        <v>0.51904848333790909</v>
      </c>
      <c r="AG168" s="11">
        <f>-'OddsRatio_working_3-way'!U168/(3*'OddsRatio_working_3-way'!X168^(1/3))*COS(('OddsRatio_working_3-way'!Y168+2*PI())/3)</f>
        <v>-0.33728944562148566</v>
      </c>
      <c r="AH168" s="11">
        <f>-'OddsRatio_working_3-way'!U168/(3*'OddsRatio_working_3-way'!X168^(1/3))*COS(('OddsRatio_working_3-way'!Y168+4*PI())/3)</f>
        <v>-0.18175903771642352</v>
      </c>
      <c r="AI168" s="11">
        <f>'OddsRatio_working_3-way'!U168/(3*'OddsRatio_working_3-way'!X168^(1/3))*SIN(('OddsRatio_working_3-way'!Y168)/3)</f>
        <v>-8.9795522871160161E-2</v>
      </c>
      <c r="AJ168" s="11">
        <f>'OddsRatio_working_3-way'!U168/(3*'OddsRatio_working_3-way'!X168^(1/3))*SIN(('OddsRatio_working_3-way'!Y168+2*PI())/3)</f>
        <v>-0.40461141093083325</v>
      </c>
      <c r="AK168" s="11">
        <f>'OddsRatio_working_3-way'!U168/(3*'OddsRatio_working_3-way'!X168^(1/3))*SIN(('OddsRatio_working_3-way'!Y168+4*PI())/3)</f>
        <v>0.49440693380199319</v>
      </c>
      <c r="AL168" s="11">
        <f>'OddsRatio_working_3-way'!Z168+'OddsRatio_working_3-way'!AF168</f>
        <v>1.0380969666758184</v>
      </c>
      <c r="AM168" s="11">
        <f>'OddsRatio_working_3-way'!AA168+'OddsRatio_working_3-way'!AG168</f>
        <v>-0.67457889124297132</v>
      </c>
      <c r="AN168" s="11">
        <f>'OddsRatio_working_3-way'!AB168+'OddsRatio_working_3-way'!AH168</f>
        <v>-0.36351807543284709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1.0380969666758184</v>
      </c>
      <c r="AS168" s="11">
        <f>IF(('OddsRatio_working_3-way'!X168=0),IF(Q168&gt;0,-Q168^(1/3),(-Q168)^(1/3)),'OddsRatio_working_3-way'!AM168-'OddsRatio_working_3-way'!R168/3)</f>
        <v>-0.67457889124297132</v>
      </c>
      <c r="AT168" s="11">
        <f>IF(('OddsRatio_working_3-way'!X168=0),IF(Q168&gt;0,-Q168^(1/3),(-Q168)^(1/3)),'OddsRatio_working_3-way'!AN168-'OddsRatio_working_3-way'!R168/3)</f>
        <v>-0.36351807543284709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4.5599999999999996</v>
      </c>
      <c r="B169" s="4">
        <f>IF('True_Odds_Calculator_3-way'!B170="","",'True_Odds_Calculator_3-way'!B170)</f>
        <v>4.03</v>
      </c>
      <c r="C169" s="4">
        <f>IF('True_Odds_Calculator_3-way'!C170="","",'True_Odds_Calculator_3-way'!C170)</f>
        <v>1.8</v>
      </c>
      <c r="D169" s="9">
        <f t="shared" si="39"/>
        <v>0.21282446401301447</v>
      </c>
      <c r="E169" s="9">
        <f t="shared" si="40"/>
        <v>0.24107669063594059</v>
      </c>
      <c r="F169" s="9">
        <f t="shared" si="41"/>
        <v>0.5460988453510448</v>
      </c>
      <c r="G169" s="9">
        <f t="shared" si="42"/>
        <v>1.03896290596709</v>
      </c>
      <c r="H169" s="9">
        <f t="shared" si="43"/>
        <v>4.6987079452428402</v>
      </c>
      <c r="I169" s="9">
        <f t="shared" si="44"/>
        <v>4.1480576050802833</v>
      </c>
      <c r="J169" s="9">
        <f t="shared" si="45"/>
        <v>1.8311703247736719</v>
      </c>
      <c r="K169" s="11">
        <f t="shared" si="46"/>
        <v>0.2192982456140351</v>
      </c>
      <c r="L169" s="11">
        <f t="shared" si="47"/>
        <v>0.24813895781637715</v>
      </c>
      <c r="M169" s="11">
        <f t="shared" si="48"/>
        <v>0.55555555555555558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-0.26087965986098416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0.22340970982736694</v>
      </c>
      <c r="Q169" s="11">
        <f>2*'OddsRatio_working_3-way'!K169*'OddsRatio_working_3-way'!L169*'OddsRatio_working_3-way'!M169</f>
        <v>6.046270901958508E-2</v>
      </c>
      <c r="R169" s="11">
        <f t="shared" si="49"/>
        <v>0</v>
      </c>
      <c r="S169" s="11">
        <f t="shared" si="50"/>
        <v>-0.85637074943449421</v>
      </c>
      <c r="T169" s="11">
        <f t="shared" si="51"/>
        <v>-0.23176474950865872</v>
      </c>
      <c r="U169" s="11">
        <f>'OddsRatio_working_3-way'!S169-'OddsRatio_working_3-way'!R169^2/3</f>
        <v>-0.85637074943449421</v>
      </c>
      <c r="V169" s="11">
        <f>'OddsRatio_working_3-way'!S169*'OddsRatio_working_3-way'!R169/3-2*'OddsRatio_working_3-way'!R169^3/27-'OddsRatio_working_3-way'!T169</f>
        <v>0.23176474950865872</v>
      </c>
      <c r="W169" s="11">
        <f>'OddsRatio_working_3-way'!V169^2+4*'OddsRatio_working_3-way'!U169^3/27</f>
        <v>-3.9327671760547162E-2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0.15251440167682401</v>
      </c>
      <c r="Y169" s="11">
        <f>IF('OddsRatio_working_3-way'!W169&gt;=0,IF('OddsRatio_working_3-way'!V169+SQRT('OddsRatio_working_3-way'!W169)&gt;0,0,PI()),ACOS('OddsRatio_working_3-way'!V169/(2*'OddsRatio_working_3-way'!X169)))</f>
        <v>0.70777139730897531</v>
      </c>
      <c r="Z169" s="11">
        <f>'OddsRatio_working_3-way'!X169^(1/3)*COS('OddsRatio_working_3-way'!Y169/3)</f>
        <v>0.51948145298354498</v>
      </c>
      <c r="AA169" s="11">
        <f>'OddsRatio_working_3-way'!X169^(1/3)*COS(('OddsRatio_working_3-way'!Y169+2*PI())/3)</f>
        <v>-0.36789317613209405</v>
      </c>
      <c r="AB169" s="11">
        <f>'OddsRatio_working_3-way'!X169^(1/3)*COS(('OddsRatio_working_3-way'!Y169+4*PI())/3)</f>
        <v>-0.15158827685145085</v>
      </c>
      <c r="AC169" s="11">
        <f>'OddsRatio_working_3-way'!X169^(1/3)*SIN('OddsRatio_working_3-way'!Y169/3)</f>
        <v>0.12488369182671424</v>
      </c>
      <c r="AD169" s="11">
        <f>'OddsRatio_working_3-way'!X169^(1/3)*SIN(('OddsRatio_working_3-way'!Y169+2*PI())/3)</f>
        <v>0.38744228916524437</v>
      </c>
      <c r="AE169" s="11">
        <f>'OddsRatio_working_3-way'!X169^(1/3)*SIN(('OddsRatio_working_3-way'!Y169+4*PI())/3)</f>
        <v>-0.51232598099195858</v>
      </c>
      <c r="AF169" s="11">
        <f>-'OddsRatio_working_3-way'!U169/(3*'OddsRatio_working_3-way'!X169^(1/3))*COS(('OddsRatio_working_3-way'!Y169)/3)</f>
        <v>0.51948145298354487</v>
      </c>
      <c r="AG169" s="11">
        <f>-'OddsRatio_working_3-way'!U169/(3*'OddsRatio_working_3-way'!X169^(1/3))*COS(('OddsRatio_working_3-way'!Y169+2*PI())/3)</f>
        <v>-0.36789317613209399</v>
      </c>
      <c r="AH169" s="11">
        <f>-'OddsRatio_working_3-way'!U169/(3*'OddsRatio_working_3-way'!X169^(1/3))*COS(('OddsRatio_working_3-way'!Y169+4*PI())/3)</f>
        <v>-0.15158827685145082</v>
      </c>
      <c r="AI169" s="11">
        <f>'OddsRatio_working_3-way'!U169/(3*'OddsRatio_working_3-way'!X169^(1/3))*SIN(('OddsRatio_working_3-way'!Y169)/3)</f>
        <v>-0.12488369182671422</v>
      </c>
      <c r="AJ169" s="11">
        <f>'OddsRatio_working_3-way'!U169/(3*'OddsRatio_working_3-way'!X169^(1/3))*SIN(('OddsRatio_working_3-way'!Y169+2*PI())/3)</f>
        <v>-0.38744228916524426</v>
      </c>
      <c r="AK169" s="11">
        <f>'OddsRatio_working_3-way'!U169/(3*'OddsRatio_working_3-way'!X169^(1/3))*SIN(('OddsRatio_working_3-way'!Y169+4*PI())/3)</f>
        <v>0.51232598099195847</v>
      </c>
      <c r="AL169" s="11">
        <f>'OddsRatio_working_3-way'!Z169+'OddsRatio_working_3-way'!AF169</f>
        <v>1.03896290596709</v>
      </c>
      <c r="AM169" s="11">
        <f>'OddsRatio_working_3-way'!AA169+'OddsRatio_working_3-way'!AG169</f>
        <v>-0.73578635226418809</v>
      </c>
      <c r="AN169" s="11">
        <f>'OddsRatio_working_3-way'!AB169+'OddsRatio_working_3-way'!AH169</f>
        <v>-0.30317655370290164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1.03896290596709</v>
      </c>
      <c r="AS169" s="11">
        <f>IF(('OddsRatio_working_3-way'!X169=0),IF(Q169&gt;0,-Q169^(1/3),(-Q169)^(1/3)),'OddsRatio_working_3-way'!AM169-'OddsRatio_working_3-way'!R169/3)</f>
        <v>-0.73578635226418809</v>
      </c>
      <c r="AT169" s="11">
        <f>IF(('OddsRatio_working_3-way'!X169=0),IF(Q169&gt;0,-Q169^(1/3),(-Q169)^(1/3)),'OddsRatio_working_3-way'!AN169-'OddsRatio_working_3-way'!R169/3)</f>
        <v>-0.30317655370290164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2.98</v>
      </c>
      <c r="B170" s="4">
        <f>IF('True_Odds_Calculator_3-way'!B171="","",'True_Odds_Calculator_3-way'!B171)</f>
        <v>3.73</v>
      </c>
      <c r="C170" s="4">
        <f>IF('True_Odds_Calculator_3-way'!C171="","",'True_Odds_Calculator_3-way'!C171)</f>
        <v>2.39</v>
      </c>
      <c r="D170" s="9">
        <f t="shared" si="39"/>
        <v>0.32814341056056795</v>
      </c>
      <c r="E170" s="9">
        <f t="shared" si="40"/>
        <v>0.26157491439764602</v>
      </c>
      <c r="F170" s="9">
        <f t="shared" si="41"/>
        <v>0.41028167504178631</v>
      </c>
      <c r="G170" s="9">
        <f t="shared" si="42"/>
        <v>1.0340646768991386</v>
      </c>
      <c r="H170" s="9">
        <f t="shared" si="43"/>
        <v>3.0474480602602938</v>
      </c>
      <c r="I170" s="9">
        <f t="shared" si="44"/>
        <v>3.8229965679346476</v>
      </c>
      <c r="J170" s="9">
        <f t="shared" si="45"/>
        <v>2.4373499008898025</v>
      </c>
      <c r="K170" s="11">
        <f t="shared" si="46"/>
        <v>0.33557046979865773</v>
      </c>
      <c r="L170" s="11">
        <f t="shared" si="47"/>
        <v>0.26809651474530832</v>
      </c>
      <c r="M170" s="11">
        <f t="shared" si="48"/>
        <v>0.41841004184100417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-0.28282620147116955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0.22961848023733972</v>
      </c>
      <c r="Q170" s="11">
        <f>2*'OddsRatio_working_3-way'!K170*'OddsRatio_working_3-way'!L170*'OddsRatio_working_3-way'!M170</f>
        <v>7.5284747618799899E-2</v>
      </c>
      <c r="R170" s="11">
        <f t="shared" si="49"/>
        <v>0</v>
      </c>
      <c r="S170" s="11">
        <f t="shared" si="50"/>
        <v>-0.81187131546843738</v>
      </c>
      <c r="T170" s="11">
        <f t="shared" si="51"/>
        <v>-0.2661873165470286</v>
      </c>
      <c r="U170" s="11">
        <f>'OddsRatio_working_3-way'!S170-'OddsRatio_working_3-way'!R170^2/3</f>
        <v>-0.81187131546843738</v>
      </c>
      <c r="V170" s="11">
        <f>'OddsRatio_working_3-way'!S170*'OddsRatio_working_3-way'!R170/3-2*'OddsRatio_working_3-way'!R170^3/27-'OddsRatio_working_3-way'!T170</f>
        <v>0.2661873165470286</v>
      </c>
      <c r="W170" s="11">
        <f>'OddsRatio_working_3-way'!V170^2+4*'OddsRatio_working_3-way'!U170^3/27</f>
        <v>-8.423249726674728E-3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0.14078257812774878</v>
      </c>
      <c r="Y170" s="11">
        <f>IF('OddsRatio_working_3-way'!W170&gt;=0,IF('OddsRatio_working_3-way'!V170+SQRT('OddsRatio_working_3-way'!W170)&gt;0,0,PI()),ACOS('OddsRatio_working_3-way'!V170/(2*'OddsRatio_working_3-way'!X170)))</f>
        <v>0.33202432750843847</v>
      </c>
      <c r="Z170" s="11">
        <f>'OddsRatio_working_3-way'!X170^(1/3)*COS('OddsRatio_working_3-way'!Y170/3)</f>
        <v>0.51703233844956931</v>
      </c>
      <c r="AA170" s="11">
        <f>'OddsRatio_working_3-way'!X170^(1/3)*COS(('OddsRatio_working_3-way'!Y170+2*PI())/3)</f>
        <v>-0.3082755865760447</v>
      </c>
      <c r="AB170" s="11">
        <f>'OddsRatio_working_3-way'!X170^(1/3)*COS(('OddsRatio_working_3-way'!Y170+4*PI())/3)</f>
        <v>-0.20875675187352449</v>
      </c>
      <c r="AC170" s="11">
        <f>'OddsRatio_working_3-way'!X170^(1/3)*SIN('OddsRatio_working_3-way'!Y170/3)</f>
        <v>5.7457226004937863E-2</v>
      </c>
      <c r="AD170" s="11">
        <f>'OddsRatio_working_3-way'!X170^(1/3)*SIN(('OddsRatio_working_3-way'!Y170+2*PI())/3)</f>
        <v>0.41903452667293184</v>
      </c>
      <c r="AE170" s="11">
        <f>'OddsRatio_working_3-way'!X170^(1/3)*SIN(('OddsRatio_working_3-way'!Y170+4*PI())/3)</f>
        <v>-0.47649175267786975</v>
      </c>
      <c r="AF170" s="11">
        <f>-'OddsRatio_working_3-way'!U170/(3*'OddsRatio_working_3-way'!X170^(1/3))*COS(('OddsRatio_working_3-way'!Y170)/3)</f>
        <v>0.51703233844956931</v>
      </c>
      <c r="AG170" s="11">
        <f>-'OddsRatio_working_3-way'!U170/(3*'OddsRatio_working_3-way'!X170^(1/3))*COS(('OddsRatio_working_3-way'!Y170+2*PI())/3)</f>
        <v>-0.3082755865760447</v>
      </c>
      <c r="AH170" s="11">
        <f>-'OddsRatio_working_3-way'!U170/(3*'OddsRatio_working_3-way'!X170^(1/3))*COS(('OddsRatio_working_3-way'!Y170+4*PI())/3)</f>
        <v>-0.20875675187352449</v>
      </c>
      <c r="AI170" s="11">
        <f>'OddsRatio_working_3-way'!U170/(3*'OddsRatio_working_3-way'!X170^(1/3))*SIN(('OddsRatio_working_3-way'!Y170)/3)</f>
        <v>-5.7457226004937863E-2</v>
      </c>
      <c r="AJ170" s="11">
        <f>'OddsRatio_working_3-way'!U170/(3*'OddsRatio_working_3-way'!X170^(1/3))*SIN(('OddsRatio_working_3-way'!Y170+2*PI())/3)</f>
        <v>-0.41903452667293184</v>
      </c>
      <c r="AK170" s="11">
        <f>'OddsRatio_working_3-way'!U170/(3*'OddsRatio_working_3-way'!X170^(1/3))*SIN(('OddsRatio_working_3-way'!Y170+4*PI())/3)</f>
        <v>0.47649175267786975</v>
      </c>
      <c r="AL170" s="11">
        <f>'OddsRatio_working_3-way'!Z170+'OddsRatio_working_3-way'!AF170</f>
        <v>1.0340646768991386</v>
      </c>
      <c r="AM170" s="11">
        <f>'OddsRatio_working_3-way'!AA170+'OddsRatio_working_3-way'!AG170</f>
        <v>-0.6165511731520894</v>
      </c>
      <c r="AN170" s="11">
        <f>'OddsRatio_working_3-way'!AB170+'OddsRatio_working_3-way'!AH170</f>
        <v>-0.41751350374704899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1.0340646768991386</v>
      </c>
      <c r="AS170" s="11">
        <f>IF(('OddsRatio_working_3-way'!X170=0),IF(Q170&gt;0,-Q170^(1/3),(-Q170)^(1/3)),'OddsRatio_working_3-way'!AM170-'OddsRatio_working_3-way'!R170/3)</f>
        <v>-0.6165511731520894</v>
      </c>
      <c r="AT170" s="11">
        <f>IF(('OddsRatio_working_3-way'!X170=0),IF(Q170&gt;0,-Q170^(1/3),(-Q170)^(1/3)),'OddsRatio_working_3-way'!AN170-'OddsRatio_working_3-way'!R170/3)</f>
        <v>-0.41751350374704899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2.4500000000000002</v>
      </c>
      <c r="B171" s="4">
        <f>IF('True_Odds_Calculator_3-way'!B172="","",'True_Odds_Calculator_3-way'!B172)</f>
        <v>2.98</v>
      </c>
      <c r="C171" s="4">
        <f>IF('True_Odds_Calculator_3-way'!C172="","",'True_Odds_Calculator_3-way'!C172)</f>
        <v>3.21</v>
      </c>
      <c r="D171" s="9">
        <f t="shared" si="39"/>
        <v>0.38841654291794608</v>
      </c>
      <c r="E171" s="9">
        <f t="shared" si="40"/>
        <v>0.31745196599685566</v>
      </c>
      <c r="F171" s="9">
        <f t="shared" si="41"/>
        <v>0.2941314910851982</v>
      </c>
      <c r="G171" s="9">
        <f t="shared" si="42"/>
        <v>1.085900439179929</v>
      </c>
      <c r="H171" s="9">
        <f t="shared" si="43"/>
        <v>2.5745556368108975</v>
      </c>
      <c r="I171" s="9">
        <f t="shared" si="44"/>
        <v>3.1500828695762588</v>
      </c>
      <c r="J171" s="9">
        <f t="shared" si="45"/>
        <v>3.3998399705876436</v>
      </c>
      <c r="K171" s="11">
        <f t="shared" si="46"/>
        <v>0.4081632653061224</v>
      </c>
      <c r="L171" s="11">
        <f t="shared" si="47"/>
        <v>0.33557046979865773</v>
      </c>
      <c r="M171" s="11">
        <f t="shared" si="48"/>
        <v>0.3115264797507788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-0.27073106103759947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0.2406532455546353</v>
      </c>
      <c r="Q171" s="11">
        <f>2*'OddsRatio_working_3-way'!K171*'OddsRatio_working_3-way'!L171*'OddsRatio_working_3-way'!M171</f>
        <v>8.5338030338523149E-2</v>
      </c>
      <c r="R171" s="11">
        <f t="shared" si="49"/>
        <v>0</v>
      </c>
      <c r="S171" s="11">
        <f t="shared" si="50"/>
        <v>-0.88890149742076718</v>
      </c>
      <c r="T171" s="11">
        <f t="shared" si="51"/>
        <v>-0.31521329695771882</v>
      </c>
      <c r="U171" s="11">
        <f>'OddsRatio_working_3-way'!S171-'OddsRatio_working_3-way'!R171^2/3</f>
        <v>-0.88890149742076718</v>
      </c>
      <c r="V171" s="11">
        <f>'OddsRatio_working_3-way'!S171*'OddsRatio_working_3-way'!R171/3-2*'OddsRatio_working_3-way'!R171^3/27-'OddsRatio_working_3-way'!T171</f>
        <v>0.31521329695771882</v>
      </c>
      <c r="W171" s="11">
        <f>'OddsRatio_working_3-way'!V171^2+4*'OddsRatio_working_3-way'!U171^3/27</f>
        <v>-4.6941846663093451E-3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0.16128670686487492</v>
      </c>
      <c r="Y171" s="11">
        <f>IF('OddsRatio_working_3-way'!W171&gt;=0,IF('OddsRatio_working_3-way'!V171+SQRT('OddsRatio_working_3-way'!W171)&gt;0,0,PI()),ACOS('OddsRatio_working_3-way'!V171/(2*'OddsRatio_working_3-way'!X171)))</f>
        <v>0.21402884674882228</v>
      </c>
      <c r="Z171" s="11">
        <f>'OddsRatio_working_3-way'!X171^(1/3)*COS('OddsRatio_working_3-way'!Y171/3)</f>
        <v>0.54295021958996459</v>
      </c>
      <c r="AA171" s="11">
        <f>'OddsRatio_working_3-way'!X171^(1/3)*COS(('OddsRatio_working_3-way'!Y171+2*PI())/3)</f>
        <v>-0.30507821442236444</v>
      </c>
      <c r="AB171" s="11">
        <f>'OddsRatio_working_3-way'!X171^(1/3)*COS(('OddsRatio_working_3-way'!Y171+4*PI())/3)</f>
        <v>-0.23787200516759979</v>
      </c>
      <c r="AC171" s="11">
        <f>'OddsRatio_working_3-way'!X171^(1/3)*SIN('OddsRatio_working_3-way'!Y171/3)</f>
        <v>3.8801523004452665E-2</v>
      </c>
      <c r="AD171" s="11">
        <f>'OddsRatio_working_3-way'!X171^(1/3)*SIN(('OddsRatio_working_3-way'!Y171+2*PI())/3)</f>
        <v>0.45080792165302241</v>
      </c>
      <c r="AE171" s="11">
        <f>'OddsRatio_working_3-way'!X171^(1/3)*SIN(('OddsRatio_working_3-way'!Y171+4*PI())/3)</f>
        <v>-0.48960944465747508</v>
      </c>
      <c r="AF171" s="11">
        <f>-'OddsRatio_working_3-way'!U171/(3*'OddsRatio_working_3-way'!X171^(1/3))*COS(('OddsRatio_working_3-way'!Y171)/3)</f>
        <v>0.54295021958996448</v>
      </c>
      <c r="AG171" s="11">
        <f>-'OddsRatio_working_3-way'!U171/(3*'OddsRatio_working_3-way'!X171^(1/3))*COS(('OddsRatio_working_3-way'!Y171+2*PI())/3)</f>
        <v>-0.30507821442236438</v>
      </c>
      <c r="AH171" s="11">
        <f>-'OddsRatio_working_3-way'!U171/(3*'OddsRatio_working_3-way'!X171^(1/3))*COS(('OddsRatio_working_3-way'!Y171+4*PI())/3)</f>
        <v>-0.23787200516759974</v>
      </c>
      <c r="AI171" s="11">
        <f>'OddsRatio_working_3-way'!U171/(3*'OddsRatio_working_3-way'!X171^(1/3))*SIN(('OddsRatio_working_3-way'!Y171)/3)</f>
        <v>-3.8801523004452658E-2</v>
      </c>
      <c r="AJ171" s="11">
        <f>'OddsRatio_working_3-way'!U171/(3*'OddsRatio_working_3-way'!X171^(1/3))*SIN(('OddsRatio_working_3-way'!Y171+2*PI())/3)</f>
        <v>-0.4508079216530223</v>
      </c>
      <c r="AK171" s="11">
        <f>'OddsRatio_working_3-way'!U171/(3*'OddsRatio_working_3-way'!X171^(1/3))*SIN(('OddsRatio_working_3-way'!Y171+4*PI())/3)</f>
        <v>0.48960944465747497</v>
      </c>
      <c r="AL171" s="11">
        <f>'OddsRatio_working_3-way'!Z171+'OddsRatio_working_3-way'!AF171</f>
        <v>1.085900439179929</v>
      </c>
      <c r="AM171" s="11">
        <f>'OddsRatio_working_3-way'!AA171+'OddsRatio_working_3-way'!AG171</f>
        <v>-0.61015642884472876</v>
      </c>
      <c r="AN171" s="11">
        <f>'OddsRatio_working_3-way'!AB171+'OddsRatio_working_3-way'!AH171</f>
        <v>-0.47574401033519953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1.085900439179929</v>
      </c>
      <c r="AS171" s="11">
        <f>IF(('OddsRatio_working_3-way'!X171=0),IF(Q171&gt;0,-Q171^(1/3),(-Q171)^(1/3)),'OddsRatio_working_3-way'!AM171-'OddsRatio_working_3-way'!R171/3)</f>
        <v>-0.61015642884472876</v>
      </c>
      <c r="AT171" s="11">
        <f>IF(('OddsRatio_working_3-way'!X171=0),IF(Q171&gt;0,-Q171^(1/3),(-Q171)^(1/3)),'OddsRatio_working_3-way'!AN171-'OddsRatio_working_3-way'!R171/3)</f>
        <v>-0.47574401033519953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1.61</v>
      </c>
      <c r="B172" s="4">
        <f>IF('True_Odds_Calculator_3-way'!B173="","",'True_Odds_Calculator_3-way'!B173)</f>
        <v>3.98</v>
      </c>
      <c r="C172" s="4">
        <f>IF('True_Odds_Calculator_3-way'!C173="","",'True_Odds_Calculator_3-way'!C173)</f>
        <v>5.33</v>
      </c>
      <c r="D172" s="9">
        <f t="shared" si="39"/>
        <v>0.59599673178604595</v>
      </c>
      <c r="E172" s="9">
        <f t="shared" si="40"/>
        <v>0.23193674553083651</v>
      </c>
      <c r="F172" s="9">
        <f t="shared" si="41"/>
        <v>0.17206652268311745</v>
      </c>
      <c r="G172" s="9">
        <f t="shared" si="42"/>
        <v>1.1112484421017976</v>
      </c>
      <c r="H172" s="9">
        <f t="shared" si="43"/>
        <v>1.6778615496820968</v>
      </c>
      <c r="I172" s="9">
        <f t="shared" si="44"/>
        <v>4.3115203574633574</v>
      </c>
      <c r="J172" s="9">
        <f t="shared" si="45"/>
        <v>5.8117057543007835</v>
      </c>
      <c r="K172" s="11">
        <f t="shared" si="46"/>
        <v>0.6211180124223602</v>
      </c>
      <c r="L172" s="11">
        <f t="shared" si="47"/>
        <v>0.25125628140703515</v>
      </c>
      <c r="M172" s="11">
        <f t="shared" si="48"/>
        <v>0.18761726078799248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-0.23046121029676137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0.23189373972984495</v>
      </c>
      <c r="Q172" s="11">
        <f>2*'OddsRatio_working_3-way'!K172*'OddsRatio_working_3-way'!L172*'OddsRatio_working_3-way'!M172</f>
        <v>5.8559025184304274E-2</v>
      </c>
      <c r="R172" s="11">
        <f t="shared" si="49"/>
        <v>0</v>
      </c>
      <c r="S172" s="11">
        <f t="shared" si="50"/>
        <v>-1.0062159242817432</v>
      </c>
      <c r="T172" s="11">
        <f t="shared" si="51"/>
        <v>-0.25409493037417757</v>
      </c>
      <c r="U172" s="11">
        <f>'OddsRatio_working_3-way'!S172-'OddsRatio_working_3-way'!R172^2/3</f>
        <v>-1.0062159242817432</v>
      </c>
      <c r="V172" s="11">
        <f>'OddsRatio_working_3-way'!S172*'OddsRatio_working_3-way'!R172/3-2*'OddsRatio_working_3-way'!R172^3/27-'OddsRatio_working_3-way'!T172</f>
        <v>0.25409493037417757</v>
      </c>
      <c r="W172" s="11">
        <f>'OddsRatio_working_3-way'!V172^2+4*'OddsRatio_working_3-way'!U172^3/27</f>
        <v>-8.6363755418640747E-2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0.1942472580633372</v>
      </c>
      <c r="Y172" s="11">
        <f>IF('OddsRatio_working_3-way'!W172&gt;=0,IF('OddsRatio_working_3-way'!V172+SQRT('OddsRatio_working_3-way'!W172)&gt;0,0,PI()),ACOS('OddsRatio_working_3-way'!V172/(2*'OddsRatio_working_3-way'!X172)))</f>
        <v>0.85786993986169513</v>
      </c>
      <c r="Z172" s="11">
        <f>'OddsRatio_working_3-way'!X172^(1/3)*COS('OddsRatio_working_3-way'!Y172/3)</f>
        <v>0.5556242210508987</v>
      </c>
      <c r="AA172" s="11">
        <f>'OddsRatio_working_3-way'!X172^(1/3)*COS(('OddsRatio_working_3-way'!Y172+2*PI())/3)</f>
        <v>-0.41928746105204212</v>
      </c>
      <c r="AB172" s="11">
        <f>'OddsRatio_working_3-way'!X172^(1/3)*COS(('OddsRatio_working_3-way'!Y172+4*PI())/3)</f>
        <v>-0.13633675999885644</v>
      </c>
      <c r="AC172" s="11">
        <f>'OddsRatio_working_3-way'!X172^(1/3)*SIN('OddsRatio_working_3-way'!Y172/3)</f>
        <v>0.16336166342045005</v>
      </c>
      <c r="AD172" s="11">
        <f>'OddsRatio_working_3-way'!X172^(1/3)*SIN(('OddsRatio_working_3-way'!Y172+2*PI())/3)</f>
        <v>0.39950385867779376</v>
      </c>
      <c r="AE172" s="11">
        <f>'OddsRatio_working_3-way'!X172^(1/3)*SIN(('OddsRatio_working_3-way'!Y172+4*PI())/3)</f>
        <v>-0.56286552209824381</v>
      </c>
      <c r="AF172" s="11">
        <f>-'OddsRatio_working_3-way'!U172/(3*'OddsRatio_working_3-way'!X172^(1/3))*COS(('OddsRatio_working_3-way'!Y172)/3)</f>
        <v>0.55562422105089881</v>
      </c>
      <c r="AG172" s="11">
        <f>-'OddsRatio_working_3-way'!U172/(3*'OddsRatio_working_3-way'!X172^(1/3))*COS(('OddsRatio_working_3-way'!Y172+2*PI())/3)</f>
        <v>-0.41928746105204218</v>
      </c>
      <c r="AH172" s="11">
        <f>-'OddsRatio_working_3-way'!U172/(3*'OddsRatio_working_3-way'!X172^(1/3))*COS(('OddsRatio_working_3-way'!Y172+4*PI())/3)</f>
        <v>-0.13633675999885647</v>
      </c>
      <c r="AI172" s="11">
        <f>'OddsRatio_working_3-way'!U172/(3*'OddsRatio_working_3-way'!X172^(1/3))*SIN(('OddsRatio_working_3-way'!Y172)/3)</f>
        <v>-0.16336166342045008</v>
      </c>
      <c r="AJ172" s="11">
        <f>'OddsRatio_working_3-way'!U172/(3*'OddsRatio_working_3-way'!X172^(1/3))*SIN(('OddsRatio_working_3-way'!Y172+2*PI())/3)</f>
        <v>-0.39950385867779381</v>
      </c>
      <c r="AK172" s="11">
        <f>'OddsRatio_working_3-way'!U172/(3*'OddsRatio_working_3-way'!X172^(1/3))*SIN(('OddsRatio_working_3-way'!Y172+4*PI())/3)</f>
        <v>0.56286552209824392</v>
      </c>
      <c r="AL172" s="11">
        <f>'OddsRatio_working_3-way'!Z172+'OddsRatio_working_3-way'!AF172</f>
        <v>1.1112484421017976</v>
      </c>
      <c r="AM172" s="11">
        <f>'OddsRatio_working_3-way'!AA172+'OddsRatio_working_3-way'!AG172</f>
        <v>-0.83857492210408435</v>
      </c>
      <c r="AN172" s="11">
        <f>'OddsRatio_working_3-way'!AB172+'OddsRatio_working_3-way'!AH172</f>
        <v>-0.27267351999771294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1.1112484421017976</v>
      </c>
      <c r="AS172" s="11">
        <f>IF(('OddsRatio_working_3-way'!X172=0),IF(Q172&gt;0,-Q172^(1/3),(-Q172)^(1/3)),'OddsRatio_working_3-way'!AM172-'OddsRatio_working_3-way'!R172/3)</f>
        <v>-0.83857492210408435</v>
      </c>
      <c r="AT172" s="11">
        <f>IF(('OddsRatio_working_3-way'!X172=0),IF(Q172&gt;0,-Q172^(1/3),(-Q172)^(1/3)),'OddsRatio_working_3-way'!AN172-'OddsRatio_working_3-way'!R172/3)</f>
        <v>-0.27267351999771294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1.88</v>
      </c>
      <c r="B173" s="4">
        <f>IF('True_Odds_Calculator_3-way'!B174="","",'True_Odds_Calculator_3-way'!B174)</f>
        <v>3.53</v>
      </c>
      <c r="C173" s="4">
        <f>IF('True_Odds_Calculator_3-way'!C174="","",'True_Odds_Calculator_3-way'!C174)</f>
        <v>4.13</v>
      </c>
      <c r="D173" s="9">
        <f t="shared" si="39"/>
        <v>0.50912154520718211</v>
      </c>
      <c r="E173" s="9">
        <f t="shared" si="40"/>
        <v>0.26511263971482374</v>
      </c>
      <c r="F173" s="9">
        <f t="shared" si="41"/>
        <v>0.22576581507799412</v>
      </c>
      <c r="G173" s="9">
        <f t="shared" si="42"/>
        <v>1.0956449027784347</v>
      </c>
      <c r="H173" s="9">
        <f t="shared" si="43"/>
        <v>1.9641675144450224</v>
      </c>
      <c r="I173" s="9">
        <f t="shared" si="44"/>
        <v>3.7719816040294405</v>
      </c>
      <c r="J173" s="9">
        <f t="shared" si="45"/>
        <v>4.4293685456965006</v>
      </c>
      <c r="K173" s="11">
        <f t="shared" si="46"/>
        <v>0.53191489361702127</v>
      </c>
      <c r="L173" s="11">
        <f t="shared" si="47"/>
        <v>0.28328611898016998</v>
      </c>
      <c r="M173" s="11">
        <f t="shared" si="48"/>
        <v>0.24213075060532688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-0.25425232006092158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0.23861357196052646</v>
      </c>
      <c r="Q173" s="11">
        <f>2*'OddsRatio_working_3-way'!K173*'OddsRatio_working_3-way'!L173*'OddsRatio_working_3-way'!M173</f>
        <v>7.2970511302913293E-2</v>
      </c>
      <c r="R173" s="11">
        <f t="shared" si="49"/>
        <v>0</v>
      </c>
      <c r="S173" s="11">
        <f t="shared" si="50"/>
        <v>-0.93849122754652581</v>
      </c>
      <c r="T173" s="11">
        <f t="shared" si="51"/>
        <v>-0.28700037539649109</v>
      </c>
      <c r="U173" s="11">
        <f>'OddsRatio_working_3-way'!S173-'OddsRatio_working_3-way'!R173^2/3</f>
        <v>-0.93849122754652581</v>
      </c>
      <c r="V173" s="11">
        <f>'OddsRatio_working_3-way'!S173*'OddsRatio_working_3-way'!R173/3-2*'OddsRatio_working_3-way'!R173^3/27-'OddsRatio_working_3-way'!T173</f>
        <v>0.28700037539649109</v>
      </c>
      <c r="W173" s="11">
        <f>'OddsRatio_working_3-way'!V173^2+4*'OddsRatio_working_3-way'!U173^3/27</f>
        <v>-4.0088704815271964E-2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0.1749699404847864</v>
      </c>
      <c r="Y173" s="11">
        <f>IF('OddsRatio_working_3-way'!W173&gt;=0,IF('OddsRatio_working_3-way'!V173+SQRT('OddsRatio_working_3-way'!W173)&gt;0,0,PI()),ACOS('OddsRatio_working_3-way'!V173/(2*'OddsRatio_working_3-way'!X173)))</f>
        <v>0.60913726205018282</v>
      </c>
      <c r="Z173" s="11">
        <f>'OddsRatio_working_3-way'!X173^(1/3)*COS('OddsRatio_working_3-way'!Y173/3)</f>
        <v>0.54782245138921748</v>
      </c>
      <c r="AA173" s="11">
        <f>'OddsRatio_working_3-way'!X173^(1/3)*COS(('OddsRatio_working_3-way'!Y173+2*PI())/3)</f>
        <v>-0.37158787695816725</v>
      </c>
      <c r="AB173" s="11">
        <f>'OddsRatio_working_3-way'!X173^(1/3)*COS(('OddsRatio_working_3-way'!Y173+4*PI())/3)</f>
        <v>-0.17623457443105034</v>
      </c>
      <c r="AC173" s="11">
        <f>'OddsRatio_working_3-way'!X173^(1/3)*SIN('OddsRatio_working_3-way'!Y173/3)</f>
        <v>0.11278728180111357</v>
      </c>
      <c r="AD173" s="11">
        <f>'OddsRatio_working_3-way'!X173^(1/3)*SIN(('OddsRatio_working_3-way'!Y173+2*PI())/3)</f>
        <v>0.41803451876597136</v>
      </c>
      <c r="AE173" s="11">
        <f>'OddsRatio_working_3-way'!X173^(1/3)*SIN(('OddsRatio_working_3-way'!Y173+4*PI())/3)</f>
        <v>-0.53082180056708472</v>
      </c>
      <c r="AF173" s="11">
        <f>-'OddsRatio_working_3-way'!U173/(3*'OddsRatio_working_3-way'!X173^(1/3))*COS(('OddsRatio_working_3-way'!Y173)/3)</f>
        <v>0.54782245138921726</v>
      </c>
      <c r="AG173" s="11">
        <f>-'OddsRatio_working_3-way'!U173/(3*'OddsRatio_working_3-way'!X173^(1/3))*COS(('OddsRatio_working_3-way'!Y173+2*PI())/3)</f>
        <v>-0.37158787695816714</v>
      </c>
      <c r="AH173" s="11">
        <f>-'OddsRatio_working_3-way'!U173/(3*'OddsRatio_working_3-way'!X173^(1/3))*COS(('OddsRatio_working_3-way'!Y173+4*PI())/3)</f>
        <v>-0.17623457443105026</v>
      </c>
      <c r="AI173" s="11">
        <f>'OddsRatio_working_3-way'!U173/(3*'OddsRatio_working_3-way'!X173^(1/3))*SIN(('OddsRatio_working_3-way'!Y173)/3)</f>
        <v>-0.11278728180111351</v>
      </c>
      <c r="AJ173" s="11">
        <f>'OddsRatio_working_3-way'!U173/(3*'OddsRatio_working_3-way'!X173^(1/3))*SIN(('OddsRatio_working_3-way'!Y173+2*PI())/3)</f>
        <v>-0.4180345187659712</v>
      </c>
      <c r="AK173" s="11">
        <f>'OddsRatio_working_3-way'!U173/(3*'OddsRatio_working_3-way'!X173^(1/3))*SIN(('OddsRatio_working_3-way'!Y173+4*PI())/3)</f>
        <v>0.5308218005670845</v>
      </c>
      <c r="AL173" s="11">
        <f>'OddsRatio_working_3-way'!Z173+'OddsRatio_working_3-way'!AF173</f>
        <v>1.0956449027784347</v>
      </c>
      <c r="AM173" s="11">
        <f>'OddsRatio_working_3-way'!AA173+'OddsRatio_working_3-way'!AG173</f>
        <v>-0.74317575391633439</v>
      </c>
      <c r="AN173" s="11">
        <f>'OddsRatio_working_3-way'!AB173+'OddsRatio_working_3-way'!AH173</f>
        <v>-0.35246914886210057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1.0956449027784347</v>
      </c>
      <c r="AS173" s="11">
        <f>IF(('OddsRatio_working_3-way'!X173=0),IF(Q173&gt;0,-Q173^(1/3),(-Q173)^(1/3)),'OddsRatio_working_3-way'!AM173-'OddsRatio_working_3-way'!R173/3)</f>
        <v>-0.74317575391633439</v>
      </c>
      <c r="AT173" s="11">
        <f>IF(('OddsRatio_working_3-way'!X173=0),IF(Q173&gt;0,-Q173^(1/3),(-Q173)^(1/3)),'OddsRatio_working_3-way'!AN173-'OddsRatio_working_3-way'!R173/3)</f>
        <v>-0.35246914886210057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2.73</v>
      </c>
      <c r="B174" s="4">
        <f>IF('True_Odds_Calculator_3-way'!B175="","",'True_Odds_Calculator_3-way'!B175)</f>
        <v>2.91</v>
      </c>
      <c r="C174" s="4">
        <f>IF('True_Odds_Calculator_3-way'!C175="","",'True_Odds_Calculator_3-way'!C175)</f>
        <v>2.9</v>
      </c>
      <c r="D174" s="9">
        <f t="shared" si="39"/>
        <v>0.34768060517280797</v>
      </c>
      <c r="E174" s="9">
        <f t="shared" si="40"/>
        <v>0.32558284732973058</v>
      </c>
      <c r="F174" s="9">
        <f t="shared" si="41"/>
        <v>0.32673654749746128</v>
      </c>
      <c r="G174" s="9">
        <f t="shared" si="42"/>
        <v>1.0845104052230496</v>
      </c>
      <c r="H174" s="9">
        <f t="shared" si="43"/>
        <v>2.8762030010358766</v>
      </c>
      <c r="I174" s="9">
        <f t="shared" si="44"/>
        <v>3.0714148739760256</v>
      </c>
      <c r="J174" s="9">
        <f t="shared" si="45"/>
        <v>3.0605697699237946</v>
      </c>
      <c r="K174" s="11">
        <f t="shared" si="46"/>
        <v>0.36630036630036628</v>
      </c>
      <c r="L174" s="11">
        <f t="shared" si="47"/>
        <v>0.3436426116838488</v>
      </c>
      <c r="M174" s="11">
        <f t="shared" si="48"/>
        <v>0.34482758620689657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-0.27250811360303018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0.24046735742434294</v>
      </c>
      <c r="Q174" s="11">
        <f>2*'OddsRatio_working_3-way'!K174*'OddsRatio_working_3-way'!L174*'OddsRatio_working_3-way'!M174</f>
        <v>8.6811320369798869E-2</v>
      </c>
      <c r="R174" s="11">
        <f t="shared" si="49"/>
        <v>0</v>
      </c>
      <c r="S174" s="11">
        <f t="shared" si="50"/>
        <v>-0.88242274420730882</v>
      </c>
      <c r="T174" s="11">
        <f t="shared" si="51"/>
        <v>-0.31856416758386591</v>
      </c>
      <c r="U174" s="11">
        <f>'OddsRatio_working_3-way'!S174-'OddsRatio_working_3-way'!R174^2/3</f>
        <v>-0.88242274420730882</v>
      </c>
      <c r="V174" s="11">
        <f>'OddsRatio_working_3-way'!S174*'OddsRatio_working_3-way'!R174/3-2*'OddsRatio_working_3-way'!R174^3/27-'OddsRatio_working_3-way'!T174</f>
        <v>0.31856416758386591</v>
      </c>
      <c r="W174" s="11">
        <f>'OddsRatio_working_3-way'!V174^2+4*'OddsRatio_working_3-way'!U174^3/27</f>
        <v>-3.1183847136755094E-4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0.15952661795118153</v>
      </c>
      <c r="Y174" s="11">
        <f>IF('OddsRatio_working_3-way'!W174&gt;=0,IF('OddsRatio_working_3-way'!V174+SQRT('OddsRatio_working_3-way'!W174)&gt;0,0,PI()),ACOS('OddsRatio_working_3-way'!V174/(2*'OddsRatio_working_3-way'!X174)))</f>
        <v>5.5376267309228178E-2</v>
      </c>
      <c r="Z174" s="11">
        <f>'OddsRatio_working_3-way'!X174^(1/3)*COS('OddsRatio_working_3-way'!Y174/3)</f>
        <v>0.54225520261152471</v>
      </c>
      <c r="AA174" s="11">
        <f>'OddsRatio_working_3-way'!X174^(1/3)*COS(('OddsRatio_working_3-way'!Y174+2*PI())/3)</f>
        <v>-0.27979694282503809</v>
      </c>
      <c r="AB174" s="11">
        <f>'OddsRatio_working_3-way'!X174^(1/3)*COS(('OddsRatio_working_3-way'!Y174+4*PI())/3)</f>
        <v>-0.26245825978648679</v>
      </c>
      <c r="AC174" s="11">
        <f>'OddsRatio_working_3-way'!X174^(1/3)*SIN('OddsRatio_working_3-way'!Y174/3)</f>
        <v>1.0010493319701398E-2</v>
      </c>
      <c r="AD174" s="11">
        <f>'OddsRatio_working_3-way'!X174^(1/3)*SIN(('OddsRatio_working_3-way'!Y174+2*PI())/3)</f>
        <v>0.46460153413600774</v>
      </c>
      <c r="AE174" s="11">
        <f>'OddsRatio_working_3-way'!X174^(1/3)*SIN(('OddsRatio_working_3-way'!Y174+4*PI())/3)</f>
        <v>-0.47461202745570885</v>
      </c>
      <c r="AF174" s="11">
        <f>-'OddsRatio_working_3-way'!U174/(3*'OddsRatio_working_3-way'!X174^(1/3))*COS(('OddsRatio_working_3-way'!Y174)/3)</f>
        <v>0.54225520261152482</v>
      </c>
      <c r="AG174" s="11">
        <f>-'OddsRatio_working_3-way'!U174/(3*'OddsRatio_working_3-way'!X174^(1/3))*COS(('OddsRatio_working_3-way'!Y174+2*PI())/3)</f>
        <v>-0.27979694282503814</v>
      </c>
      <c r="AH174" s="11">
        <f>-'OddsRatio_working_3-way'!U174/(3*'OddsRatio_working_3-way'!X174^(1/3))*COS(('OddsRatio_working_3-way'!Y174+4*PI())/3)</f>
        <v>-0.26245825978648685</v>
      </c>
      <c r="AI174" s="11">
        <f>'OddsRatio_working_3-way'!U174/(3*'OddsRatio_working_3-way'!X174^(1/3))*SIN(('OddsRatio_working_3-way'!Y174)/3)</f>
        <v>-1.00104933197014E-2</v>
      </c>
      <c r="AJ174" s="11">
        <f>'OddsRatio_working_3-way'!U174/(3*'OddsRatio_working_3-way'!X174^(1/3))*SIN(('OddsRatio_working_3-way'!Y174+2*PI())/3)</f>
        <v>-0.4646015341360078</v>
      </c>
      <c r="AK174" s="11">
        <f>'OddsRatio_working_3-way'!U174/(3*'OddsRatio_working_3-way'!X174^(1/3))*SIN(('OddsRatio_working_3-way'!Y174+4*PI())/3)</f>
        <v>0.47461202745570896</v>
      </c>
      <c r="AL174" s="11">
        <f>'OddsRatio_working_3-way'!Z174+'OddsRatio_working_3-way'!AF174</f>
        <v>1.0845104052230496</v>
      </c>
      <c r="AM174" s="11">
        <f>'OddsRatio_working_3-way'!AA174+'OddsRatio_working_3-way'!AG174</f>
        <v>-0.55959388565007617</v>
      </c>
      <c r="AN174" s="11">
        <f>'OddsRatio_working_3-way'!AB174+'OddsRatio_working_3-way'!AH174</f>
        <v>-0.52491651957297369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1.0845104052230496</v>
      </c>
      <c r="AS174" s="11">
        <f>IF(('OddsRatio_working_3-way'!X174=0),IF(Q174&gt;0,-Q174^(1/3),(-Q174)^(1/3)),'OddsRatio_working_3-way'!AM174-'OddsRatio_working_3-way'!R174/3)</f>
        <v>-0.55959388565007617</v>
      </c>
      <c r="AT174" s="11">
        <f>IF(('OddsRatio_working_3-way'!X174=0),IF(Q174&gt;0,-Q174^(1/3),(-Q174)^(1/3)),'OddsRatio_working_3-way'!AN174-'OddsRatio_working_3-way'!R174/3)</f>
        <v>-0.52491651957297369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1.35</v>
      </c>
      <c r="B175" s="4">
        <f>IF('True_Odds_Calculator_3-way'!B176="","",'True_Odds_Calculator_3-way'!B176)</f>
        <v>5.29</v>
      </c>
      <c r="C175" s="4">
        <f>IF('True_Odds_Calculator_3-way'!C176="","",'True_Odds_Calculator_3-way'!C176)</f>
        <v>10.46</v>
      </c>
      <c r="D175" s="9">
        <f t="shared" si="39"/>
        <v>0.72923725670184691</v>
      </c>
      <c r="E175" s="9">
        <f t="shared" si="40"/>
        <v>0.18014688137602389</v>
      </c>
      <c r="F175" s="9">
        <f t="shared" si="41"/>
        <v>9.0615861922129226E-2</v>
      </c>
      <c r="G175" s="9">
        <f t="shared" si="42"/>
        <v>1.0608451925420721</v>
      </c>
      <c r="H175" s="9">
        <f t="shared" si="43"/>
        <v>1.3712958173897252</v>
      </c>
      <c r="I175" s="9">
        <f t="shared" si="44"/>
        <v>5.5510258760054896</v>
      </c>
      <c r="J175" s="9">
        <f t="shared" si="45"/>
        <v>11.035595521448004</v>
      </c>
      <c r="K175" s="11">
        <f t="shared" si="46"/>
        <v>0.7407407407407407</v>
      </c>
      <c r="L175" s="11">
        <f t="shared" si="47"/>
        <v>0.1890359168241966</v>
      </c>
      <c r="M175" s="11">
        <f t="shared" si="48"/>
        <v>9.5602294455066919E-2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-0.1901495701009196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0.18875479266490841</v>
      </c>
      <c r="Q175" s="11">
        <f>2*'OddsRatio_working_3-way'!K175*'OddsRatio_working_3-way'!L175*'OddsRatio_working_3-way'!M175</f>
        <v>2.6773729456015378E-2</v>
      </c>
      <c r="R175" s="11">
        <f t="shared" si="49"/>
        <v>0</v>
      </c>
      <c r="S175" s="11">
        <f t="shared" si="50"/>
        <v>-0.99266484044496694</v>
      </c>
      <c r="T175" s="11">
        <f t="shared" si="51"/>
        <v>-0.14080352346737121</v>
      </c>
      <c r="U175" s="11">
        <f>'OddsRatio_working_3-way'!S175-'OddsRatio_working_3-way'!R175^2/3</f>
        <v>-0.99266484044496694</v>
      </c>
      <c r="V175" s="11">
        <f>'OddsRatio_working_3-way'!S175*'OddsRatio_working_3-way'!R175/3-2*'OddsRatio_working_3-way'!R175^3/27-'OddsRatio_working_3-way'!T175</f>
        <v>0.14080352346737121</v>
      </c>
      <c r="W175" s="11">
        <f>'OddsRatio_working_3-way'!V175^2+4*'OddsRatio_working_3-way'!U175^3/27</f>
        <v>-0.12508629968538382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0.19033649932830171</v>
      </c>
      <c r="Y175" s="11">
        <f>IF('OddsRatio_working_3-way'!W175&gt;=0,IF('OddsRatio_working_3-way'!V175+SQRT('OddsRatio_working_3-way'!W175)&gt;0,0,PI()),ACOS('OddsRatio_working_3-way'!V175/(2*'OddsRatio_working_3-way'!X175)))</f>
        <v>1.1919159189405786</v>
      </c>
      <c r="Z175" s="11">
        <f>'OddsRatio_working_3-way'!X175^(1/3)*COS('OddsRatio_working_3-way'!Y175/3)</f>
        <v>0.53042259627103605</v>
      </c>
      <c r="AA175" s="11">
        <f>'OddsRatio_working_3-way'!X175^(1/3)*COS(('OddsRatio_working_3-way'!Y175+2*PI())/3)</f>
        <v>-0.45796791186138197</v>
      </c>
      <c r="AB175" s="11">
        <f>'OddsRatio_working_3-way'!X175^(1/3)*COS(('OddsRatio_working_3-way'!Y175+4*PI())/3)</f>
        <v>-7.2454684409653997E-2</v>
      </c>
      <c r="AC175" s="11">
        <f>'OddsRatio_working_3-way'!X175^(1/3)*SIN('OddsRatio_working_3-way'!Y175/3)</f>
        <v>0.22257616564541652</v>
      </c>
      <c r="AD175" s="11">
        <f>'OddsRatio_working_3-way'!X175^(1/3)*SIN(('OddsRatio_working_3-way'!Y175+2*PI())/3)</f>
        <v>0.34807136028930602</v>
      </c>
      <c r="AE175" s="11">
        <f>'OddsRatio_working_3-way'!X175^(1/3)*SIN(('OddsRatio_working_3-way'!Y175+4*PI())/3)</f>
        <v>-0.57064752593472257</v>
      </c>
      <c r="AF175" s="11">
        <f>-'OddsRatio_working_3-way'!U175/(3*'OddsRatio_working_3-way'!X175^(1/3))*COS(('OddsRatio_working_3-way'!Y175)/3)</f>
        <v>0.53042259627103594</v>
      </c>
      <c r="AG175" s="11">
        <f>-'OddsRatio_working_3-way'!U175/(3*'OddsRatio_working_3-way'!X175^(1/3))*COS(('OddsRatio_working_3-way'!Y175+2*PI())/3)</f>
        <v>-0.45796791186138186</v>
      </c>
      <c r="AH175" s="11">
        <f>-'OddsRatio_working_3-way'!U175/(3*'OddsRatio_working_3-way'!X175^(1/3))*COS(('OddsRatio_working_3-way'!Y175+4*PI())/3)</f>
        <v>-7.2454684409653983E-2</v>
      </c>
      <c r="AI175" s="11">
        <f>'OddsRatio_working_3-way'!U175/(3*'OddsRatio_working_3-way'!X175^(1/3))*SIN(('OddsRatio_working_3-way'!Y175)/3)</f>
        <v>-0.22257616564541649</v>
      </c>
      <c r="AJ175" s="11">
        <f>'OddsRatio_working_3-way'!U175/(3*'OddsRatio_working_3-way'!X175^(1/3))*SIN(('OddsRatio_working_3-way'!Y175+2*PI())/3)</f>
        <v>-0.34807136028930596</v>
      </c>
      <c r="AK175" s="11">
        <f>'OddsRatio_working_3-way'!U175/(3*'OddsRatio_working_3-way'!X175^(1/3))*SIN(('OddsRatio_working_3-way'!Y175+4*PI())/3)</f>
        <v>0.57064752593472245</v>
      </c>
      <c r="AL175" s="11">
        <f>'OddsRatio_working_3-way'!Z175+'OddsRatio_working_3-way'!AF175</f>
        <v>1.0608451925420721</v>
      </c>
      <c r="AM175" s="11">
        <f>'OddsRatio_working_3-way'!AA175+'OddsRatio_working_3-way'!AG175</f>
        <v>-0.91593582372276383</v>
      </c>
      <c r="AN175" s="11">
        <f>'OddsRatio_working_3-way'!AB175+'OddsRatio_working_3-way'!AH175</f>
        <v>-0.14490936881930799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1.0608451925420721</v>
      </c>
      <c r="AS175" s="11">
        <f>IF(('OddsRatio_working_3-way'!X175=0),IF(Q175&gt;0,-Q175^(1/3),(-Q175)^(1/3)),'OddsRatio_working_3-way'!AM175-'OddsRatio_working_3-way'!R175/3)</f>
        <v>-0.91593582372276383</v>
      </c>
      <c r="AT175" s="11">
        <f>IF(('OddsRatio_working_3-way'!X175=0),IF(Q175&gt;0,-Q175^(1/3),(-Q175)^(1/3)),'OddsRatio_working_3-way'!AN175-'OddsRatio_working_3-way'!R175/3)</f>
        <v>-0.14490936881930799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1.56</v>
      </c>
      <c r="B176" s="4">
        <f>IF('True_Odds_Calculator_3-way'!B177="","",'True_Odds_Calculator_3-way'!B177)</f>
        <v>4.5599999999999996</v>
      </c>
      <c r="C176" s="4">
        <f>IF('True_Odds_Calculator_3-way'!C177="","",'True_Odds_Calculator_3-way'!C177)</f>
        <v>6</v>
      </c>
      <c r="D176" s="9">
        <f t="shared" si="39"/>
        <v>0.6293811980371431</v>
      </c>
      <c r="E176" s="9">
        <f t="shared" si="40"/>
        <v>0.21081563563676731</v>
      </c>
      <c r="F176" s="9">
        <f t="shared" si="41"/>
        <v>0.15980316632608946</v>
      </c>
      <c r="G176" s="9">
        <f t="shared" si="42"/>
        <v>1.0515396571797964</v>
      </c>
      <c r="H176" s="9">
        <f t="shared" si="43"/>
        <v>1.5888622080206862</v>
      </c>
      <c r="I176" s="9">
        <f t="shared" si="44"/>
        <v>4.7434811795600753</v>
      </c>
      <c r="J176" s="9">
        <f t="shared" si="45"/>
        <v>6.2576982858989822</v>
      </c>
      <c r="K176" s="11">
        <f t="shared" si="46"/>
        <v>0.64102564102564097</v>
      </c>
      <c r="L176" s="11">
        <f t="shared" si="47"/>
        <v>0.2192982456140351</v>
      </c>
      <c r="M176" s="11">
        <f t="shared" si="48"/>
        <v>0.16666666666666666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-0.23354325985904933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0.21367521367521367</v>
      </c>
      <c r="Q176" s="11">
        <f>2*'OddsRatio_working_3-way'!K176*'OddsRatio_working_3-way'!L176*'OddsRatio_working_3-way'!M176</f>
        <v>4.6858599490178433E-2</v>
      </c>
      <c r="R176" s="11">
        <f t="shared" si="49"/>
        <v>0</v>
      </c>
      <c r="S176" s="11">
        <f t="shared" si="50"/>
        <v>-0.9149277688603531</v>
      </c>
      <c r="T176" s="11">
        <f t="shared" si="51"/>
        <v>-0.20064205457463882</v>
      </c>
      <c r="U176" s="11">
        <f>'OddsRatio_working_3-way'!S176-'OddsRatio_working_3-way'!R176^2/3</f>
        <v>-0.9149277688603531</v>
      </c>
      <c r="V176" s="11">
        <f>'OddsRatio_working_3-way'!S176*'OddsRatio_working_3-way'!R176/3-2*'OddsRatio_working_3-way'!R176^3/27-'OddsRatio_working_3-way'!T176</f>
        <v>0.20064205457463882</v>
      </c>
      <c r="W176" s="11">
        <f>'OddsRatio_working_3-way'!V176^2+4*'OddsRatio_working_3-way'!U176^3/27</f>
        <v>-7.3206390850666464E-2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0.16842181043038845</v>
      </c>
      <c r="Y176" s="11">
        <f>IF('OddsRatio_working_3-way'!W176&gt;=0,IF('OddsRatio_working_3-way'!V176+SQRT('OddsRatio_working_3-way'!W176)&gt;0,0,PI()),ACOS('OddsRatio_working_3-way'!V176/(2*'OddsRatio_working_3-way'!X176)))</f>
        <v>0.93271744512122001</v>
      </c>
      <c r="Z176" s="11">
        <f>'OddsRatio_working_3-way'!X176^(1/3)*COS('OddsRatio_working_3-way'!Y176/3)</f>
        <v>0.52576982858989818</v>
      </c>
      <c r="AA176" s="11">
        <f>'OddsRatio_working_3-way'!X176^(1/3)*COS(('OddsRatio_working_3-way'!Y176+2*PI())/3)</f>
        <v>-0.40919454392847693</v>
      </c>
      <c r="AB176" s="11">
        <f>'OddsRatio_working_3-way'!X176^(1/3)*COS(('OddsRatio_working_3-way'!Y176+4*PI())/3)</f>
        <v>-0.11657528466142146</v>
      </c>
      <c r="AC176" s="11">
        <f>'OddsRatio_working_3-way'!X176^(1/3)*SIN('OddsRatio_working_3-way'!Y176/3)</f>
        <v>0.16894380810790349</v>
      </c>
      <c r="AD176" s="11">
        <f>'OddsRatio_working_3-way'!X176^(1/3)*SIN(('OddsRatio_working_3-way'!Y176+2*PI())/3)</f>
        <v>0.37085812404828999</v>
      </c>
      <c r="AE176" s="11">
        <f>'OddsRatio_working_3-way'!X176^(1/3)*SIN(('OddsRatio_working_3-way'!Y176+4*PI())/3)</f>
        <v>-0.53980193215619343</v>
      </c>
      <c r="AF176" s="11">
        <f>-'OddsRatio_working_3-way'!U176/(3*'OddsRatio_working_3-way'!X176^(1/3))*COS(('OddsRatio_working_3-way'!Y176)/3)</f>
        <v>0.52576982858989818</v>
      </c>
      <c r="AG176" s="11">
        <f>-'OddsRatio_working_3-way'!U176/(3*'OddsRatio_working_3-way'!X176^(1/3))*COS(('OddsRatio_working_3-way'!Y176+2*PI())/3)</f>
        <v>-0.40919454392847693</v>
      </c>
      <c r="AH176" s="11">
        <f>-'OddsRatio_working_3-way'!U176/(3*'OddsRatio_working_3-way'!X176^(1/3))*COS(('OddsRatio_working_3-way'!Y176+4*PI())/3)</f>
        <v>-0.11657528466142146</v>
      </c>
      <c r="AI176" s="11">
        <f>'OddsRatio_working_3-way'!U176/(3*'OddsRatio_working_3-way'!X176^(1/3))*SIN(('OddsRatio_working_3-way'!Y176)/3)</f>
        <v>-0.16894380810790349</v>
      </c>
      <c r="AJ176" s="11">
        <f>'OddsRatio_working_3-way'!U176/(3*'OddsRatio_working_3-way'!X176^(1/3))*SIN(('OddsRatio_working_3-way'!Y176+2*PI())/3)</f>
        <v>-0.37085812404828999</v>
      </c>
      <c r="AK176" s="11">
        <f>'OddsRatio_working_3-way'!U176/(3*'OddsRatio_working_3-way'!X176^(1/3))*SIN(('OddsRatio_working_3-way'!Y176+4*PI())/3)</f>
        <v>0.53980193215619343</v>
      </c>
      <c r="AL176" s="11">
        <f>'OddsRatio_working_3-way'!Z176+'OddsRatio_working_3-way'!AF176</f>
        <v>1.0515396571797964</v>
      </c>
      <c r="AM176" s="11">
        <f>'OddsRatio_working_3-way'!AA176+'OddsRatio_working_3-way'!AG176</f>
        <v>-0.81838908785695386</v>
      </c>
      <c r="AN176" s="11">
        <f>'OddsRatio_working_3-way'!AB176+'OddsRatio_working_3-way'!AH176</f>
        <v>-0.23315056932284292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1.0515396571797964</v>
      </c>
      <c r="AS176" s="11">
        <f>IF(('OddsRatio_working_3-way'!X176=0),IF(Q176&gt;0,-Q176^(1/3),(-Q176)^(1/3)),'OddsRatio_working_3-way'!AM176-'OddsRatio_working_3-way'!R176/3)</f>
        <v>-0.81838908785695386</v>
      </c>
      <c r="AT176" s="11">
        <f>IF(('OddsRatio_working_3-way'!X176=0),IF(Q176&gt;0,-Q176^(1/3),(-Q176)^(1/3)),'OddsRatio_working_3-way'!AN176-'OddsRatio_working_3-way'!R176/3)</f>
        <v>-0.23315056932284292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2.09</v>
      </c>
      <c r="B177" s="4">
        <f>IF('True_Odds_Calculator_3-way'!B178="","",'True_Odds_Calculator_3-way'!B178)</f>
        <v>3.58</v>
      </c>
      <c r="C177" s="4">
        <f>IF('True_Odds_Calculator_3-way'!C178="","",'True_Odds_Calculator_3-way'!C178)</f>
        <v>3.77</v>
      </c>
      <c r="D177" s="9">
        <f t="shared" si="39"/>
        <v>0.46952103866710077</v>
      </c>
      <c r="E177" s="9">
        <f t="shared" si="40"/>
        <v>0.27216242101718141</v>
      </c>
      <c r="F177" s="9">
        <f t="shared" si="41"/>
        <v>0.25831654031571794</v>
      </c>
      <c r="G177" s="9">
        <f t="shared" si="42"/>
        <v>1.0365412965488767</v>
      </c>
      <c r="H177" s="9">
        <f t="shared" si="43"/>
        <v>2.1298300132382755</v>
      </c>
      <c r="I177" s="9">
        <f t="shared" si="44"/>
        <v>3.6742765450961019</v>
      </c>
      <c r="J177" s="9">
        <f t="shared" si="45"/>
        <v>3.8712193914403881</v>
      </c>
      <c r="K177" s="11">
        <f t="shared" si="46"/>
        <v>0.47846889952153115</v>
      </c>
      <c r="L177" s="11">
        <f t="shared" si="47"/>
        <v>0.27932960893854747</v>
      </c>
      <c r="M177" s="11">
        <f t="shared" si="48"/>
        <v>0.26525198938992045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-0.27615652554565051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0.22830488515023489</v>
      </c>
      <c r="Q177" s="11">
        <f>2*'OddsRatio_working_3-way'!K177*'OddsRatio_working_3-way'!L177*'OddsRatio_working_3-way'!M177</f>
        <v>7.0902138245414567E-2</v>
      </c>
      <c r="R177" s="11">
        <f t="shared" si="49"/>
        <v>0</v>
      </c>
      <c r="S177" s="11">
        <f t="shared" si="50"/>
        <v>-0.82672276057621019</v>
      </c>
      <c r="T177" s="11">
        <f t="shared" si="51"/>
        <v>-0.25674619893671125</v>
      </c>
      <c r="U177" s="11">
        <f>'OddsRatio_working_3-way'!S177-'OddsRatio_working_3-way'!R177^2/3</f>
        <v>-0.82672276057621019</v>
      </c>
      <c r="V177" s="11">
        <f>'OddsRatio_working_3-way'!S177*'OddsRatio_working_3-way'!R177/3-2*'OddsRatio_working_3-way'!R177^3/27-'OddsRatio_working_3-way'!T177</f>
        <v>0.25674619893671125</v>
      </c>
      <c r="W177" s="11">
        <f>'OddsRatio_working_3-way'!V177^2+4*'OddsRatio_working_3-way'!U177^3/27</f>
        <v>-1.7791113394801716E-2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0.14466316399074353</v>
      </c>
      <c r="Y177" s="11">
        <f>IF('OddsRatio_working_3-way'!W177&gt;=0,IF('OddsRatio_working_3-way'!V177+SQRT('OddsRatio_working_3-way'!W177)&gt;0,0,PI()),ACOS('OddsRatio_working_3-way'!V177/(2*'OddsRatio_working_3-way'!X177)))</f>
        <v>0.47913692829017962</v>
      </c>
      <c r="Z177" s="11">
        <f>'OddsRatio_working_3-way'!X177^(1/3)*COS('OddsRatio_working_3-way'!Y177/3)</f>
        <v>0.51827064827443836</v>
      </c>
      <c r="AA177" s="11">
        <f>'OddsRatio_working_3-way'!X177^(1/3)*COS(('OddsRatio_working_3-way'!Y177+2*PI())/3)</f>
        <v>-0.33143568027014308</v>
      </c>
      <c r="AB177" s="11">
        <f>'OddsRatio_working_3-way'!X177^(1/3)*COS(('OddsRatio_working_3-way'!Y177+4*PI())/3)</f>
        <v>-0.18683496800429533</v>
      </c>
      <c r="AC177" s="11">
        <f>'OddsRatio_working_3-way'!X177^(1/3)*SIN('OddsRatio_working_3-way'!Y177/3)</f>
        <v>8.3485260151698895E-2</v>
      </c>
      <c r="AD177" s="11">
        <f>'OddsRatio_working_3-way'!X177^(1/3)*SIN(('OddsRatio_working_3-way'!Y177+2*PI())/3)</f>
        <v>0.40709291736564379</v>
      </c>
      <c r="AE177" s="11">
        <f>'OddsRatio_working_3-way'!X177^(1/3)*SIN(('OddsRatio_working_3-way'!Y177+4*PI())/3)</f>
        <v>-0.49057817751734262</v>
      </c>
      <c r="AF177" s="11">
        <f>-'OddsRatio_working_3-way'!U177/(3*'OddsRatio_working_3-way'!X177^(1/3))*COS(('OddsRatio_working_3-way'!Y177)/3)</f>
        <v>0.51827064827443836</v>
      </c>
      <c r="AG177" s="11">
        <f>-'OddsRatio_working_3-way'!U177/(3*'OddsRatio_working_3-way'!X177^(1/3))*COS(('OddsRatio_working_3-way'!Y177+2*PI())/3)</f>
        <v>-0.33143568027014308</v>
      </c>
      <c r="AH177" s="11">
        <f>-'OddsRatio_working_3-way'!U177/(3*'OddsRatio_working_3-way'!X177^(1/3))*COS(('OddsRatio_working_3-way'!Y177+4*PI())/3)</f>
        <v>-0.18683496800429533</v>
      </c>
      <c r="AI177" s="11">
        <f>'OddsRatio_working_3-way'!U177/(3*'OddsRatio_working_3-way'!X177^(1/3))*SIN(('OddsRatio_working_3-way'!Y177)/3)</f>
        <v>-8.3485260151698895E-2</v>
      </c>
      <c r="AJ177" s="11">
        <f>'OddsRatio_working_3-way'!U177/(3*'OddsRatio_working_3-way'!X177^(1/3))*SIN(('OddsRatio_working_3-way'!Y177+2*PI())/3)</f>
        <v>-0.40709291736564379</v>
      </c>
      <c r="AK177" s="11">
        <f>'OddsRatio_working_3-way'!U177/(3*'OddsRatio_working_3-way'!X177^(1/3))*SIN(('OddsRatio_working_3-way'!Y177+4*PI())/3)</f>
        <v>0.49057817751734262</v>
      </c>
      <c r="AL177" s="11">
        <f>'OddsRatio_working_3-way'!Z177+'OddsRatio_working_3-way'!AF177</f>
        <v>1.0365412965488767</v>
      </c>
      <c r="AM177" s="11">
        <f>'OddsRatio_working_3-way'!AA177+'OddsRatio_working_3-way'!AG177</f>
        <v>-0.66287136054028617</v>
      </c>
      <c r="AN177" s="11">
        <f>'OddsRatio_working_3-way'!AB177+'OddsRatio_working_3-way'!AH177</f>
        <v>-0.37366993600859066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1.0365412965488767</v>
      </c>
      <c r="AS177" s="11">
        <f>IF(('OddsRatio_working_3-way'!X177=0),IF(Q177&gt;0,-Q177^(1/3),(-Q177)^(1/3)),'OddsRatio_working_3-way'!AM177-'OddsRatio_working_3-way'!R177/3)</f>
        <v>-0.66287136054028617</v>
      </c>
      <c r="AT177" s="11">
        <f>IF(('OddsRatio_working_3-way'!X177=0),IF(Q177&gt;0,-Q177^(1/3),(-Q177)^(1/3)),'OddsRatio_working_3-way'!AN177-'OddsRatio_working_3-way'!R177/3)</f>
        <v>-0.37366993600859066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1.77</v>
      </c>
      <c r="B178" s="4">
        <f>IF('True_Odds_Calculator_3-way'!B179="","",'True_Odds_Calculator_3-way'!B179)</f>
        <v>4.2699999999999996</v>
      </c>
      <c r="C178" s="4">
        <f>IF('True_Odds_Calculator_3-way'!C179="","",'True_Odds_Calculator_3-way'!C179)</f>
        <v>4.47</v>
      </c>
      <c r="D178" s="9">
        <f t="shared" si="39"/>
        <v>0.5555103022299267</v>
      </c>
      <c r="E178" s="9">
        <f t="shared" si="40"/>
        <v>0.22737477150032287</v>
      </c>
      <c r="F178" s="9">
        <f t="shared" si="41"/>
        <v>0.2171149262697506</v>
      </c>
      <c r="G178" s="9">
        <f t="shared" si="42"/>
        <v>1.0391514710638314</v>
      </c>
      <c r="H178" s="9">
        <f t="shared" si="43"/>
        <v>1.8001466327191502</v>
      </c>
      <c r="I178" s="9">
        <f t="shared" si="44"/>
        <v>4.3980253103787286</v>
      </c>
      <c r="J178" s="9">
        <f t="shared" si="45"/>
        <v>4.6058556045914951</v>
      </c>
      <c r="K178" s="11">
        <f t="shared" si="46"/>
        <v>0.56497175141242939</v>
      </c>
      <c r="L178" s="11">
        <f t="shared" si="47"/>
        <v>0.23419203747072601</v>
      </c>
      <c r="M178" s="11">
        <f t="shared" si="48"/>
        <v>0.2237136465324385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-0.258618321146876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0.22229580775858548</v>
      </c>
      <c r="Q178" s="11">
        <f>2*'OddsRatio_working_3-way'!K178*'OddsRatio_working_3-way'!L178*'OddsRatio_working_3-way'!M178</f>
        <v>5.9199948803884281E-2</v>
      </c>
      <c r="R178" s="11">
        <f t="shared" si="49"/>
        <v>0</v>
      </c>
      <c r="S178" s="11">
        <f t="shared" si="50"/>
        <v>-0.85955166197346855</v>
      </c>
      <c r="T178" s="11">
        <f t="shared" si="51"/>
        <v>-0.22890856510611676</v>
      </c>
      <c r="U178" s="11">
        <f>'OddsRatio_working_3-way'!S178-'OddsRatio_working_3-way'!R178^2/3</f>
        <v>-0.85955166197346855</v>
      </c>
      <c r="V178" s="11">
        <f>'OddsRatio_working_3-way'!S178*'OddsRatio_working_3-way'!R178/3-2*'OddsRatio_working_3-way'!R178^3/27-'OddsRatio_working_3-way'!T178</f>
        <v>0.22890856510611676</v>
      </c>
      <c r="W178" s="11">
        <f>'OddsRatio_working_3-way'!V178^2+4*'OddsRatio_working_3-way'!U178^3/27</f>
        <v>-4.1684090464708626E-2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0.15336494192256742</v>
      </c>
      <c r="Y178" s="11">
        <f>IF('OddsRatio_working_3-way'!W178&gt;=0,IF('OddsRatio_working_3-way'!V178+SQRT('OddsRatio_working_3-way'!W178)&gt;0,0,PI()),ACOS('OddsRatio_working_3-way'!V178/(2*'OddsRatio_working_3-way'!X178)))</f>
        <v>0.72832985530200378</v>
      </c>
      <c r="Z178" s="11">
        <f>'OddsRatio_working_3-way'!X178^(1/3)*COS('OddsRatio_working_3-way'!Y178/3)</f>
        <v>0.51957573553191583</v>
      </c>
      <c r="AA178" s="11">
        <f>'OddsRatio_working_3-way'!X178^(1/3)*COS(('OddsRatio_working_3-way'!Y178+2*PI())/3)</f>
        <v>-0.37122711928093649</v>
      </c>
      <c r="AB178" s="11">
        <f>'OddsRatio_working_3-way'!X178^(1/3)*COS(('OddsRatio_working_3-way'!Y178+4*PI())/3)</f>
        <v>-0.14834861625097923</v>
      </c>
      <c r="AC178" s="11">
        <f>'OddsRatio_working_3-way'!X178^(1/3)*SIN('OddsRatio_working_3-way'!Y178/3)</f>
        <v>0.12867896372092663</v>
      </c>
      <c r="AD178" s="11">
        <f>'OddsRatio_working_3-way'!X178^(1/3)*SIN(('OddsRatio_working_3-way'!Y178+2*PI())/3)</f>
        <v>0.38562630430016082</v>
      </c>
      <c r="AE178" s="11">
        <f>'OddsRatio_working_3-way'!X178^(1/3)*SIN(('OddsRatio_working_3-way'!Y178+4*PI())/3)</f>
        <v>-0.51430526802108745</v>
      </c>
      <c r="AF178" s="11">
        <f>-'OddsRatio_working_3-way'!U178/(3*'OddsRatio_working_3-way'!X178^(1/3))*COS(('OddsRatio_working_3-way'!Y178)/3)</f>
        <v>0.51957573553191572</v>
      </c>
      <c r="AG178" s="11">
        <f>-'OddsRatio_working_3-way'!U178/(3*'OddsRatio_working_3-way'!X178^(1/3))*COS(('OddsRatio_working_3-way'!Y178+2*PI())/3)</f>
        <v>-0.37122711928093644</v>
      </c>
      <c r="AH178" s="11">
        <f>-'OddsRatio_working_3-way'!U178/(3*'OddsRatio_working_3-way'!X178^(1/3))*COS(('OddsRatio_working_3-way'!Y178+4*PI())/3)</f>
        <v>-0.1483486162509792</v>
      </c>
      <c r="AI178" s="11">
        <f>'OddsRatio_working_3-way'!U178/(3*'OddsRatio_working_3-way'!X178^(1/3))*SIN(('OddsRatio_working_3-way'!Y178)/3)</f>
        <v>-0.1286789637209266</v>
      </c>
      <c r="AJ178" s="11">
        <f>'OddsRatio_working_3-way'!U178/(3*'OddsRatio_working_3-way'!X178^(1/3))*SIN(('OddsRatio_working_3-way'!Y178+2*PI())/3)</f>
        <v>-0.38562630430016076</v>
      </c>
      <c r="AK178" s="11">
        <f>'OddsRatio_working_3-way'!U178/(3*'OddsRatio_working_3-way'!X178^(1/3))*SIN(('OddsRatio_working_3-way'!Y178+4*PI())/3)</f>
        <v>0.51430526802108734</v>
      </c>
      <c r="AL178" s="11">
        <f>'OddsRatio_working_3-way'!Z178+'OddsRatio_working_3-way'!AF178</f>
        <v>1.0391514710638314</v>
      </c>
      <c r="AM178" s="11">
        <f>'OddsRatio_working_3-way'!AA178+'OddsRatio_working_3-way'!AG178</f>
        <v>-0.74245423856187287</v>
      </c>
      <c r="AN178" s="11">
        <f>'OddsRatio_working_3-way'!AB178+'OddsRatio_working_3-way'!AH178</f>
        <v>-0.29669723250195845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1.0391514710638314</v>
      </c>
      <c r="AS178" s="11">
        <f>IF(('OddsRatio_working_3-way'!X178=0),IF(Q178&gt;0,-Q178^(1/3),(-Q178)^(1/3)),'OddsRatio_working_3-way'!AM178-'OddsRatio_working_3-way'!R178/3)</f>
        <v>-0.74245423856187287</v>
      </c>
      <c r="AT178" s="11">
        <f>IF(('OddsRatio_working_3-way'!X178=0),IF(Q178&gt;0,-Q178^(1/3),(-Q178)^(1/3)),'OddsRatio_working_3-way'!AN178-'OddsRatio_working_3-way'!R178/3)</f>
        <v>-0.29669723250195845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9.81</v>
      </c>
      <c r="B179" s="4">
        <f>IF('True_Odds_Calculator_3-way'!B180="","",'True_Odds_Calculator_3-way'!B180)</f>
        <v>5.59</v>
      </c>
      <c r="C179" s="4">
        <f>IF('True_Odds_Calculator_3-way'!C180="","",'True_Odds_Calculator_3-way'!C180)</f>
        <v>1.34</v>
      </c>
      <c r="D179" s="9">
        <f t="shared" si="39"/>
        <v>9.6252452447716533E-2</v>
      </c>
      <c r="E179" s="9">
        <f t="shared" si="40"/>
        <v>0.16972631052973386</v>
      </c>
      <c r="F179" s="9">
        <f t="shared" si="41"/>
        <v>0.73402123702254951</v>
      </c>
      <c r="G179" s="9">
        <f t="shared" si="42"/>
        <v>1.0657600078693776</v>
      </c>
      <c r="H179" s="9">
        <f t="shared" si="43"/>
        <v>10.389345669329215</v>
      </c>
      <c r="I179" s="9">
        <f t="shared" si="44"/>
        <v>5.8918384361204437</v>
      </c>
      <c r="J179" s="9">
        <f t="shared" si="45"/>
        <v>1.3623584026755884</v>
      </c>
      <c r="K179" s="11">
        <f t="shared" si="46"/>
        <v>0.1019367991845056</v>
      </c>
      <c r="L179" s="11">
        <f t="shared" si="47"/>
        <v>0.17889087656529518</v>
      </c>
      <c r="M179" s="11">
        <f t="shared" si="48"/>
        <v>0.74626865671641784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-0.18710349387134007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0.18698256759072795</v>
      </c>
      <c r="Q179" s="11">
        <f>2*'OddsRatio_working_3-way'!K179*'OddsRatio_working_3-way'!L179*'OddsRatio_working_3-way'!M179</f>
        <v>2.7217258746830852E-2</v>
      </c>
      <c r="R179" s="11">
        <f t="shared" si="49"/>
        <v>0</v>
      </c>
      <c r="S179" s="11">
        <f t="shared" si="50"/>
        <v>-0.99935369309193522</v>
      </c>
      <c r="T179" s="11">
        <f t="shared" si="51"/>
        <v>-0.14546633087218852</v>
      </c>
      <c r="U179" s="11">
        <f>'OddsRatio_working_3-way'!S179-'OddsRatio_working_3-way'!R179^2/3</f>
        <v>-0.99935369309193522</v>
      </c>
      <c r="V179" s="11">
        <f>'OddsRatio_working_3-way'!S179*'OddsRatio_working_3-way'!R179/3-2*'OddsRatio_working_3-way'!R179^3/27-'OddsRatio_working_3-way'!T179</f>
        <v>0.14546633087218852</v>
      </c>
      <c r="W179" s="11">
        <f>'OddsRatio_working_3-way'!V179^2+4*'OddsRatio_working_3-way'!U179^3/27</f>
        <v>-0.12670063282609312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0.19226354714525978</v>
      </c>
      <c r="Y179" s="11">
        <f>IF('OddsRatio_working_3-way'!W179&gt;=0,IF('OddsRatio_working_3-way'!V179+SQRT('OddsRatio_working_3-way'!W179)&gt;0,0,PI()),ACOS('OddsRatio_working_3-way'!V179/(2*'OddsRatio_working_3-way'!X179)))</f>
        <v>1.1828379581838573</v>
      </c>
      <c r="Z179" s="11">
        <f>'OddsRatio_working_3-way'!X179^(1/3)*COS('OddsRatio_working_3-way'!Y179/3)</f>
        <v>0.53288000393468882</v>
      </c>
      <c r="AA179" s="11">
        <f>'OddsRatio_working_3-way'!X179^(1/3)*COS(('OddsRatio_working_3-way'!Y179+2*PI())/3)</f>
        <v>-0.45844937498832056</v>
      </c>
      <c r="AB179" s="11">
        <f>'OddsRatio_working_3-way'!X179^(1/3)*COS(('OddsRatio_working_3-way'!Y179+4*PI())/3)</f>
        <v>-7.4430628946368455E-2</v>
      </c>
      <c r="AC179" s="11">
        <f>'OddsRatio_working_3-way'!X179^(1/3)*SIN('OddsRatio_working_3-way'!Y179/3)</f>
        <v>0.22171332640118371</v>
      </c>
      <c r="AD179" s="11">
        <f>'OddsRatio_working_3-way'!X179^(1/3)*SIN(('OddsRatio_working_3-way'!Y179+2*PI())/3)</f>
        <v>0.3506309573756004</v>
      </c>
      <c r="AE179" s="11">
        <f>'OddsRatio_working_3-way'!X179^(1/3)*SIN(('OddsRatio_working_3-way'!Y179+4*PI())/3)</f>
        <v>-0.57234428377678404</v>
      </c>
      <c r="AF179" s="11">
        <f>-'OddsRatio_working_3-way'!U179/(3*'OddsRatio_working_3-way'!X179^(1/3))*COS(('OddsRatio_working_3-way'!Y179)/3)</f>
        <v>0.53288000393468871</v>
      </c>
      <c r="AG179" s="11">
        <f>-'OddsRatio_working_3-way'!U179/(3*'OddsRatio_working_3-way'!X179^(1/3))*COS(('OddsRatio_working_3-way'!Y179+2*PI())/3)</f>
        <v>-0.45844937498832039</v>
      </c>
      <c r="AH179" s="11">
        <f>-'OddsRatio_working_3-way'!U179/(3*'OddsRatio_working_3-way'!X179^(1/3))*COS(('OddsRatio_working_3-way'!Y179+4*PI())/3)</f>
        <v>-7.4430628946368427E-2</v>
      </c>
      <c r="AI179" s="11">
        <f>'OddsRatio_working_3-way'!U179/(3*'OddsRatio_working_3-way'!X179^(1/3))*SIN(('OddsRatio_working_3-way'!Y179)/3)</f>
        <v>-0.22171332640118363</v>
      </c>
      <c r="AJ179" s="11">
        <f>'OddsRatio_working_3-way'!U179/(3*'OddsRatio_working_3-way'!X179^(1/3))*SIN(('OddsRatio_working_3-way'!Y179+2*PI())/3)</f>
        <v>-0.35063095737560024</v>
      </c>
      <c r="AK179" s="11">
        <f>'OddsRatio_working_3-way'!U179/(3*'OddsRatio_working_3-way'!X179^(1/3))*SIN(('OddsRatio_working_3-way'!Y179+4*PI())/3)</f>
        <v>0.57234428377678381</v>
      </c>
      <c r="AL179" s="11">
        <f>'OddsRatio_working_3-way'!Z179+'OddsRatio_working_3-way'!AF179</f>
        <v>1.0657600078693776</v>
      </c>
      <c r="AM179" s="11">
        <f>'OddsRatio_working_3-way'!AA179+'OddsRatio_working_3-way'!AG179</f>
        <v>-0.916898749976641</v>
      </c>
      <c r="AN179" s="11">
        <f>'OddsRatio_working_3-way'!AB179+'OddsRatio_working_3-way'!AH179</f>
        <v>-0.14886125789273688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1.0657600078693776</v>
      </c>
      <c r="AS179" s="11">
        <f>IF(('OddsRatio_working_3-way'!X179=0),IF(Q179&gt;0,-Q179^(1/3),(-Q179)^(1/3)),'OddsRatio_working_3-way'!AM179-'OddsRatio_working_3-way'!R179/3)</f>
        <v>-0.916898749976641</v>
      </c>
      <c r="AT179" s="11">
        <f>IF(('OddsRatio_working_3-way'!X179=0),IF(Q179&gt;0,-Q179^(1/3),(-Q179)^(1/3)),'OddsRatio_working_3-way'!AN179-'OddsRatio_working_3-way'!R179/3)</f>
        <v>-0.14886125789273688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2.29</v>
      </c>
      <c r="B180" s="4">
        <f>IF('True_Odds_Calculator_3-way'!B181="","",'True_Odds_Calculator_3-way'!B181)</f>
        <v>3.78</v>
      </c>
      <c r="C180" s="4">
        <f>IF('True_Odds_Calculator_3-way'!C181="","",'True_Odds_Calculator_3-way'!C181)</f>
        <v>3.11</v>
      </c>
      <c r="D180" s="9">
        <f t="shared" si="39"/>
        <v>0.42814986885309281</v>
      </c>
      <c r="E180" s="9">
        <f t="shared" si="40"/>
        <v>0.25784253610292984</v>
      </c>
      <c r="F180" s="9">
        <f t="shared" si="41"/>
        <v>0.31400759504397724</v>
      </c>
      <c r="G180" s="9">
        <f t="shared" si="42"/>
        <v>1.0353726756828312</v>
      </c>
      <c r="H180" s="9">
        <f t="shared" si="43"/>
        <v>2.3356307516308523</v>
      </c>
      <c r="I180" s="9">
        <f t="shared" si="44"/>
        <v>3.8783360383982708</v>
      </c>
      <c r="J180" s="9">
        <f t="shared" si="45"/>
        <v>3.1846363456907736</v>
      </c>
      <c r="K180" s="11">
        <f t="shared" si="46"/>
        <v>0.4366812227074236</v>
      </c>
      <c r="L180" s="11">
        <f t="shared" si="47"/>
        <v>0.26455026455026459</v>
      </c>
      <c r="M180" s="11">
        <f t="shared" si="48"/>
        <v>0.32154340836012862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-0.28107957636594649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0.2295624250439679</v>
      </c>
      <c r="Q180" s="11">
        <f>2*'OddsRatio_working_3-way'!K180*'OddsRatio_working_3-way'!L180*'OddsRatio_working_3-way'!M180</f>
        <v>7.429204693979545E-2</v>
      </c>
      <c r="R180" s="11">
        <f t="shared" si="49"/>
        <v>0</v>
      </c>
      <c r="S180" s="11">
        <f t="shared" si="50"/>
        <v>-0.81671684585540016</v>
      </c>
      <c r="T180" s="11">
        <f t="shared" si="51"/>
        <v>-0.26430965885288038</v>
      </c>
      <c r="U180" s="11">
        <f>'OddsRatio_working_3-way'!S180-'OddsRatio_working_3-way'!R180^2/3</f>
        <v>-0.81671684585540016</v>
      </c>
      <c r="V180" s="11">
        <f>'OddsRatio_working_3-way'!S180*'OddsRatio_working_3-way'!R180/3-2*'OddsRatio_working_3-way'!R180^3/27-'OddsRatio_working_3-way'!T180</f>
        <v>0.26430965885288038</v>
      </c>
      <c r="W180" s="11">
        <f>'OddsRatio_working_3-way'!V180^2+4*'OddsRatio_working_3-way'!U180^3/27</f>
        <v>-1.0847323149497712E-2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0.14204481591422452</v>
      </c>
      <c r="Y180" s="11">
        <f>IF('OddsRatio_working_3-way'!W180&gt;=0,IF('OddsRatio_working_3-way'!V180+SQRT('OddsRatio_working_3-way'!W180)&gt;0,0,PI()),ACOS('OddsRatio_working_3-way'!V180/(2*'OddsRatio_working_3-way'!X180)))</f>
        <v>0.37536414996692291</v>
      </c>
      <c r="Z180" s="11">
        <f>'OddsRatio_working_3-way'!X180^(1/3)*COS('OddsRatio_working_3-way'!Y180/3)</f>
        <v>0.5176863378414156</v>
      </c>
      <c r="AA180" s="11">
        <f>'OddsRatio_working_3-way'!X180^(1/3)*COS(('OddsRatio_working_3-way'!Y180+2*PI())/3)</f>
        <v>-0.31523335577185962</v>
      </c>
      <c r="AB180" s="11">
        <f>'OddsRatio_working_3-way'!X180^(1/3)*COS(('OddsRatio_working_3-way'!Y180+4*PI())/3)</f>
        <v>-0.20245298206955595</v>
      </c>
      <c r="AC180" s="11">
        <f>'OddsRatio_working_3-way'!X180^(1/3)*SIN('OddsRatio_working_3-way'!Y180/3)</f>
        <v>6.5113779116331608E-2</v>
      </c>
      <c r="AD180" s="11">
        <f>'OddsRatio_working_3-way'!X180^(1/3)*SIN(('OddsRatio_working_3-way'!Y180+2*PI())/3)</f>
        <v>0.41577263020463356</v>
      </c>
      <c r="AE180" s="11">
        <f>'OddsRatio_working_3-way'!X180^(1/3)*SIN(('OddsRatio_working_3-way'!Y180+4*PI())/3)</f>
        <v>-0.4808864093209651</v>
      </c>
      <c r="AF180" s="11">
        <f>-'OddsRatio_working_3-way'!U180/(3*'OddsRatio_working_3-way'!X180^(1/3))*COS(('OddsRatio_working_3-way'!Y180)/3)</f>
        <v>0.51768633784141549</v>
      </c>
      <c r="AG180" s="11">
        <f>-'OddsRatio_working_3-way'!U180/(3*'OddsRatio_working_3-way'!X180^(1/3))*COS(('OddsRatio_working_3-way'!Y180+2*PI())/3)</f>
        <v>-0.31523335577185957</v>
      </c>
      <c r="AH180" s="11">
        <f>-'OddsRatio_working_3-way'!U180/(3*'OddsRatio_working_3-way'!X180^(1/3))*COS(('OddsRatio_working_3-way'!Y180+4*PI())/3)</f>
        <v>-0.20245298206955592</v>
      </c>
      <c r="AI180" s="11">
        <f>'OddsRatio_working_3-way'!U180/(3*'OddsRatio_working_3-way'!X180^(1/3))*SIN(('OddsRatio_working_3-way'!Y180)/3)</f>
        <v>-6.5113779116331594E-2</v>
      </c>
      <c r="AJ180" s="11">
        <f>'OddsRatio_working_3-way'!U180/(3*'OddsRatio_working_3-way'!X180^(1/3))*SIN(('OddsRatio_working_3-way'!Y180+2*PI())/3)</f>
        <v>-0.41577263020463345</v>
      </c>
      <c r="AK180" s="11">
        <f>'OddsRatio_working_3-way'!U180/(3*'OddsRatio_working_3-way'!X180^(1/3))*SIN(('OddsRatio_working_3-way'!Y180+4*PI())/3)</f>
        <v>0.48088640932096499</v>
      </c>
      <c r="AL180" s="11">
        <f>'OddsRatio_working_3-way'!Z180+'OddsRatio_working_3-way'!AF180</f>
        <v>1.0353726756828312</v>
      </c>
      <c r="AM180" s="11">
        <f>'OddsRatio_working_3-way'!AA180+'OddsRatio_working_3-way'!AG180</f>
        <v>-0.63046671154371925</v>
      </c>
      <c r="AN180" s="11">
        <f>'OddsRatio_working_3-way'!AB180+'OddsRatio_working_3-way'!AH180</f>
        <v>-0.40490596413911184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1.0353726756828312</v>
      </c>
      <c r="AS180" s="11">
        <f>IF(('OddsRatio_working_3-way'!X180=0),IF(Q180&gt;0,-Q180^(1/3),(-Q180)^(1/3)),'OddsRatio_working_3-way'!AM180-'OddsRatio_working_3-way'!R180/3)</f>
        <v>-0.63046671154371925</v>
      </c>
      <c r="AT180" s="11">
        <f>IF(('OddsRatio_working_3-way'!X180=0),IF(Q180&gt;0,-Q180^(1/3),(-Q180)^(1/3)),'OddsRatio_working_3-way'!AN180-'OddsRatio_working_3-way'!R180/3)</f>
        <v>-0.40490596413911184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6.35</v>
      </c>
      <c r="B181" s="4">
        <f>IF('True_Odds_Calculator_3-way'!B182="","",'True_Odds_Calculator_3-way'!B182)</f>
        <v>4.7300000000000004</v>
      </c>
      <c r="C181" s="4">
        <f>IF('True_Odds_Calculator_3-way'!C182="","",'True_Odds_Calculator_3-way'!C182)</f>
        <v>1.51</v>
      </c>
      <c r="D181" s="9">
        <f t="shared" si="39"/>
        <v>0.1496890218805097</v>
      </c>
      <c r="E181" s="9">
        <f t="shared" si="40"/>
        <v>0.20159522467178223</v>
      </c>
      <c r="F181" s="9">
        <f t="shared" si="41"/>
        <v>0.64871575344770782</v>
      </c>
      <c r="G181" s="9">
        <f t="shared" si="42"/>
        <v>1.0617788093443223</v>
      </c>
      <c r="H181" s="9">
        <f t="shared" si="43"/>
        <v>6.6805166299921241</v>
      </c>
      <c r="I181" s="9">
        <f t="shared" si="44"/>
        <v>4.9604349588543224</v>
      </c>
      <c r="J181" s="9">
        <f t="shared" si="45"/>
        <v>1.5415071927656043</v>
      </c>
      <c r="K181" s="11">
        <f t="shared" si="46"/>
        <v>0.15748031496062992</v>
      </c>
      <c r="L181" s="11">
        <f t="shared" si="47"/>
        <v>0.21141649048625791</v>
      </c>
      <c r="M181" s="11">
        <f t="shared" si="48"/>
        <v>0.66225165562913912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-0.22439903068344813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0.21144956393212841</v>
      </c>
      <c r="Q181" s="11">
        <f>2*'OddsRatio_working_3-way'!K181*'OddsRatio_working_3-way'!L181*'OddsRatio_working_3-way'!M181</f>
        <v>4.4097927827346908E-2</v>
      </c>
      <c r="R181" s="11">
        <f t="shared" si="49"/>
        <v>0</v>
      </c>
      <c r="S181" s="11">
        <f t="shared" si="50"/>
        <v>-0.94229267964358066</v>
      </c>
      <c r="T181" s="11">
        <f t="shared" si="51"/>
        <v>-0.19651567875778533</v>
      </c>
      <c r="U181" s="11">
        <f>'OddsRatio_working_3-way'!S181-'OddsRatio_working_3-way'!R181^2/3</f>
        <v>-0.94229267964358066</v>
      </c>
      <c r="V181" s="11">
        <f>'OddsRatio_working_3-way'!S181*'OddsRatio_working_3-way'!R181/3-2*'OddsRatio_working_3-way'!R181^3/27-'OddsRatio_working_3-way'!T181</f>
        <v>0.19651567875778533</v>
      </c>
      <c r="W181" s="11">
        <f>'OddsRatio_working_3-way'!V181^2+4*'OddsRatio_working_3-way'!U181^3/27</f>
        <v>-8.5333628038196926E-2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0.17603411603708385</v>
      </c>
      <c r="Y181" s="11">
        <f>IF('OddsRatio_working_3-way'!W181&gt;=0,IF('OddsRatio_working_3-way'!V181+SQRT('OddsRatio_working_3-way'!W181)&gt;0,0,PI()),ACOS('OddsRatio_working_3-way'!V181/(2*'OddsRatio_working_3-way'!X181)))</f>
        <v>0.97861170973022626</v>
      </c>
      <c r="Z181" s="11">
        <f>'OddsRatio_working_3-way'!X181^(1/3)*COS('OddsRatio_working_3-way'!Y181/3)</f>
        <v>0.53088940467216117</v>
      </c>
      <c r="AA181" s="11">
        <f>'OddsRatio_working_3-way'!X181^(1/3)*COS(('OddsRatio_working_3-way'!Y181+2*PI())/3)</f>
        <v>-0.4209776567734726</v>
      </c>
      <c r="AB181" s="11">
        <f>'OddsRatio_working_3-way'!X181^(1/3)*COS(('OddsRatio_working_3-way'!Y181+4*PI())/3)</f>
        <v>-0.10991174789868893</v>
      </c>
      <c r="AC181" s="11">
        <f>'OddsRatio_working_3-way'!X181^(1/3)*SIN('OddsRatio_working_3-way'!Y181/3)</f>
        <v>0.17959398622457218</v>
      </c>
      <c r="AD181" s="11">
        <f>'OddsRatio_working_3-way'!X181^(1/3)*SIN(('OddsRatio_working_3-way'!Y181+2*PI())/3)</f>
        <v>0.36996671793380254</v>
      </c>
      <c r="AE181" s="11">
        <f>'OddsRatio_working_3-way'!X181^(1/3)*SIN(('OddsRatio_working_3-way'!Y181+4*PI())/3)</f>
        <v>-0.54956070415837466</v>
      </c>
      <c r="AF181" s="11">
        <f>-'OddsRatio_working_3-way'!U181/(3*'OddsRatio_working_3-way'!X181^(1/3))*COS(('OddsRatio_working_3-way'!Y181)/3)</f>
        <v>0.53088940467216117</v>
      </c>
      <c r="AG181" s="11">
        <f>-'OddsRatio_working_3-way'!U181/(3*'OddsRatio_working_3-way'!X181^(1/3))*COS(('OddsRatio_working_3-way'!Y181+2*PI())/3)</f>
        <v>-0.4209776567734726</v>
      </c>
      <c r="AH181" s="11">
        <f>-'OddsRatio_working_3-way'!U181/(3*'OddsRatio_working_3-way'!X181^(1/3))*COS(('OddsRatio_working_3-way'!Y181+4*PI())/3)</f>
        <v>-0.10991174789868893</v>
      </c>
      <c r="AI181" s="11">
        <f>'OddsRatio_working_3-way'!U181/(3*'OddsRatio_working_3-way'!X181^(1/3))*SIN(('OddsRatio_working_3-way'!Y181)/3)</f>
        <v>-0.17959398622457218</v>
      </c>
      <c r="AJ181" s="11">
        <f>'OddsRatio_working_3-way'!U181/(3*'OddsRatio_working_3-way'!X181^(1/3))*SIN(('OddsRatio_working_3-way'!Y181+2*PI())/3)</f>
        <v>-0.36996671793380254</v>
      </c>
      <c r="AK181" s="11">
        <f>'OddsRatio_working_3-way'!U181/(3*'OddsRatio_working_3-way'!X181^(1/3))*SIN(('OddsRatio_working_3-way'!Y181+4*PI())/3)</f>
        <v>0.54956070415837466</v>
      </c>
      <c r="AL181" s="11">
        <f>'OddsRatio_working_3-way'!Z181+'OddsRatio_working_3-way'!AF181</f>
        <v>1.0617788093443223</v>
      </c>
      <c r="AM181" s="11">
        <f>'OddsRatio_working_3-way'!AA181+'OddsRatio_working_3-way'!AG181</f>
        <v>-0.84195531354694519</v>
      </c>
      <c r="AN181" s="11">
        <f>'OddsRatio_working_3-way'!AB181+'OddsRatio_working_3-way'!AH181</f>
        <v>-0.21982349579737787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1.0617788093443223</v>
      </c>
      <c r="AS181" s="11">
        <f>IF(('OddsRatio_working_3-way'!X181=0),IF(Q181&gt;0,-Q181^(1/3),(-Q181)^(1/3)),'OddsRatio_working_3-way'!AM181-'OddsRatio_working_3-way'!R181/3)</f>
        <v>-0.84195531354694519</v>
      </c>
      <c r="AT181" s="11">
        <f>IF(('OddsRatio_working_3-way'!X181=0),IF(Q181&gt;0,-Q181^(1/3),(-Q181)^(1/3)),'OddsRatio_working_3-way'!AN181-'OddsRatio_working_3-way'!R181/3)</f>
        <v>-0.21982349579737787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2.63</v>
      </c>
      <c r="B182" s="4">
        <f>IF('True_Odds_Calculator_3-way'!B183="","",'True_Odds_Calculator_3-way'!B183)</f>
        <v>3.35</v>
      </c>
      <c r="C182" s="4">
        <f>IF('True_Odds_Calculator_3-way'!C183="","",'True_Odds_Calculator_3-way'!C183)</f>
        <v>2.87</v>
      </c>
      <c r="D182" s="9">
        <f t="shared" si="39"/>
        <v>0.37068830261315233</v>
      </c>
      <c r="E182" s="9">
        <f t="shared" si="40"/>
        <v>0.29005839882234069</v>
      </c>
      <c r="F182" s="9">
        <f t="shared" si="41"/>
        <v>0.33925329856450687</v>
      </c>
      <c r="G182" s="9">
        <f t="shared" si="42"/>
        <v>1.041524087005687</v>
      </c>
      <c r="H182" s="9">
        <f t="shared" si="43"/>
        <v>2.69768426181927</v>
      </c>
      <c r="I182" s="9">
        <f t="shared" si="44"/>
        <v>3.4475816044633651</v>
      </c>
      <c r="J182" s="9">
        <f t="shared" si="45"/>
        <v>2.9476500427006354</v>
      </c>
      <c r="K182" s="11">
        <f t="shared" si="46"/>
        <v>0.38022813688212931</v>
      </c>
      <c r="L182" s="11">
        <f t="shared" si="47"/>
        <v>0.29850746268656714</v>
      </c>
      <c r="M182" s="11">
        <f t="shared" si="48"/>
        <v>0.34843205574912889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-0.28327915673945436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0.23135208287071157</v>
      </c>
      <c r="Q182" s="11">
        <f>2*'OddsRatio_working_3-way'!K182*'OddsRatio_working_3-way'!L182*'OddsRatio_working_3-way'!M182</f>
        <v>7.9094729186568041E-2</v>
      </c>
      <c r="R182" s="11">
        <f t="shared" si="49"/>
        <v>0</v>
      </c>
      <c r="S182" s="11">
        <f t="shared" si="50"/>
        <v>-0.81669292415854422</v>
      </c>
      <c r="T182" s="11">
        <f t="shared" si="51"/>
        <v>-0.27921125612257919</v>
      </c>
      <c r="U182" s="11">
        <f>'OddsRatio_working_3-way'!S182-'OddsRatio_working_3-way'!R182^2/3</f>
        <v>-0.81669292415854422</v>
      </c>
      <c r="V182" s="11">
        <f>'OddsRatio_working_3-way'!S182*'OddsRatio_working_3-way'!R182/3-2*'OddsRatio_working_3-way'!R182^3/27-'OddsRatio_working_3-way'!T182</f>
        <v>0.27921125612257919</v>
      </c>
      <c r="W182" s="11">
        <f>'OddsRatio_working_3-way'!V182^2+4*'OddsRatio_working_3-way'!U182^3/27</f>
        <v>-2.7409018397077517E-3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0.14203857520516763</v>
      </c>
      <c r="Y182" s="11">
        <f>IF('OddsRatio_working_3-way'!W182&gt;=0,IF('OddsRatio_working_3-way'!V182+SQRT('OddsRatio_working_3-way'!W182)&gt;0,0,PI()),ACOS('OddsRatio_working_3-way'!V182/(2*'OddsRatio_working_3-way'!X182)))</f>
        <v>0.18535318293096492</v>
      </c>
      <c r="Z182" s="11">
        <f>'OddsRatio_working_3-way'!X182^(1/3)*COS('OddsRatio_working_3-way'!Y182/3)</f>
        <v>0.5207620435028435</v>
      </c>
      <c r="AA182" s="11">
        <f>'OddsRatio_working_3-way'!X182^(1/3)*COS(('OddsRatio_working_3-way'!Y182+2*PI())/3)</f>
        <v>-0.28828087075984843</v>
      </c>
      <c r="AB182" s="11">
        <f>'OddsRatio_working_3-way'!X182^(1/3)*COS(('OddsRatio_working_3-way'!Y182+4*PI())/3)</f>
        <v>-0.23248117274299476</v>
      </c>
      <c r="AC182" s="11">
        <f>'OddsRatio_working_3-way'!X182^(1/3)*SIN('OddsRatio_working_3-way'!Y182/3)</f>
        <v>3.2215970670730239E-2</v>
      </c>
      <c r="AD182" s="11">
        <f>'OddsRatio_working_3-way'!X182^(1/3)*SIN(('OddsRatio_working_3-way'!Y182+2*PI())/3)</f>
        <v>0.43488517366479434</v>
      </c>
      <c r="AE182" s="11">
        <f>'OddsRatio_working_3-way'!X182^(1/3)*SIN(('OddsRatio_working_3-way'!Y182+4*PI())/3)</f>
        <v>-0.46710114433552463</v>
      </c>
      <c r="AF182" s="11">
        <f>-'OddsRatio_working_3-way'!U182/(3*'OddsRatio_working_3-way'!X182^(1/3))*COS(('OddsRatio_working_3-way'!Y182)/3)</f>
        <v>0.5207620435028435</v>
      </c>
      <c r="AG182" s="11">
        <f>-'OddsRatio_working_3-way'!U182/(3*'OddsRatio_working_3-way'!X182^(1/3))*COS(('OddsRatio_working_3-way'!Y182+2*PI())/3)</f>
        <v>-0.28828087075984843</v>
      </c>
      <c r="AH182" s="11">
        <f>-'OddsRatio_working_3-way'!U182/(3*'OddsRatio_working_3-way'!X182^(1/3))*COS(('OddsRatio_working_3-way'!Y182+4*PI())/3)</f>
        <v>-0.23248117274299476</v>
      </c>
      <c r="AI182" s="11">
        <f>'OddsRatio_working_3-way'!U182/(3*'OddsRatio_working_3-way'!X182^(1/3))*SIN(('OddsRatio_working_3-way'!Y182)/3)</f>
        <v>-3.2215970670730239E-2</v>
      </c>
      <c r="AJ182" s="11">
        <f>'OddsRatio_working_3-way'!U182/(3*'OddsRatio_working_3-way'!X182^(1/3))*SIN(('OddsRatio_working_3-way'!Y182+2*PI())/3)</f>
        <v>-0.43488517366479434</v>
      </c>
      <c r="AK182" s="11">
        <f>'OddsRatio_working_3-way'!U182/(3*'OddsRatio_working_3-way'!X182^(1/3))*SIN(('OddsRatio_working_3-way'!Y182+4*PI())/3)</f>
        <v>0.46710114433552463</v>
      </c>
      <c r="AL182" s="11">
        <f>'OddsRatio_working_3-way'!Z182+'OddsRatio_working_3-way'!AF182</f>
        <v>1.041524087005687</v>
      </c>
      <c r="AM182" s="11">
        <f>'OddsRatio_working_3-way'!AA182+'OddsRatio_working_3-way'!AG182</f>
        <v>-0.57656174151969686</v>
      </c>
      <c r="AN182" s="11">
        <f>'OddsRatio_working_3-way'!AB182+'OddsRatio_working_3-way'!AH182</f>
        <v>-0.46496234548598953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1.041524087005687</v>
      </c>
      <c r="AS182" s="11">
        <f>IF(('OddsRatio_working_3-way'!X182=0),IF(Q182&gt;0,-Q182^(1/3),(-Q182)^(1/3)),'OddsRatio_working_3-way'!AM182-'OddsRatio_working_3-way'!R182/3)</f>
        <v>-0.57656174151969686</v>
      </c>
      <c r="AT182" s="11">
        <f>IF(('OddsRatio_working_3-way'!X182=0),IF(Q182&gt;0,-Q182^(1/3),(-Q182)^(1/3)),'OddsRatio_working_3-way'!AN182-'OddsRatio_working_3-way'!R182/3)</f>
        <v>-0.46496234548598953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1.39</v>
      </c>
      <c r="B183" s="4">
        <f>IF('True_Odds_Calculator_3-way'!B184="","",'True_Odds_Calculator_3-way'!B184)</f>
        <v>4.92</v>
      </c>
      <c r="C183" s="4">
        <f>IF('True_Odds_Calculator_3-way'!C184="","",'True_Odds_Calculator_3-way'!C184)</f>
        <v>8.98</v>
      </c>
      <c r="D183" s="9">
        <f t="shared" si="39"/>
        <v>0.70423754726684862</v>
      </c>
      <c r="E183" s="9">
        <f t="shared" si="40"/>
        <v>0.19152350294584067</v>
      </c>
      <c r="F183" s="9">
        <f t="shared" si="41"/>
        <v>0.10423894978731083</v>
      </c>
      <c r="G183" s="9">
        <f t="shared" si="42"/>
        <v>1.0768600259409045</v>
      </c>
      <c r="H183" s="9">
        <f t="shared" si="43"/>
        <v>1.4199754101169524</v>
      </c>
      <c r="I183" s="9">
        <f t="shared" si="44"/>
        <v>5.2212913016883453</v>
      </c>
      <c r="J183" s="9">
        <f t="shared" si="45"/>
        <v>9.5933430070084196</v>
      </c>
      <c r="K183" s="11">
        <f t="shared" si="46"/>
        <v>0.71942446043165476</v>
      </c>
      <c r="L183" s="11">
        <f t="shared" si="47"/>
        <v>0.2032520325203252</v>
      </c>
      <c r="M183" s="11">
        <f t="shared" si="48"/>
        <v>0.11135857461024498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-0.19865400525470223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0.20012237263261262</v>
      </c>
      <c r="Q183" s="11">
        <f>2*'OddsRatio_working_3-way'!K183*'OddsRatio_working_3-way'!L183*'OddsRatio_working_3-way'!M183</f>
        <v>3.2566700184314498E-2</v>
      </c>
      <c r="R183" s="11">
        <f t="shared" si="49"/>
        <v>0</v>
      </c>
      <c r="S183" s="11">
        <f t="shared" si="50"/>
        <v>-1.0073915820424952</v>
      </c>
      <c r="T183" s="11">
        <f t="shared" si="51"/>
        <v>-0.16393679121928315</v>
      </c>
      <c r="U183" s="11">
        <f>'OddsRatio_working_3-way'!S183-'OddsRatio_working_3-way'!R183^2/3</f>
        <v>-1.0073915820424952</v>
      </c>
      <c r="V183" s="11">
        <f>'OddsRatio_working_3-way'!S183*'OddsRatio_working_3-way'!R183/3-2*'OddsRatio_working_3-way'!R183^3/27-'OddsRatio_working_3-way'!T183</f>
        <v>0.16393679121928315</v>
      </c>
      <c r="W183" s="11">
        <f>'OddsRatio_working_3-way'!V183^2+4*'OddsRatio_working_3-way'!U183^3/27</f>
        <v>-0.12458236647367762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0.19458779380330646</v>
      </c>
      <c r="Y183" s="11">
        <f>IF('OddsRatio_working_3-way'!W183&gt;=0,IF('OddsRatio_working_3-way'!V183+SQRT('OddsRatio_working_3-way'!W183)&gt;0,0,PI()),ACOS('OddsRatio_working_3-way'!V183/(2*'OddsRatio_working_3-way'!X183)))</f>
        <v>1.1359828969035077</v>
      </c>
      <c r="Z183" s="11">
        <f>'OddsRatio_working_3-way'!X183^(1/3)*COS('OddsRatio_working_3-way'!Y183/3)</f>
        <v>0.53843001297045223</v>
      </c>
      <c r="AA183" s="11">
        <f>'OddsRatio_working_3-way'!X183^(1/3)*COS(('OddsRatio_working_3-way'!Y183+2*PI())/3)</f>
        <v>-0.45473518425600884</v>
      </c>
      <c r="AB183" s="11">
        <f>'OddsRatio_working_3-way'!X183^(1/3)*COS(('OddsRatio_working_3-way'!Y183+4*PI())/3)</f>
        <v>-8.3694828714443406E-2</v>
      </c>
      <c r="AC183" s="11">
        <f>'OddsRatio_working_3-way'!X183^(1/3)*SIN('OddsRatio_working_3-way'!Y183/3)</f>
        <v>0.21422024915213722</v>
      </c>
      <c r="AD183" s="11">
        <f>'OddsRatio_working_3-way'!X183^(1/3)*SIN(('OddsRatio_working_3-way'!Y183+2*PI())/3)</f>
        <v>0.3591839448163277</v>
      </c>
      <c r="AE183" s="11">
        <f>'OddsRatio_working_3-way'!X183^(1/3)*SIN(('OddsRatio_working_3-way'!Y183+4*PI())/3)</f>
        <v>-0.57340419396846498</v>
      </c>
      <c r="AF183" s="11">
        <f>-'OddsRatio_working_3-way'!U183/(3*'OddsRatio_working_3-way'!X183^(1/3))*COS(('OddsRatio_working_3-way'!Y183)/3)</f>
        <v>0.53843001297045223</v>
      </c>
      <c r="AG183" s="11">
        <f>-'OddsRatio_working_3-way'!U183/(3*'OddsRatio_working_3-way'!X183^(1/3))*COS(('OddsRatio_working_3-way'!Y183+2*PI())/3)</f>
        <v>-0.45473518425600884</v>
      </c>
      <c r="AH183" s="11">
        <f>-'OddsRatio_working_3-way'!U183/(3*'OddsRatio_working_3-way'!X183^(1/3))*COS(('OddsRatio_working_3-way'!Y183+4*PI())/3)</f>
        <v>-8.3694828714443406E-2</v>
      </c>
      <c r="AI183" s="11">
        <f>'OddsRatio_working_3-way'!U183/(3*'OddsRatio_working_3-way'!X183^(1/3))*SIN(('OddsRatio_working_3-way'!Y183)/3)</f>
        <v>-0.21422024915213722</v>
      </c>
      <c r="AJ183" s="11">
        <f>'OddsRatio_working_3-way'!U183/(3*'OddsRatio_working_3-way'!X183^(1/3))*SIN(('OddsRatio_working_3-way'!Y183+2*PI())/3)</f>
        <v>-0.3591839448163277</v>
      </c>
      <c r="AK183" s="11">
        <f>'OddsRatio_working_3-way'!U183/(3*'OddsRatio_working_3-way'!X183^(1/3))*SIN(('OddsRatio_working_3-way'!Y183+4*PI())/3)</f>
        <v>0.57340419396846498</v>
      </c>
      <c r="AL183" s="11">
        <f>'OddsRatio_working_3-way'!Z183+'OddsRatio_working_3-way'!AF183</f>
        <v>1.0768600259409045</v>
      </c>
      <c r="AM183" s="11">
        <f>'OddsRatio_working_3-way'!AA183+'OddsRatio_working_3-way'!AG183</f>
        <v>-0.90947036851201768</v>
      </c>
      <c r="AN183" s="11">
        <f>'OddsRatio_working_3-way'!AB183+'OddsRatio_working_3-way'!AH183</f>
        <v>-0.16738965742888681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1.0768600259409045</v>
      </c>
      <c r="AS183" s="11">
        <f>IF(('OddsRatio_working_3-way'!X183=0),IF(Q183&gt;0,-Q183^(1/3),(-Q183)^(1/3)),'OddsRatio_working_3-way'!AM183-'OddsRatio_working_3-way'!R183/3)</f>
        <v>-0.90947036851201768</v>
      </c>
      <c r="AT183" s="11">
        <f>IF(('OddsRatio_working_3-way'!X183=0),IF(Q183&gt;0,-Q183^(1/3),(-Q183)^(1/3)),'OddsRatio_working_3-way'!AN183-'OddsRatio_working_3-way'!R183/3)</f>
        <v>-0.16738965742888681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2.59</v>
      </c>
      <c r="B184" s="4">
        <f>IF('True_Odds_Calculator_3-way'!B185="","",'True_Odds_Calculator_3-way'!B185)</f>
        <v>3.74</v>
      </c>
      <c r="C184" s="4">
        <f>IF('True_Odds_Calculator_3-way'!C185="","",'True_Odds_Calculator_3-way'!C185)</f>
        <v>2.68</v>
      </c>
      <c r="D184" s="9">
        <f t="shared" si="39"/>
        <v>0.37662519925508692</v>
      </c>
      <c r="E184" s="9">
        <f t="shared" si="40"/>
        <v>0.25958602173302103</v>
      </c>
      <c r="F184" s="9">
        <f t="shared" si="41"/>
        <v>0.36378877901189222</v>
      </c>
      <c r="G184" s="9">
        <f t="shared" si="42"/>
        <v>1.0409808581195534</v>
      </c>
      <c r="H184" s="9">
        <f t="shared" si="43"/>
        <v>2.65515956441009</v>
      </c>
      <c r="I184" s="9">
        <f t="shared" si="44"/>
        <v>3.8522875512475774</v>
      </c>
      <c r="J184" s="9">
        <f t="shared" si="45"/>
        <v>2.7488478416408499</v>
      </c>
      <c r="K184" s="11">
        <f t="shared" si="46"/>
        <v>0.38610038610038611</v>
      </c>
      <c r="L184" s="11">
        <f t="shared" si="47"/>
        <v>0.26737967914438499</v>
      </c>
      <c r="M184" s="11">
        <f t="shared" si="48"/>
        <v>0.37313432835820892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-0.28193617833652973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0.23150923063126747</v>
      </c>
      <c r="Q184" s="11">
        <f>2*'OddsRatio_working_3-way'!K184*'OddsRatio_working_3-way'!L184*'OddsRatio_working_3-way'!M184</f>
        <v>7.704134130824207E-2</v>
      </c>
      <c r="R184" s="11">
        <f t="shared" si="49"/>
        <v>0</v>
      </c>
      <c r="S184" s="11">
        <f t="shared" si="50"/>
        <v>-0.82114055740277947</v>
      </c>
      <c r="T184" s="11">
        <f t="shared" si="51"/>
        <v>-0.27325808898594983</v>
      </c>
      <c r="U184" s="11">
        <f>'OddsRatio_working_3-way'!S184-'OddsRatio_working_3-way'!R184^2/3</f>
        <v>-0.82114055740277947</v>
      </c>
      <c r="V184" s="11">
        <f>'OddsRatio_working_3-way'!S184*'OddsRatio_working_3-way'!R184/3-2*'OddsRatio_working_3-way'!R184^3/27-'OddsRatio_working_3-way'!T184</f>
        <v>0.27325808898594983</v>
      </c>
      <c r="W184" s="11">
        <f>'OddsRatio_working_3-way'!V184^2+4*'OddsRatio_working_3-way'!U184^3/27</f>
        <v>-7.3554885103734036E-3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0.14320044667059062</v>
      </c>
      <c r="Y184" s="11">
        <f>IF('OddsRatio_working_3-way'!W184&gt;=0,IF('OddsRatio_working_3-way'!V184+SQRT('OddsRatio_working_3-way'!W184)&gt;0,0,PI()),ACOS('OddsRatio_working_3-way'!V184/(2*'OddsRatio_working_3-way'!X184)))</f>
        <v>0.30412126253184235</v>
      </c>
      <c r="Z184" s="11">
        <f>'OddsRatio_working_3-way'!X184^(1/3)*COS('OddsRatio_working_3-way'!Y184/3)</f>
        <v>0.52049042905977672</v>
      </c>
      <c r="AA184" s="11">
        <f>'OddsRatio_working_3-way'!X184^(1/3)*COS(('OddsRatio_working_3-way'!Y184+2*PI())/3)</f>
        <v>-0.30609741506129173</v>
      </c>
      <c r="AB184" s="11">
        <f>'OddsRatio_working_3-way'!X184^(1/3)*COS(('OddsRatio_working_3-way'!Y184+4*PI())/3)</f>
        <v>-0.21439301399848484</v>
      </c>
      <c r="AC184" s="11">
        <f>'OddsRatio_working_3-way'!X184^(1/3)*SIN('OddsRatio_working_3-way'!Y184/3)</f>
        <v>5.2945560639485009E-2</v>
      </c>
      <c r="AD184" s="11">
        <f>'OddsRatio_working_3-way'!X184^(1/3)*SIN(('OddsRatio_working_3-way'!Y184+2*PI())/3)</f>
        <v>0.42428515367268638</v>
      </c>
      <c r="AE184" s="11">
        <f>'OddsRatio_working_3-way'!X184^(1/3)*SIN(('OddsRatio_working_3-way'!Y184+4*PI())/3)</f>
        <v>-0.47723071431217129</v>
      </c>
      <c r="AF184" s="11">
        <f>-'OddsRatio_working_3-way'!U184/(3*'OddsRatio_working_3-way'!X184^(1/3))*COS(('OddsRatio_working_3-way'!Y184)/3)</f>
        <v>0.52049042905977672</v>
      </c>
      <c r="AG184" s="11">
        <f>-'OddsRatio_working_3-way'!U184/(3*'OddsRatio_working_3-way'!X184^(1/3))*COS(('OddsRatio_working_3-way'!Y184+2*PI())/3)</f>
        <v>-0.30609741506129173</v>
      </c>
      <c r="AH184" s="11">
        <f>-'OddsRatio_working_3-way'!U184/(3*'OddsRatio_working_3-way'!X184^(1/3))*COS(('OddsRatio_working_3-way'!Y184+4*PI())/3)</f>
        <v>-0.21439301399848484</v>
      </c>
      <c r="AI184" s="11">
        <f>'OddsRatio_working_3-way'!U184/(3*'OddsRatio_working_3-way'!X184^(1/3))*SIN(('OddsRatio_working_3-way'!Y184)/3)</f>
        <v>-5.2945560639485009E-2</v>
      </c>
      <c r="AJ184" s="11">
        <f>'OddsRatio_working_3-way'!U184/(3*'OddsRatio_working_3-way'!X184^(1/3))*SIN(('OddsRatio_working_3-way'!Y184+2*PI())/3)</f>
        <v>-0.42428515367268638</v>
      </c>
      <c r="AK184" s="11">
        <f>'OddsRatio_working_3-way'!U184/(3*'OddsRatio_working_3-way'!X184^(1/3))*SIN(('OddsRatio_working_3-way'!Y184+4*PI())/3)</f>
        <v>0.47723071431217129</v>
      </c>
      <c r="AL184" s="11">
        <f>'OddsRatio_working_3-way'!Z184+'OddsRatio_working_3-way'!AF184</f>
        <v>1.0409808581195534</v>
      </c>
      <c r="AM184" s="11">
        <f>'OddsRatio_working_3-way'!AA184+'OddsRatio_working_3-way'!AG184</f>
        <v>-0.61219483012258347</v>
      </c>
      <c r="AN184" s="11">
        <f>'OddsRatio_working_3-way'!AB184+'OddsRatio_working_3-way'!AH184</f>
        <v>-0.42878602799696969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1.0409808581195534</v>
      </c>
      <c r="AS184" s="11">
        <f>IF(('OddsRatio_working_3-way'!X184=0),IF(Q184&gt;0,-Q184^(1/3),(-Q184)^(1/3)),'OddsRatio_working_3-way'!AM184-'OddsRatio_working_3-way'!R184/3)</f>
        <v>-0.61219483012258347</v>
      </c>
      <c r="AT184" s="11">
        <f>IF(('OddsRatio_working_3-way'!X184=0),IF(Q184&gt;0,-Q184^(1/3),(-Q184)^(1/3)),'OddsRatio_working_3-way'!AN184-'OddsRatio_working_3-way'!R184/3)</f>
        <v>-0.42878602799696969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1.86</v>
      </c>
      <c r="B185" s="4">
        <f>IF('True_Odds_Calculator_3-way'!B186="","",'True_Odds_Calculator_3-way'!B186)</f>
        <v>3.95</v>
      </c>
      <c r="C185" s="4">
        <f>IF('True_Odds_Calculator_3-way'!C186="","",'True_Odds_Calculator_3-way'!C186)</f>
        <v>4.1900000000000004</v>
      </c>
      <c r="D185" s="9">
        <f t="shared" si="39"/>
        <v>0.52571102150349669</v>
      </c>
      <c r="E185" s="9">
        <f t="shared" si="40"/>
        <v>0.24421772746973855</v>
      </c>
      <c r="F185" s="9">
        <f t="shared" si="41"/>
        <v>0.23007125102676462</v>
      </c>
      <c r="G185" s="9">
        <f t="shared" si="42"/>
        <v>1.0490531673237296</v>
      </c>
      <c r="H185" s="9">
        <f t="shared" si="43"/>
        <v>1.9021857238984072</v>
      </c>
      <c r="I185" s="9">
        <f t="shared" si="44"/>
        <v>4.0947068436050031</v>
      </c>
      <c r="J185" s="9">
        <f t="shared" si="45"/>
        <v>4.3464796037626972</v>
      </c>
      <c r="K185" s="11">
        <f t="shared" si="46"/>
        <v>0.5376344086021505</v>
      </c>
      <c r="L185" s="11">
        <f t="shared" si="47"/>
        <v>0.25316455696202528</v>
      </c>
      <c r="M185" s="11">
        <f t="shared" si="48"/>
        <v>0.2386634844868735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-0.26289788210926923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0.22739136945802568</v>
      </c>
      <c r="Q185" s="11">
        <f>2*'OddsRatio_working_3-way'!K185*'OddsRatio_working_3-way'!L185*'OddsRatio_working_3-way'!M185</f>
        <v>6.4968962702293034E-2</v>
      </c>
      <c r="R185" s="11">
        <f t="shared" si="49"/>
        <v>0</v>
      </c>
      <c r="S185" s="11">
        <f t="shared" si="50"/>
        <v>-0.86494180795079267</v>
      </c>
      <c r="T185" s="11">
        <f t="shared" si="51"/>
        <v>-0.24712623084308355</v>
      </c>
      <c r="U185" s="11">
        <f>'OddsRatio_working_3-way'!S185-'OddsRatio_working_3-way'!R185^2/3</f>
        <v>-0.86494180795079267</v>
      </c>
      <c r="V185" s="11">
        <f>'OddsRatio_working_3-way'!S185*'OddsRatio_working_3-way'!R185/3-2*'OddsRatio_working_3-way'!R185^3/27-'OddsRatio_working_3-way'!T185</f>
        <v>0.24712623084308355</v>
      </c>
      <c r="W185" s="11">
        <f>'OddsRatio_working_3-way'!V185^2+4*'OddsRatio_working_3-way'!U185^3/27</f>
        <v>-3.4792924036585036E-2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0.15480980105220571</v>
      </c>
      <c r="Y185" s="11">
        <f>IF('OddsRatio_working_3-way'!W185&gt;=0,IF('OddsRatio_working_3-way'!V185+SQRT('OddsRatio_working_3-way'!W185)&gt;0,0,PI()),ACOS('OddsRatio_working_3-way'!V185/(2*'OddsRatio_working_3-way'!X185)))</f>
        <v>0.64656019996482739</v>
      </c>
      <c r="Z185" s="11">
        <f>'OddsRatio_working_3-way'!X185^(1/3)*COS('OddsRatio_working_3-way'!Y185/3)</f>
        <v>0.52452658366186478</v>
      </c>
      <c r="AA185" s="11">
        <f>'OddsRatio_working_3-way'!X185^(1/3)*COS(('OddsRatio_working_3-way'!Y185+2*PI())/3)</f>
        <v>-0.36170849916495995</v>
      </c>
      <c r="AB185" s="11">
        <f>'OddsRatio_working_3-way'!X185^(1/3)*COS(('OddsRatio_working_3-way'!Y185+4*PI())/3)</f>
        <v>-0.16281808449690494</v>
      </c>
      <c r="AC185" s="11">
        <f>'OddsRatio_working_3-way'!X185^(1/3)*SIN('OddsRatio_working_3-way'!Y185/3)</f>
        <v>0.11482943444783797</v>
      </c>
      <c r="AD185" s="11">
        <f>'OddsRatio_working_3-way'!X185^(1/3)*SIN(('OddsRatio_working_3-way'!Y185+2*PI())/3)</f>
        <v>0.39683862918751961</v>
      </c>
      <c r="AE185" s="11">
        <f>'OddsRatio_working_3-way'!X185^(1/3)*SIN(('OddsRatio_working_3-way'!Y185+4*PI())/3)</f>
        <v>-0.51166806363535755</v>
      </c>
      <c r="AF185" s="11">
        <f>-'OddsRatio_working_3-way'!U185/(3*'OddsRatio_working_3-way'!X185^(1/3))*COS(('OddsRatio_working_3-way'!Y185)/3)</f>
        <v>0.52452658366186478</v>
      </c>
      <c r="AG185" s="11">
        <f>-'OddsRatio_working_3-way'!U185/(3*'OddsRatio_working_3-way'!X185^(1/3))*COS(('OddsRatio_working_3-way'!Y185+2*PI())/3)</f>
        <v>-0.36170849916495995</v>
      </c>
      <c r="AH185" s="11">
        <f>-'OddsRatio_working_3-way'!U185/(3*'OddsRatio_working_3-way'!X185^(1/3))*COS(('OddsRatio_working_3-way'!Y185+4*PI())/3)</f>
        <v>-0.16281808449690494</v>
      </c>
      <c r="AI185" s="11">
        <f>'OddsRatio_working_3-way'!U185/(3*'OddsRatio_working_3-way'!X185^(1/3))*SIN(('OddsRatio_working_3-way'!Y185)/3)</f>
        <v>-0.11482943444783797</v>
      </c>
      <c r="AJ185" s="11">
        <f>'OddsRatio_working_3-way'!U185/(3*'OddsRatio_working_3-way'!X185^(1/3))*SIN(('OddsRatio_working_3-way'!Y185+2*PI())/3)</f>
        <v>-0.39683862918751961</v>
      </c>
      <c r="AK185" s="11">
        <f>'OddsRatio_working_3-way'!U185/(3*'OddsRatio_working_3-way'!X185^(1/3))*SIN(('OddsRatio_working_3-way'!Y185+4*PI())/3)</f>
        <v>0.51166806363535755</v>
      </c>
      <c r="AL185" s="11">
        <f>'OddsRatio_working_3-way'!Z185+'OddsRatio_working_3-way'!AF185</f>
        <v>1.0490531673237296</v>
      </c>
      <c r="AM185" s="11">
        <f>'OddsRatio_working_3-way'!AA185+'OddsRatio_working_3-way'!AG185</f>
        <v>-0.7234169983299199</v>
      </c>
      <c r="AN185" s="11">
        <f>'OddsRatio_working_3-way'!AB185+'OddsRatio_working_3-way'!AH185</f>
        <v>-0.32563616899380987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1.0490531673237296</v>
      </c>
      <c r="AS185" s="11">
        <f>IF(('OddsRatio_working_3-way'!X185=0),IF(Q185&gt;0,-Q185^(1/3),(-Q185)^(1/3)),'OddsRatio_working_3-way'!AM185-'OddsRatio_working_3-way'!R185/3)</f>
        <v>-0.7234169983299199</v>
      </c>
      <c r="AT185" s="11">
        <f>IF(('OddsRatio_working_3-way'!X185=0),IF(Q185&gt;0,-Q185^(1/3),(-Q185)^(1/3)),'OddsRatio_working_3-way'!AN185-'OddsRatio_working_3-way'!R185/3)</f>
        <v>-0.32563616899380987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2.94</v>
      </c>
      <c r="B186" s="4">
        <f>IF('True_Odds_Calculator_3-way'!B187="","",'True_Odds_Calculator_3-way'!B187)</f>
        <v>3.29</v>
      </c>
      <c r="C186" s="4">
        <f>IF('True_Odds_Calculator_3-way'!C187="","",'True_Odds_Calculator_3-way'!C187)</f>
        <v>2.61</v>
      </c>
      <c r="D186" s="9">
        <f t="shared" si="39"/>
        <v>0.33104784667182718</v>
      </c>
      <c r="E186" s="9">
        <f t="shared" si="40"/>
        <v>0.29539717561504347</v>
      </c>
      <c r="F186" s="9">
        <f t="shared" si="41"/>
        <v>0.37355497771312934</v>
      </c>
      <c r="G186" s="9">
        <f t="shared" si="42"/>
        <v>1.0416038076020708</v>
      </c>
      <c r="H186" s="9">
        <f t="shared" si="43"/>
        <v>3.0207113867480171</v>
      </c>
      <c r="I186" s="9">
        <f t="shared" si="44"/>
        <v>3.385272719408742</v>
      </c>
      <c r="J186" s="9">
        <f t="shared" si="45"/>
        <v>2.6769821302393342</v>
      </c>
      <c r="K186" s="11">
        <f t="shared" si="46"/>
        <v>0.3401360544217687</v>
      </c>
      <c r="L186" s="11">
        <f t="shared" si="47"/>
        <v>0.303951367781155</v>
      </c>
      <c r="M186" s="11">
        <f t="shared" si="48"/>
        <v>0.38314176245210729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-0.28332138268203677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0.2313284838327137</v>
      </c>
      <c r="Q186" s="11">
        <f>2*'OddsRatio_working_3-way'!K186*'OddsRatio_working_3-way'!L186*'OddsRatio_working_3-way'!M186</f>
        <v>7.9222083504354002E-2</v>
      </c>
      <c r="R186" s="11">
        <f t="shared" si="49"/>
        <v>0</v>
      </c>
      <c r="S186" s="11">
        <f t="shared" si="50"/>
        <v>-0.81648791080596572</v>
      </c>
      <c r="T186" s="11">
        <f t="shared" si="51"/>
        <v>-0.27961914753628958</v>
      </c>
      <c r="U186" s="11">
        <f>'OddsRatio_working_3-way'!S186-'OddsRatio_working_3-way'!R186^2/3</f>
        <v>-0.81648791080596572</v>
      </c>
      <c r="V186" s="11">
        <f>'OddsRatio_working_3-way'!S186*'OddsRatio_working_3-way'!R186/3-2*'OddsRatio_working_3-way'!R186^3/27-'OddsRatio_working_3-way'!T186</f>
        <v>0.27961914753628958</v>
      </c>
      <c r="W186" s="11">
        <f>'OddsRatio_working_3-way'!V186^2+4*'OddsRatio_working_3-way'!U186^3/27</f>
        <v>-2.4522010558826746E-3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0.14198509492619635</v>
      </c>
      <c r="Y186" s="11">
        <f>IF('OddsRatio_working_3-way'!W186&gt;=0,IF('OddsRatio_working_3-way'!V186+SQRT('OddsRatio_working_3-way'!W186)&gt;0,0,PI()),ACOS('OddsRatio_working_3-way'!V186/(2*'OddsRatio_working_3-way'!X186)))</f>
        <v>0.17527959777578772</v>
      </c>
      <c r="Z186" s="11">
        <f>'OddsRatio_working_3-way'!X186^(1/3)*COS('OddsRatio_working_3-way'!Y186/3)</f>
        <v>0.5208019038010353</v>
      </c>
      <c r="AA186" s="11">
        <f>'OddsRatio_working_3-way'!X186^(1/3)*COS(('OddsRatio_working_3-way'!Y186+2*PI())/3)</f>
        <v>-0.2867829618581435</v>
      </c>
      <c r="AB186" s="11">
        <f>'OddsRatio_working_3-way'!X186^(1/3)*COS(('OddsRatio_working_3-way'!Y186+4*PI())/3)</f>
        <v>-0.23401894194289188</v>
      </c>
      <c r="AC186" s="11">
        <f>'OddsRatio_working_3-way'!X186^(1/3)*SIN('OddsRatio_working_3-way'!Y186/3)</f>
        <v>3.0463321101597336E-2</v>
      </c>
      <c r="AD186" s="11">
        <f>'OddsRatio_working_3-way'!X186^(1/3)*SIN(('OddsRatio_working_3-way'!Y186+2*PI())/3)</f>
        <v>0.43579601848019728</v>
      </c>
      <c r="AE186" s="11">
        <f>'OddsRatio_working_3-way'!X186^(1/3)*SIN(('OddsRatio_working_3-way'!Y186+4*PI())/3)</f>
        <v>-0.46625933958179461</v>
      </c>
      <c r="AF186" s="11">
        <f>-'OddsRatio_working_3-way'!U186/(3*'OddsRatio_working_3-way'!X186^(1/3))*COS(('OddsRatio_working_3-way'!Y186)/3)</f>
        <v>0.52080190380103542</v>
      </c>
      <c r="AG186" s="11">
        <f>-'OddsRatio_working_3-way'!U186/(3*'OddsRatio_working_3-way'!X186^(1/3))*COS(('OddsRatio_working_3-way'!Y186+2*PI())/3)</f>
        <v>-0.28678296185814356</v>
      </c>
      <c r="AH186" s="11">
        <f>-'OddsRatio_working_3-way'!U186/(3*'OddsRatio_working_3-way'!X186^(1/3))*COS(('OddsRatio_working_3-way'!Y186+4*PI())/3)</f>
        <v>-0.23401894194289194</v>
      </c>
      <c r="AI186" s="11">
        <f>'OddsRatio_working_3-way'!U186/(3*'OddsRatio_working_3-way'!X186^(1/3))*SIN(('OddsRatio_working_3-way'!Y186)/3)</f>
        <v>-3.046332110159734E-2</v>
      </c>
      <c r="AJ186" s="11">
        <f>'OddsRatio_working_3-way'!U186/(3*'OddsRatio_working_3-way'!X186^(1/3))*SIN(('OddsRatio_working_3-way'!Y186+2*PI())/3)</f>
        <v>-0.43579601848019739</v>
      </c>
      <c r="AK186" s="11">
        <f>'OddsRatio_working_3-way'!U186/(3*'OddsRatio_working_3-way'!X186^(1/3))*SIN(('OddsRatio_working_3-way'!Y186+4*PI())/3)</f>
        <v>0.46625933958179472</v>
      </c>
      <c r="AL186" s="11">
        <f>'OddsRatio_working_3-way'!Z186+'OddsRatio_working_3-way'!AF186</f>
        <v>1.0416038076020708</v>
      </c>
      <c r="AM186" s="11">
        <f>'OddsRatio_working_3-way'!AA186+'OddsRatio_working_3-way'!AG186</f>
        <v>-0.57356592371628712</v>
      </c>
      <c r="AN186" s="11">
        <f>'OddsRatio_working_3-way'!AB186+'OddsRatio_working_3-way'!AH186</f>
        <v>-0.46803788388578382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1.0416038076020708</v>
      </c>
      <c r="AS186" s="11">
        <f>IF(('OddsRatio_working_3-way'!X186=0),IF(Q186&gt;0,-Q186^(1/3),(-Q186)^(1/3)),'OddsRatio_working_3-way'!AM186-'OddsRatio_working_3-way'!R186/3)</f>
        <v>-0.57356592371628712</v>
      </c>
      <c r="AT186" s="11">
        <f>IF(('OddsRatio_working_3-way'!X186=0),IF(Q186&gt;0,-Q186^(1/3),(-Q186)^(1/3)),'OddsRatio_working_3-way'!AN186-'OddsRatio_working_3-way'!R186/3)</f>
        <v>-0.46803788388578382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3.18</v>
      </c>
      <c r="B187" s="4">
        <f>IF('True_Odds_Calculator_3-way'!B188="","",'True_Odds_Calculator_3-way'!B188)</f>
        <v>3.31</v>
      </c>
      <c r="C187" s="4">
        <f>IF('True_Odds_Calculator_3-way'!C188="","",'True_Odds_Calculator_3-way'!C188)</f>
        <v>2.44</v>
      </c>
      <c r="D187" s="9">
        <f t="shared" si="39"/>
        <v>0.30595436731726355</v>
      </c>
      <c r="E187" s="9">
        <f t="shared" si="40"/>
        <v>0.29379477666831239</v>
      </c>
      <c r="F187" s="9">
        <f t="shared" si="41"/>
        <v>0.40025085601442412</v>
      </c>
      <c r="G187" s="9">
        <f t="shared" si="42"/>
        <v>1.0405785642744134</v>
      </c>
      <c r="H187" s="9">
        <f t="shared" si="43"/>
        <v>3.268461270118221</v>
      </c>
      <c r="I187" s="9">
        <f t="shared" si="44"/>
        <v>3.403736483473895</v>
      </c>
      <c r="J187" s="9">
        <f t="shared" si="45"/>
        <v>2.4984331325551552</v>
      </c>
      <c r="K187" s="11">
        <f t="shared" si="46"/>
        <v>0.31446540880503143</v>
      </c>
      <c r="L187" s="11">
        <f t="shared" si="47"/>
        <v>0.30211480362537763</v>
      </c>
      <c r="M187" s="11">
        <f t="shared" si="48"/>
        <v>0.4098360655737705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-0.28234885148716549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0.23089246127158591</v>
      </c>
      <c r="Q187" s="11">
        <f>2*'OddsRatio_working_3-way'!K187*'OddsRatio_working_3-way'!L187*'OddsRatio_working_3-way'!M187</f>
        <v>7.7872668219759161E-2</v>
      </c>
      <c r="R187" s="11">
        <f t="shared" si="49"/>
        <v>0</v>
      </c>
      <c r="S187" s="11">
        <f t="shared" si="50"/>
        <v>-0.81775597830643709</v>
      </c>
      <c r="T187" s="11">
        <f t="shared" si="51"/>
        <v>-0.27580302809660606</v>
      </c>
      <c r="U187" s="11">
        <f>'OddsRatio_working_3-way'!S187-'OddsRatio_working_3-way'!R187^2/3</f>
        <v>-0.81775597830643709</v>
      </c>
      <c r="V187" s="11">
        <f>'OddsRatio_working_3-way'!S187*'OddsRatio_working_3-way'!R187/3-2*'OddsRatio_working_3-way'!R187^3/27-'OddsRatio_working_3-way'!T187</f>
        <v>0.27580302809660606</v>
      </c>
      <c r="W187" s="11">
        <f>'OddsRatio_working_3-way'!V187^2+4*'OddsRatio_working_3-way'!U187^3/27</f>
        <v>-4.9480579590750057E-3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0.14231599371322631</v>
      </c>
      <c r="Y187" s="11">
        <f>IF('OddsRatio_working_3-way'!W187&gt;=0,IF('OddsRatio_working_3-way'!V187+SQRT('OddsRatio_working_3-way'!W187)&gt;0,0,PI()),ACOS('OddsRatio_working_3-way'!V187/(2*'OddsRatio_working_3-way'!X187)))</f>
        <v>0.24972208507536742</v>
      </c>
      <c r="Z187" s="11">
        <f>'OddsRatio_working_3-way'!X187^(1/3)*COS('OddsRatio_working_3-way'!Y187/3)</f>
        <v>0.52028928213720682</v>
      </c>
      <c r="AA187" s="11">
        <f>'OddsRatio_working_3-way'!X187^(1/3)*COS(('OddsRatio_working_3-way'!Y187+2*PI())/3)</f>
        <v>-0.29773841377728261</v>
      </c>
      <c r="AB187" s="11">
        <f>'OddsRatio_working_3-way'!X187^(1/3)*COS(('OddsRatio_working_3-way'!Y187+4*PI())/3)</f>
        <v>-0.2225508683599243</v>
      </c>
      <c r="AC187" s="11">
        <f>'OddsRatio_working_3-way'!X187^(1/3)*SIN('OddsRatio_working_3-way'!Y187/3)</f>
        <v>4.3409549586419051E-2</v>
      </c>
      <c r="AD187" s="11">
        <f>'OddsRatio_working_3-way'!X187^(1/3)*SIN(('OddsRatio_working_3-way'!Y187+2*PI())/3)</f>
        <v>0.42887896085438065</v>
      </c>
      <c r="AE187" s="11">
        <f>'OddsRatio_working_3-way'!X187^(1/3)*SIN(('OddsRatio_working_3-way'!Y187+4*PI())/3)</f>
        <v>-0.47228851044079972</v>
      </c>
      <c r="AF187" s="11">
        <f>-'OddsRatio_working_3-way'!U187/(3*'OddsRatio_working_3-way'!X187^(1/3))*COS(('OddsRatio_working_3-way'!Y187)/3)</f>
        <v>0.52028928213720671</v>
      </c>
      <c r="AG187" s="11">
        <f>-'OddsRatio_working_3-way'!U187/(3*'OddsRatio_working_3-way'!X187^(1/3))*COS(('OddsRatio_working_3-way'!Y187+2*PI())/3)</f>
        <v>-0.29773841377728255</v>
      </c>
      <c r="AH187" s="11">
        <f>-'OddsRatio_working_3-way'!U187/(3*'OddsRatio_working_3-way'!X187^(1/3))*COS(('OddsRatio_working_3-way'!Y187+4*PI())/3)</f>
        <v>-0.22255086835992424</v>
      </c>
      <c r="AI187" s="11">
        <f>'OddsRatio_working_3-way'!U187/(3*'OddsRatio_working_3-way'!X187^(1/3))*SIN(('OddsRatio_working_3-way'!Y187)/3)</f>
        <v>-4.3409549586419044E-2</v>
      </c>
      <c r="AJ187" s="11">
        <f>'OddsRatio_working_3-way'!U187/(3*'OddsRatio_working_3-way'!X187^(1/3))*SIN(('OddsRatio_working_3-way'!Y187+2*PI())/3)</f>
        <v>-0.4288789608543806</v>
      </c>
      <c r="AK187" s="11">
        <f>'OddsRatio_working_3-way'!U187/(3*'OddsRatio_working_3-way'!X187^(1/3))*SIN(('OddsRatio_working_3-way'!Y187+4*PI())/3)</f>
        <v>0.47228851044079961</v>
      </c>
      <c r="AL187" s="11">
        <f>'OddsRatio_working_3-way'!Z187+'OddsRatio_working_3-way'!AF187</f>
        <v>1.0405785642744134</v>
      </c>
      <c r="AM187" s="11">
        <f>'OddsRatio_working_3-way'!AA187+'OddsRatio_working_3-way'!AG187</f>
        <v>-0.59547682755456521</v>
      </c>
      <c r="AN187" s="11">
        <f>'OddsRatio_working_3-way'!AB187+'OddsRatio_working_3-way'!AH187</f>
        <v>-0.44510173671984854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1.0405785642744134</v>
      </c>
      <c r="AS187" s="11">
        <f>IF(('OddsRatio_working_3-way'!X187=0),IF(Q187&gt;0,-Q187^(1/3),(-Q187)^(1/3)),'OddsRatio_working_3-way'!AM187-'OddsRatio_working_3-way'!R187/3)</f>
        <v>-0.59547682755456521</v>
      </c>
      <c r="AT187" s="11">
        <f>IF(('OddsRatio_working_3-way'!X187=0),IF(Q187&gt;0,-Q187^(1/3),(-Q187)^(1/3)),'OddsRatio_working_3-way'!AN187-'OddsRatio_working_3-way'!R187/3)</f>
        <v>-0.44510173671984854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2.0499999999999998</v>
      </c>
      <c r="B188" s="4">
        <f>IF('True_Odds_Calculator_3-way'!B189="","",'True_Odds_Calculator_3-way'!B189)</f>
        <v>3.58</v>
      </c>
      <c r="C188" s="4">
        <f>IF('True_Odds_Calculator_3-way'!C189="","",'True_Odds_Calculator_3-way'!C189)</f>
        <v>3.84</v>
      </c>
      <c r="D188" s="9">
        <f t="shared" si="39"/>
        <v>0.47705076852382094</v>
      </c>
      <c r="E188" s="9">
        <f t="shared" si="40"/>
        <v>0.27074210598420106</v>
      </c>
      <c r="F188" s="9">
        <f t="shared" si="41"/>
        <v>0.25220712549197816</v>
      </c>
      <c r="G188" s="9">
        <f t="shared" si="42"/>
        <v>1.0440123357547875</v>
      </c>
      <c r="H188" s="9">
        <f t="shared" si="43"/>
        <v>2.0962129525425262</v>
      </c>
      <c r="I188" s="9">
        <f t="shared" si="44"/>
        <v>3.6935518262473521</v>
      </c>
      <c r="J188" s="9">
        <f t="shared" si="45"/>
        <v>3.9649950335435964</v>
      </c>
      <c r="K188" s="11">
        <f t="shared" si="46"/>
        <v>0.48780487804878053</v>
      </c>
      <c r="L188" s="11">
        <f t="shared" si="47"/>
        <v>0.27932960893854747</v>
      </c>
      <c r="M188" s="11">
        <f t="shared" si="48"/>
        <v>0.26041666666666669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-0.27299785393105325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0.22958111913521373</v>
      </c>
      <c r="Q188" s="11">
        <f>2*'OddsRatio_working_3-way'!K188*'OddsRatio_working_3-way'!L188*'OddsRatio_working_3-way'!M188</f>
        <v>7.0967888449834232E-2</v>
      </c>
      <c r="R188" s="11">
        <f t="shared" si="49"/>
        <v>0</v>
      </c>
      <c r="S188" s="11">
        <f t="shared" si="50"/>
        <v>-0.84096309120875146</v>
      </c>
      <c r="T188" s="11">
        <f t="shared" si="51"/>
        <v>-0.25995767888987681</v>
      </c>
      <c r="U188" s="11">
        <f>'OddsRatio_working_3-way'!S188-'OddsRatio_working_3-way'!R188^2/3</f>
        <v>-0.84096309120875146</v>
      </c>
      <c r="V188" s="11">
        <f>'OddsRatio_working_3-way'!S188*'OddsRatio_working_3-way'!R188/3-2*'OddsRatio_working_3-way'!R188^3/27-'OddsRatio_working_3-way'!T188</f>
        <v>0.25995767888987681</v>
      </c>
      <c r="W188" s="11">
        <f>'OddsRatio_working_3-way'!V188^2+4*'OddsRatio_working_3-way'!U188^3/27</f>
        <v>-2.0532377004940261E-2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0.14841695642576741</v>
      </c>
      <c r="Y188" s="11">
        <f>IF('OddsRatio_working_3-way'!W188&gt;=0,IF('OddsRatio_working_3-way'!V188+SQRT('OddsRatio_working_3-way'!W188)&gt;0,0,PI()),ACOS('OddsRatio_working_3-way'!V188/(2*'OddsRatio_working_3-way'!X188)))</f>
        <v>0.50377159874631228</v>
      </c>
      <c r="Z188" s="11">
        <f>'OddsRatio_working_3-way'!X188^(1/3)*COS('OddsRatio_working_3-way'!Y188/3)</f>
        <v>0.52200616787739385</v>
      </c>
      <c r="AA188" s="11">
        <f>'OddsRatio_working_3-way'!X188^(1/3)*COS(('OddsRatio_working_3-way'!Y188+2*PI())/3)</f>
        <v>-0.33763821508399106</v>
      </c>
      <c r="AB188" s="11">
        <f>'OddsRatio_working_3-way'!X188^(1/3)*COS(('OddsRatio_working_3-way'!Y188+4*PI())/3)</f>
        <v>-0.18436795279340318</v>
      </c>
      <c r="AC188" s="11">
        <f>'OddsRatio_working_3-way'!X188^(1/3)*SIN('OddsRatio_working_3-way'!Y188/3)</f>
        <v>8.8490627192235632E-2</v>
      </c>
      <c r="AD188" s="11">
        <f>'OddsRatio_working_3-way'!X188^(1/3)*SIN(('OddsRatio_working_3-way'!Y188+2*PI())/3)</f>
        <v>0.40782528871786972</v>
      </c>
      <c r="AE188" s="11">
        <f>'OddsRatio_working_3-way'!X188^(1/3)*SIN(('OddsRatio_working_3-way'!Y188+4*PI())/3)</f>
        <v>-0.49631591591010521</v>
      </c>
      <c r="AF188" s="11">
        <f>-'OddsRatio_working_3-way'!U188/(3*'OddsRatio_working_3-way'!X188^(1/3))*COS(('OddsRatio_working_3-way'!Y188)/3)</f>
        <v>0.52200616787739373</v>
      </c>
      <c r="AG188" s="11">
        <f>-'OddsRatio_working_3-way'!U188/(3*'OddsRatio_working_3-way'!X188^(1/3))*COS(('OddsRatio_working_3-way'!Y188+2*PI())/3)</f>
        <v>-0.33763821508399094</v>
      </c>
      <c r="AH188" s="11">
        <f>-'OddsRatio_working_3-way'!U188/(3*'OddsRatio_working_3-way'!X188^(1/3))*COS(('OddsRatio_working_3-way'!Y188+4*PI())/3)</f>
        <v>-0.18436795279340315</v>
      </c>
      <c r="AI188" s="11">
        <f>'OddsRatio_working_3-way'!U188/(3*'OddsRatio_working_3-way'!X188^(1/3))*SIN(('OddsRatio_working_3-way'!Y188)/3)</f>
        <v>-8.8490627192235619E-2</v>
      </c>
      <c r="AJ188" s="11">
        <f>'OddsRatio_working_3-way'!U188/(3*'OddsRatio_working_3-way'!X188^(1/3))*SIN(('OddsRatio_working_3-way'!Y188+2*PI())/3)</f>
        <v>-0.40782528871786961</v>
      </c>
      <c r="AK188" s="11">
        <f>'OddsRatio_working_3-way'!U188/(3*'OddsRatio_working_3-way'!X188^(1/3))*SIN(('OddsRatio_working_3-way'!Y188+4*PI())/3)</f>
        <v>0.49631591591010515</v>
      </c>
      <c r="AL188" s="11">
        <f>'OddsRatio_working_3-way'!Z188+'OddsRatio_working_3-way'!AF188</f>
        <v>1.0440123357547875</v>
      </c>
      <c r="AM188" s="11">
        <f>'OddsRatio_working_3-way'!AA188+'OddsRatio_working_3-way'!AG188</f>
        <v>-0.675276430167982</v>
      </c>
      <c r="AN188" s="11">
        <f>'OddsRatio_working_3-way'!AB188+'OddsRatio_working_3-way'!AH188</f>
        <v>-0.36873590558680636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1.0440123357547875</v>
      </c>
      <c r="AS188" s="11">
        <f>IF(('OddsRatio_working_3-way'!X188=0),IF(Q188&gt;0,-Q188^(1/3),(-Q188)^(1/3)),'OddsRatio_working_3-way'!AM188-'OddsRatio_working_3-way'!R188/3)</f>
        <v>-0.675276430167982</v>
      </c>
      <c r="AT188" s="11">
        <f>IF(('OddsRatio_working_3-way'!X188=0),IF(Q188&gt;0,-Q188^(1/3),(-Q188)^(1/3)),'OddsRatio_working_3-way'!AN188-'OddsRatio_working_3-way'!R188/3)</f>
        <v>-0.36873590558680636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9.1300000000000008</v>
      </c>
      <c r="B189" s="4">
        <f>IF('True_Odds_Calculator_3-way'!B190="","",'True_Odds_Calculator_3-way'!B190)</f>
        <v>4.88</v>
      </c>
      <c r="C189" s="4">
        <f>IF('True_Odds_Calculator_3-way'!C190="","",'True_Odds_Calculator_3-way'!C190)</f>
        <v>1.39</v>
      </c>
      <c r="D189" s="9">
        <f t="shared" si="39"/>
        <v>0.1025396887971588</v>
      </c>
      <c r="E189" s="9">
        <f t="shared" si="40"/>
        <v>0.19316207683622522</v>
      </c>
      <c r="F189" s="9">
        <f t="shared" si="41"/>
        <v>0.70429823436661587</v>
      </c>
      <c r="G189" s="9">
        <f t="shared" si="42"/>
        <v>1.0765462959765661</v>
      </c>
      <c r="H189" s="9">
        <f t="shared" si="43"/>
        <v>9.7523213862894842</v>
      </c>
      <c r="I189" s="9">
        <f t="shared" si="44"/>
        <v>5.1769996283890753</v>
      </c>
      <c r="J189" s="9">
        <f t="shared" si="45"/>
        <v>1.4198530554308608</v>
      </c>
      <c r="K189" s="11">
        <f t="shared" si="46"/>
        <v>0.10952902519167579</v>
      </c>
      <c r="L189" s="11">
        <f t="shared" si="47"/>
        <v>0.20491803278688525</v>
      </c>
      <c r="M189" s="11">
        <f t="shared" si="48"/>
        <v>0.71942446043165476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-0.19864675655737041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0.20022407011097715</v>
      </c>
      <c r="Q189" s="11">
        <f>2*'OddsRatio_working_3-way'!K189*'OddsRatio_working_3-way'!L189*'OddsRatio_working_3-way'!M189</f>
        <v>3.2294204856609207E-2</v>
      </c>
      <c r="R189" s="11">
        <f t="shared" si="49"/>
        <v>0</v>
      </c>
      <c r="S189" s="11">
        <f t="shared" si="50"/>
        <v>-1.0079402935187174</v>
      </c>
      <c r="T189" s="11">
        <f t="shared" si="51"/>
        <v>-0.16257101508366406</v>
      </c>
      <c r="U189" s="11">
        <f>'OddsRatio_working_3-way'!S189-'OddsRatio_working_3-way'!R189^2/3</f>
        <v>-1.0079402935187174</v>
      </c>
      <c r="V189" s="11">
        <f>'OddsRatio_working_3-way'!S189*'OddsRatio_working_3-way'!R189/3-2*'OddsRatio_working_3-way'!R189^3/27-'OddsRatio_working_3-way'!T189</f>
        <v>0.16257101508366406</v>
      </c>
      <c r="W189" s="11">
        <f>'OddsRatio_working_3-way'!V189^2+4*'OddsRatio_working_3-way'!U189^3/27</f>
        <v>-0.12527592816005106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0.19474679914274842</v>
      </c>
      <c r="Y189" s="11">
        <f>IF('OddsRatio_working_3-way'!W189&gt;=0,IF('OddsRatio_working_3-way'!V189+SQRT('OddsRatio_working_3-way'!W189)&gt;0,0,PI()),ACOS('OddsRatio_working_3-way'!V189/(2*'OddsRatio_working_3-way'!X189)))</f>
        <v>1.1402242589541638</v>
      </c>
      <c r="Z189" s="11">
        <f>'OddsRatio_working_3-way'!X189^(1/3)*COS('OddsRatio_working_3-way'!Y189/3)</f>
        <v>0.53827314798828307</v>
      </c>
      <c r="AA189" s="11">
        <f>'OddsRatio_working_3-way'!X189^(1/3)*COS(('OddsRatio_working_3-way'!Y189+2*PI())/3)</f>
        <v>-0.45536650444509563</v>
      </c>
      <c r="AB189" s="11">
        <f>'OddsRatio_working_3-way'!X189^(1/3)*COS(('OddsRatio_working_3-way'!Y189+4*PI())/3)</f>
        <v>-8.2906643543187664E-2</v>
      </c>
      <c r="AC189" s="11">
        <f>'OddsRatio_working_3-way'!X189^(1/3)*SIN('OddsRatio_working_3-way'!Y189/3)</f>
        <v>0.21503980095404734</v>
      </c>
      <c r="AD189" s="11">
        <f>'OddsRatio_working_3-way'!X189^(1/3)*SIN(('OddsRatio_working_3-way'!Y189+2*PI())/3)</f>
        <v>0.35863831985585026</v>
      </c>
      <c r="AE189" s="11">
        <f>'OddsRatio_working_3-way'!X189^(1/3)*SIN(('OddsRatio_working_3-way'!Y189+4*PI())/3)</f>
        <v>-0.57367812080989744</v>
      </c>
      <c r="AF189" s="11">
        <f>-'OddsRatio_working_3-way'!U189/(3*'OddsRatio_working_3-way'!X189^(1/3))*COS(('OddsRatio_working_3-way'!Y189)/3)</f>
        <v>0.53827314798828307</v>
      </c>
      <c r="AG189" s="11">
        <f>-'OddsRatio_working_3-way'!U189/(3*'OddsRatio_working_3-way'!X189^(1/3))*COS(('OddsRatio_working_3-way'!Y189+2*PI())/3)</f>
        <v>-0.45536650444509563</v>
      </c>
      <c r="AH189" s="11">
        <f>-'OddsRatio_working_3-way'!U189/(3*'OddsRatio_working_3-way'!X189^(1/3))*COS(('OddsRatio_working_3-way'!Y189+4*PI())/3)</f>
        <v>-8.2906643543187664E-2</v>
      </c>
      <c r="AI189" s="11">
        <f>'OddsRatio_working_3-way'!U189/(3*'OddsRatio_working_3-way'!X189^(1/3))*SIN(('OddsRatio_working_3-way'!Y189)/3)</f>
        <v>-0.21503980095404734</v>
      </c>
      <c r="AJ189" s="11">
        <f>'OddsRatio_working_3-way'!U189/(3*'OddsRatio_working_3-way'!X189^(1/3))*SIN(('OddsRatio_working_3-way'!Y189+2*PI())/3)</f>
        <v>-0.35863831985585026</v>
      </c>
      <c r="AK189" s="11">
        <f>'OddsRatio_working_3-way'!U189/(3*'OddsRatio_working_3-way'!X189^(1/3))*SIN(('OddsRatio_working_3-way'!Y189+4*PI())/3)</f>
        <v>0.57367812080989744</v>
      </c>
      <c r="AL189" s="11">
        <f>'OddsRatio_working_3-way'!Z189+'OddsRatio_working_3-way'!AF189</f>
        <v>1.0765462959765661</v>
      </c>
      <c r="AM189" s="11">
        <f>'OddsRatio_working_3-way'!AA189+'OddsRatio_working_3-way'!AG189</f>
        <v>-0.91073300889019126</v>
      </c>
      <c r="AN189" s="11">
        <f>'OddsRatio_working_3-way'!AB189+'OddsRatio_working_3-way'!AH189</f>
        <v>-0.16581328708637533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1.0765462959765661</v>
      </c>
      <c r="AS189" s="11">
        <f>IF(('OddsRatio_working_3-way'!X189=0),IF(Q189&gt;0,-Q189^(1/3),(-Q189)^(1/3)),'OddsRatio_working_3-way'!AM189-'OddsRatio_working_3-way'!R189/3)</f>
        <v>-0.91073300889019126</v>
      </c>
      <c r="AT189" s="11">
        <f>IF(('OddsRatio_working_3-way'!X189=0),IF(Q189&gt;0,-Q189^(1/3),(-Q189)^(1/3)),'OddsRatio_working_3-way'!AN189-'OddsRatio_working_3-way'!R189/3)</f>
        <v>-0.16581328708637533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2.68</v>
      </c>
      <c r="B190" s="4">
        <f>IF('True_Odds_Calculator_3-way'!B191="","",'True_Odds_Calculator_3-way'!B191)</f>
        <v>2.99</v>
      </c>
      <c r="C190" s="4">
        <f>IF('True_Odds_Calculator_3-way'!C191="","",'True_Odds_Calculator_3-way'!C191)</f>
        <v>3.18</v>
      </c>
      <c r="D190" s="9">
        <f t="shared" si="39"/>
        <v>0.36545293482026486</v>
      </c>
      <c r="E190" s="9">
        <f t="shared" si="40"/>
        <v>0.32714754254052958</v>
      </c>
      <c r="F190" s="9">
        <f t="shared" si="41"/>
        <v>0.30739952263920556</v>
      </c>
      <c r="G190" s="9">
        <f t="shared" si="42"/>
        <v>1.0335300402014029</v>
      </c>
      <c r="H190" s="9">
        <f t="shared" si="43"/>
        <v>2.7363304675383566</v>
      </c>
      <c r="I190" s="9">
        <f t="shared" si="44"/>
        <v>3.056724780000792</v>
      </c>
      <c r="J190" s="9">
        <f t="shared" si="45"/>
        <v>3.2530954876390576</v>
      </c>
      <c r="K190" s="11">
        <f t="shared" si="46"/>
        <v>0.37313432835820892</v>
      </c>
      <c r="L190" s="11">
        <f t="shared" si="47"/>
        <v>0.33444816053511706</v>
      </c>
      <c r="M190" s="11">
        <f t="shared" si="48"/>
        <v>0.31446540880503143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-0.28601298423638732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0.22957403303417287</v>
      </c>
      <c r="Q190" s="11">
        <f>2*'OddsRatio_working_3-way'!K190*'OddsRatio_working_3-way'!L190*'OddsRatio_working_3-way'!M190</f>
        <v>7.8486848900571907E-2</v>
      </c>
      <c r="R190" s="11">
        <f t="shared" si="49"/>
        <v>0</v>
      </c>
      <c r="S190" s="11">
        <f t="shared" si="50"/>
        <v>-0.80266996845301208</v>
      </c>
      <c r="T190" s="11">
        <f t="shared" si="51"/>
        <v>-0.27441708323179897</v>
      </c>
      <c r="U190" s="11">
        <f>'OddsRatio_working_3-way'!S190-'OddsRatio_working_3-way'!R190^2/3</f>
        <v>-0.80266996845301208</v>
      </c>
      <c r="V190" s="11">
        <f>'OddsRatio_working_3-way'!S190*'OddsRatio_working_3-way'!R190/3-2*'OddsRatio_working_3-way'!R190^3/27-'OddsRatio_working_3-way'!T190</f>
        <v>0.27441708323179897</v>
      </c>
      <c r="W190" s="11">
        <f>'OddsRatio_working_3-way'!V190^2+4*'OddsRatio_working_3-way'!U190^3/27</f>
        <v>-1.3091114555841832E-3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0.13839603229954991</v>
      </c>
      <c r="Y190" s="11">
        <f>IF('OddsRatio_working_3-way'!W190&gt;=0,IF('OddsRatio_working_3-way'!V190+SQRT('OddsRatio_working_3-way'!W190)&gt;0,0,PI()),ACOS('OddsRatio_working_3-way'!V190/(2*'OddsRatio_working_3-way'!X190)))</f>
        <v>0.13109294127695925</v>
      </c>
      <c r="Z190" s="11">
        <f>'OddsRatio_working_3-way'!X190^(1/3)*COS('OddsRatio_working_3-way'!Y190/3)</f>
        <v>0.51676502010070147</v>
      </c>
      <c r="AA190" s="11">
        <f>'OddsRatio_working_3-way'!X190^(1/3)*COS(('OddsRatio_working_3-way'!Y190+2*PI())/3)</f>
        <v>-0.27795104636491125</v>
      </c>
      <c r="AB190" s="11">
        <f>'OddsRatio_working_3-way'!X190^(1/3)*COS(('OddsRatio_working_3-way'!Y190+4*PI())/3)</f>
        <v>-0.2388139737357903</v>
      </c>
      <c r="AC190" s="11">
        <f>'OddsRatio_working_3-way'!X190^(1/3)*SIN('OddsRatio_working_3-way'!Y190/3)</f>
        <v>2.259579941771693E-2</v>
      </c>
      <c r="AD190" s="11">
        <f>'OddsRatio_working_3-way'!X190^(1/3)*SIN(('OddsRatio_working_3-way'!Y190+2*PI())/3)</f>
        <v>0.43623373548552508</v>
      </c>
      <c r="AE190" s="11">
        <f>'OddsRatio_working_3-way'!X190^(1/3)*SIN(('OddsRatio_working_3-way'!Y190+4*PI())/3)</f>
        <v>-0.45882953490324196</v>
      </c>
      <c r="AF190" s="11">
        <f>-'OddsRatio_working_3-way'!U190/(3*'OddsRatio_working_3-way'!X190^(1/3))*COS(('OddsRatio_working_3-way'!Y190)/3)</f>
        <v>0.51676502010070136</v>
      </c>
      <c r="AG190" s="11">
        <f>-'OddsRatio_working_3-way'!U190/(3*'OddsRatio_working_3-way'!X190^(1/3))*COS(('OddsRatio_working_3-way'!Y190+2*PI())/3)</f>
        <v>-0.27795104636491119</v>
      </c>
      <c r="AH190" s="11">
        <f>-'OddsRatio_working_3-way'!U190/(3*'OddsRatio_working_3-way'!X190^(1/3))*COS(('OddsRatio_working_3-way'!Y190+4*PI())/3)</f>
        <v>-0.23881397373579027</v>
      </c>
      <c r="AI190" s="11">
        <f>'OddsRatio_working_3-way'!U190/(3*'OddsRatio_working_3-way'!X190^(1/3))*SIN(('OddsRatio_working_3-way'!Y190)/3)</f>
        <v>-2.2595799417716927E-2</v>
      </c>
      <c r="AJ190" s="11">
        <f>'OddsRatio_working_3-way'!U190/(3*'OddsRatio_working_3-way'!X190^(1/3))*SIN(('OddsRatio_working_3-way'!Y190+2*PI())/3)</f>
        <v>-0.43623373548552496</v>
      </c>
      <c r="AK190" s="11">
        <f>'OddsRatio_working_3-way'!U190/(3*'OddsRatio_working_3-way'!X190^(1/3))*SIN(('OddsRatio_working_3-way'!Y190+4*PI())/3)</f>
        <v>0.45882953490324185</v>
      </c>
      <c r="AL190" s="11">
        <f>'OddsRatio_working_3-way'!Z190+'OddsRatio_working_3-way'!AF190</f>
        <v>1.0335300402014029</v>
      </c>
      <c r="AM190" s="11">
        <f>'OddsRatio_working_3-way'!AA190+'OddsRatio_working_3-way'!AG190</f>
        <v>-0.55590209272982238</v>
      </c>
      <c r="AN190" s="11">
        <f>'OddsRatio_working_3-way'!AB190+'OddsRatio_working_3-way'!AH190</f>
        <v>-0.47762794747158055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1.0335300402014029</v>
      </c>
      <c r="AS190" s="11">
        <f>IF(('OddsRatio_working_3-way'!X190=0),IF(Q190&gt;0,-Q190^(1/3),(-Q190)^(1/3)),'OddsRatio_working_3-way'!AM190-'OddsRatio_working_3-way'!R190/3)</f>
        <v>-0.55590209272982238</v>
      </c>
      <c r="AT190" s="11">
        <f>IF(('OddsRatio_working_3-way'!X190=0),IF(Q190&gt;0,-Q190^(1/3),(-Q190)^(1/3)),'OddsRatio_working_3-way'!AN190-'OddsRatio_working_3-way'!R190/3)</f>
        <v>-0.47762794747158055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1.61</v>
      </c>
      <c r="B191" s="4">
        <f>IF('True_Odds_Calculator_3-way'!B192="","",'True_Odds_Calculator_3-way'!B192)</f>
        <v>4.0199999999999996</v>
      </c>
      <c r="C191" s="4">
        <f>IF('True_Odds_Calculator_3-way'!C192="","",'True_Odds_Calculator_3-way'!C192)</f>
        <v>6.46</v>
      </c>
      <c r="D191" s="9">
        <f t="shared" si="39"/>
        <v>0.61050830733009842</v>
      </c>
      <c r="E191" s="9">
        <f t="shared" si="40"/>
        <v>0.24047012603729276</v>
      </c>
      <c r="F191" s="9">
        <f t="shared" si="41"/>
        <v>0.14902156663260893</v>
      </c>
      <c r="G191" s="9">
        <f t="shared" si="42"/>
        <v>1.0458677857838934</v>
      </c>
      <c r="H191" s="9">
        <f t="shared" si="43"/>
        <v>1.6379793493281749</v>
      </c>
      <c r="I191" s="9">
        <f t="shared" si="44"/>
        <v>4.1585207130673574</v>
      </c>
      <c r="J191" s="9">
        <f t="shared" si="45"/>
        <v>6.710438110380057</v>
      </c>
      <c r="K191" s="11">
        <f t="shared" si="46"/>
        <v>0.6211180124223602</v>
      </c>
      <c r="L191" s="11">
        <f t="shared" si="47"/>
        <v>0.24875621890547267</v>
      </c>
      <c r="M191" s="11">
        <f t="shared" si="48"/>
        <v>0.15479876160990713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-0.24057194174503715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0.21740995998795709</v>
      </c>
      <c r="Q191" s="11">
        <f>2*'OddsRatio_working_3-way'!K191*'OddsRatio_working_3-way'!L191*'OddsRatio_working_3-way'!M191</f>
        <v>4.7834974694820044E-2</v>
      </c>
      <c r="R191" s="11">
        <f t="shared" si="49"/>
        <v>0</v>
      </c>
      <c r="S191" s="11">
        <f t="shared" si="50"/>
        <v>-0.90372118382106426</v>
      </c>
      <c r="T191" s="11">
        <f t="shared" si="51"/>
        <v>-0.19883854429506365</v>
      </c>
      <c r="U191" s="11">
        <f>'OddsRatio_working_3-way'!S191-'OddsRatio_working_3-way'!R191^2/3</f>
        <v>-0.90372118382106426</v>
      </c>
      <c r="V191" s="11">
        <f>'OddsRatio_working_3-way'!S191*'OddsRatio_working_3-way'!R191/3-2*'OddsRatio_working_3-way'!R191^3/27-'OddsRatio_working_3-way'!T191</f>
        <v>0.19883854429506365</v>
      </c>
      <c r="W191" s="11">
        <f>'OddsRatio_working_3-way'!V191^2+4*'OddsRatio_working_3-way'!U191^3/27</f>
        <v>-6.98084059955945E-2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0.16533690807936266</v>
      </c>
      <c r="Y191" s="11">
        <f>IF('OddsRatio_working_3-way'!W191&gt;=0,IF('OddsRatio_working_3-way'!V191+SQRT('OddsRatio_working_3-way'!W191)&gt;0,0,PI()),ACOS('OddsRatio_working_3-way'!V191/(2*'OddsRatio_working_3-way'!X191)))</f>
        <v>0.9256526535502686</v>
      </c>
      <c r="Z191" s="11">
        <f>'OddsRatio_working_3-way'!X191^(1/3)*COS('OddsRatio_working_3-way'!Y191/3)</f>
        <v>0.52293389289194669</v>
      </c>
      <c r="AA191" s="11">
        <f>'OddsRatio_working_3-way'!X191^(1/3)*COS(('OddsRatio_working_3-way'!Y191+2*PI())/3)</f>
        <v>-0.40581168553930352</v>
      </c>
      <c r="AB191" s="11">
        <f>'OddsRatio_working_3-way'!X191^(1/3)*COS(('OddsRatio_working_3-way'!Y191+4*PI())/3)</f>
        <v>-0.1171222073526428</v>
      </c>
      <c r="AC191" s="11">
        <f>'OddsRatio_working_3-way'!X191^(1/3)*SIN('OddsRatio_working_3-way'!Y191/3)</f>
        <v>0.16667494794328111</v>
      </c>
      <c r="AD191" s="11">
        <f>'OddsRatio_working_3-way'!X191^(1/3)*SIN(('OddsRatio_working_3-way'!Y191+2*PI())/3)</f>
        <v>0.36953656177267602</v>
      </c>
      <c r="AE191" s="11">
        <f>'OddsRatio_working_3-way'!X191^(1/3)*SIN(('OddsRatio_working_3-way'!Y191+4*PI())/3)</f>
        <v>-0.5362115097159571</v>
      </c>
      <c r="AF191" s="11">
        <f>-'OddsRatio_working_3-way'!U191/(3*'OddsRatio_working_3-way'!X191^(1/3))*COS(('OddsRatio_working_3-way'!Y191)/3)</f>
        <v>0.52293389289194669</v>
      </c>
      <c r="AG191" s="11">
        <f>-'OddsRatio_working_3-way'!U191/(3*'OddsRatio_working_3-way'!X191^(1/3))*COS(('OddsRatio_working_3-way'!Y191+2*PI())/3)</f>
        <v>-0.40581168553930352</v>
      </c>
      <c r="AH191" s="11">
        <f>-'OddsRatio_working_3-way'!U191/(3*'OddsRatio_working_3-way'!X191^(1/3))*COS(('OddsRatio_working_3-way'!Y191+4*PI())/3)</f>
        <v>-0.1171222073526428</v>
      </c>
      <c r="AI191" s="11">
        <f>'OddsRatio_working_3-way'!U191/(3*'OddsRatio_working_3-way'!X191^(1/3))*SIN(('OddsRatio_working_3-way'!Y191)/3)</f>
        <v>-0.16667494794328111</v>
      </c>
      <c r="AJ191" s="11">
        <f>'OddsRatio_working_3-way'!U191/(3*'OddsRatio_working_3-way'!X191^(1/3))*SIN(('OddsRatio_working_3-way'!Y191+2*PI())/3)</f>
        <v>-0.36953656177267602</v>
      </c>
      <c r="AK191" s="11">
        <f>'OddsRatio_working_3-way'!U191/(3*'OddsRatio_working_3-way'!X191^(1/3))*SIN(('OddsRatio_working_3-way'!Y191+4*PI())/3)</f>
        <v>0.5362115097159571</v>
      </c>
      <c r="AL191" s="11">
        <f>'OddsRatio_working_3-way'!Z191+'OddsRatio_working_3-way'!AF191</f>
        <v>1.0458677857838934</v>
      </c>
      <c r="AM191" s="11">
        <f>'OddsRatio_working_3-way'!AA191+'OddsRatio_working_3-way'!AG191</f>
        <v>-0.81162337107860705</v>
      </c>
      <c r="AN191" s="11">
        <f>'OddsRatio_working_3-way'!AB191+'OddsRatio_working_3-way'!AH191</f>
        <v>-0.23424441470528559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1.0458677857838934</v>
      </c>
      <c r="AS191" s="11">
        <f>IF(('OddsRatio_working_3-way'!X191=0),IF(Q191&gt;0,-Q191^(1/3),(-Q191)^(1/3)),'OddsRatio_working_3-way'!AM191-'OddsRatio_working_3-way'!R191/3)</f>
        <v>-0.81162337107860705</v>
      </c>
      <c r="AT191" s="11">
        <f>IF(('OddsRatio_working_3-way'!X191=0),IF(Q191&gt;0,-Q191^(1/3),(-Q191)^(1/3)),'OddsRatio_working_3-way'!AN191-'OddsRatio_working_3-way'!R191/3)</f>
        <v>-0.23424441470528559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2.44</v>
      </c>
      <c r="B192" s="4">
        <f>IF('True_Odds_Calculator_3-way'!B193="","",'True_Odds_Calculator_3-way'!B193)</f>
        <v>3.13</v>
      </c>
      <c r="C192" s="4">
        <f>IF('True_Odds_Calculator_3-way'!C193="","",'True_Odds_Calculator_3-way'!C193)</f>
        <v>3.41</v>
      </c>
      <c r="D192" s="9">
        <f t="shared" si="39"/>
        <v>0.40162412578970991</v>
      </c>
      <c r="E192" s="9">
        <f t="shared" si="40"/>
        <v>0.31212973480263306</v>
      </c>
      <c r="F192" s="9">
        <f t="shared" si="41"/>
        <v>0.28624613940765709</v>
      </c>
      <c r="G192" s="9">
        <f t="shared" si="42"/>
        <v>1.0346460156442381</v>
      </c>
      <c r="H192" s="9">
        <f t="shared" si="43"/>
        <v>2.4898902625277031</v>
      </c>
      <c r="I192" s="9">
        <f t="shared" si="44"/>
        <v>3.2037960133222279</v>
      </c>
      <c r="J192" s="9">
        <f t="shared" si="45"/>
        <v>3.493496897702614</v>
      </c>
      <c r="K192" s="11">
        <f t="shared" si="46"/>
        <v>0.4098360655737705</v>
      </c>
      <c r="L192" s="11">
        <f t="shared" si="47"/>
        <v>0.31948881789137379</v>
      </c>
      <c r="M192" s="11">
        <f t="shared" si="48"/>
        <v>0.29325513196480935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-0.28383803740081925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0.22962154836190748</v>
      </c>
      <c r="Q192" s="11">
        <f>2*'OddsRatio_working_3-way'!K192*'OddsRatio_working_3-way'!L192*'OddsRatio_working_3-way'!M192</f>
        <v>7.6796504468865379E-2</v>
      </c>
      <c r="R192" s="11">
        <f t="shared" si="49"/>
        <v>0</v>
      </c>
      <c r="S192" s="11">
        <f t="shared" si="50"/>
        <v>-0.80898793715110684</v>
      </c>
      <c r="T192" s="11">
        <f t="shared" si="51"/>
        <v>-0.27056452747528659</v>
      </c>
      <c r="U192" s="11">
        <f>'OddsRatio_working_3-way'!S192-'OddsRatio_working_3-way'!R192^2/3</f>
        <v>-0.80898793715110684</v>
      </c>
      <c r="V192" s="11">
        <f>'OddsRatio_working_3-way'!S192*'OddsRatio_working_3-way'!R192/3-2*'OddsRatio_working_3-way'!R192^3/27-'OddsRatio_working_3-way'!T192</f>
        <v>0.27056452747528659</v>
      </c>
      <c r="W192" s="11">
        <f>'OddsRatio_working_3-way'!V192^2+4*'OddsRatio_working_3-way'!U192^3/27</f>
        <v>-5.2320875293989516E-3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0.1400332559227665</v>
      </c>
      <c r="Y192" s="11">
        <f>IF('OddsRatio_working_3-way'!W192&gt;=0,IF('OddsRatio_working_3-way'!V192+SQRT('OddsRatio_working_3-way'!W192)&gt;0,0,PI()),ACOS('OddsRatio_working_3-way'!V192/(2*'OddsRatio_working_3-way'!X192)))</f>
        <v>0.2612324677055895</v>
      </c>
      <c r="Z192" s="11">
        <f>'OddsRatio_working_3-way'!X192^(1/3)*COS('OddsRatio_working_3-way'!Y192/3)</f>
        <v>0.51732300782211904</v>
      </c>
      <c r="AA192" s="11">
        <f>'OddsRatio_working_3-way'!X192^(1/3)*COS(('OddsRatio_working_3-way'!Y192+2*PI())/3)</f>
        <v>-0.29777241634203572</v>
      </c>
      <c r="AB192" s="11">
        <f>'OddsRatio_working_3-way'!X192^(1/3)*COS(('OddsRatio_working_3-way'!Y192+4*PI())/3)</f>
        <v>-0.21955059148008332</v>
      </c>
      <c r="AC192" s="11">
        <f>'OddsRatio_working_3-way'!X192^(1/3)*SIN('OddsRatio_working_3-way'!Y192/3)</f>
        <v>4.5161391640551954E-2</v>
      </c>
      <c r="AD192" s="11">
        <f>'OddsRatio_working_3-way'!X192^(1/3)*SIN(('OddsRatio_working_3-way'!Y192+2*PI())/3)</f>
        <v>0.425434170915855</v>
      </c>
      <c r="AE192" s="11">
        <f>'OddsRatio_working_3-way'!X192^(1/3)*SIN(('OddsRatio_working_3-way'!Y192+4*PI())/3)</f>
        <v>-0.470595562556407</v>
      </c>
      <c r="AF192" s="11">
        <f>-'OddsRatio_working_3-way'!U192/(3*'OddsRatio_working_3-way'!X192^(1/3))*COS(('OddsRatio_working_3-way'!Y192)/3)</f>
        <v>0.51732300782211904</v>
      </c>
      <c r="AG192" s="11">
        <f>-'OddsRatio_working_3-way'!U192/(3*'OddsRatio_working_3-way'!X192^(1/3))*COS(('OddsRatio_working_3-way'!Y192+2*PI())/3)</f>
        <v>-0.29777241634203572</v>
      </c>
      <c r="AH192" s="11">
        <f>-'OddsRatio_working_3-way'!U192/(3*'OddsRatio_working_3-way'!X192^(1/3))*COS(('OddsRatio_working_3-way'!Y192+4*PI())/3)</f>
        <v>-0.21955059148008332</v>
      </c>
      <c r="AI192" s="11">
        <f>'OddsRatio_working_3-way'!U192/(3*'OddsRatio_working_3-way'!X192^(1/3))*SIN(('OddsRatio_working_3-way'!Y192)/3)</f>
        <v>-4.5161391640551954E-2</v>
      </c>
      <c r="AJ192" s="11">
        <f>'OddsRatio_working_3-way'!U192/(3*'OddsRatio_working_3-way'!X192^(1/3))*SIN(('OddsRatio_working_3-way'!Y192+2*PI())/3)</f>
        <v>-0.425434170915855</v>
      </c>
      <c r="AK192" s="11">
        <f>'OddsRatio_working_3-way'!U192/(3*'OddsRatio_working_3-way'!X192^(1/3))*SIN(('OddsRatio_working_3-way'!Y192+4*PI())/3)</f>
        <v>0.470595562556407</v>
      </c>
      <c r="AL192" s="11">
        <f>'OddsRatio_working_3-way'!Z192+'OddsRatio_working_3-way'!AF192</f>
        <v>1.0346460156442381</v>
      </c>
      <c r="AM192" s="11">
        <f>'OddsRatio_working_3-way'!AA192+'OddsRatio_working_3-way'!AG192</f>
        <v>-0.59554483268407143</v>
      </c>
      <c r="AN192" s="11">
        <f>'OddsRatio_working_3-way'!AB192+'OddsRatio_working_3-way'!AH192</f>
        <v>-0.43910118296016665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1.0346460156442381</v>
      </c>
      <c r="AS192" s="11">
        <f>IF(('OddsRatio_working_3-way'!X192=0),IF(Q192&gt;0,-Q192^(1/3),(-Q192)^(1/3)),'OddsRatio_working_3-way'!AM192-'OddsRatio_working_3-way'!R192/3)</f>
        <v>-0.59554483268407143</v>
      </c>
      <c r="AT192" s="11">
        <f>IF(('OddsRatio_working_3-way'!X192=0),IF(Q192&gt;0,-Q192^(1/3),(-Q192)^(1/3)),'OddsRatio_working_3-way'!AN192-'OddsRatio_working_3-way'!R192/3)</f>
        <v>-0.43910118296016665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2.19</v>
      </c>
      <c r="B193" s="4">
        <f>IF('True_Odds_Calculator_3-way'!B194="","",'True_Odds_Calculator_3-way'!B194)</f>
        <v>3.17</v>
      </c>
      <c r="C193" s="4">
        <f>IF('True_Odds_Calculator_3-way'!C194="","",'True_Odds_Calculator_3-way'!C194)</f>
        <v>3.99</v>
      </c>
      <c r="D193" s="9">
        <f t="shared" si="39"/>
        <v>0.44794700153774303</v>
      </c>
      <c r="E193" s="9">
        <f t="shared" si="40"/>
        <v>0.30794526598931715</v>
      </c>
      <c r="F193" s="9">
        <f t="shared" si="41"/>
        <v>0.24410773247293971</v>
      </c>
      <c r="G193" s="9">
        <f t="shared" si="42"/>
        <v>1.0356360934415239</v>
      </c>
      <c r="H193" s="9">
        <f t="shared" si="43"/>
        <v>2.2324069511954132</v>
      </c>
      <c r="I193" s="9">
        <f t="shared" si="44"/>
        <v>3.2473303227681076</v>
      </c>
      <c r="J193" s="9">
        <f t="shared" si="45"/>
        <v>4.0965519193901567</v>
      </c>
      <c r="K193" s="11">
        <f t="shared" si="46"/>
        <v>0.45662100456621008</v>
      </c>
      <c r="L193" s="11">
        <f t="shared" si="47"/>
        <v>0.31545741324921134</v>
      </c>
      <c r="M193" s="11">
        <f t="shared" si="48"/>
        <v>0.25062656641604009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-0.27874148589716086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0.22924372279242541</v>
      </c>
      <c r="Q193" s="11">
        <f>2*'OddsRatio_working_3-way'!K193*'OddsRatio_working_3-way'!L193*'OddsRatio_working_3-way'!M193</f>
        <v>7.2202747336196971E-2</v>
      </c>
      <c r="R193" s="11">
        <f t="shared" si="49"/>
        <v>0</v>
      </c>
      <c r="S193" s="11">
        <f t="shared" si="50"/>
        <v>-0.82242412554621602</v>
      </c>
      <c r="T193" s="11">
        <f t="shared" si="51"/>
        <v>-0.25903122064447742</v>
      </c>
      <c r="U193" s="11">
        <f>'OddsRatio_working_3-way'!S193-'OddsRatio_working_3-way'!R193^2/3</f>
        <v>-0.82242412554621602</v>
      </c>
      <c r="V193" s="11">
        <f>'OddsRatio_working_3-way'!S193*'OddsRatio_working_3-way'!R193/3-2*'OddsRatio_working_3-way'!R193^3/27-'OddsRatio_working_3-way'!T193</f>
        <v>0.25903122064447742</v>
      </c>
      <c r="W193" s="11">
        <f>'OddsRatio_working_3-way'!V193^2+4*'OddsRatio_working_3-way'!U193^3/27</f>
        <v>-1.5313555057831191E-2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0.14353634411395527</v>
      </c>
      <c r="Y193" s="11">
        <f>IF('OddsRatio_working_3-way'!W193&gt;=0,IF('OddsRatio_working_3-way'!V193+SQRT('OddsRatio_working_3-way'!W193)&gt;0,0,PI()),ACOS('OddsRatio_working_3-way'!V193/(2*'OddsRatio_working_3-way'!X193)))</f>
        <v>0.44567644566345721</v>
      </c>
      <c r="Z193" s="11">
        <f>'OddsRatio_working_3-way'!X193^(1/3)*COS('OddsRatio_working_3-way'!Y193/3)</f>
        <v>0.51781804672076193</v>
      </c>
      <c r="AA193" s="11">
        <f>'OddsRatio_working_3-way'!X193^(1/3)*COS(('OddsRatio_working_3-way'!Y193+2*PI())/3)</f>
        <v>-0.32602373303177207</v>
      </c>
      <c r="AB193" s="11">
        <f>'OddsRatio_working_3-way'!X193^(1/3)*COS(('OddsRatio_working_3-way'!Y193+4*PI())/3)</f>
        <v>-0.19179431368898997</v>
      </c>
      <c r="AC193" s="11">
        <f>'OddsRatio_working_3-way'!X193^(1/3)*SIN('OddsRatio_working_3-way'!Y193/3)</f>
        <v>7.7497391390722606E-2</v>
      </c>
      <c r="AD193" s="11">
        <f>'OddsRatio_working_3-way'!X193^(1/3)*SIN(('OddsRatio_working_3-way'!Y193+2*PI())/3)</f>
        <v>0.40969488730285591</v>
      </c>
      <c r="AE193" s="11">
        <f>'OddsRatio_working_3-way'!X193^(1/3)*SIN(('OddsRatio_working_3-way'!Y193+4*PI())/3)</f>
        <v>-0.48719227869357834</v>
      </c>
      <c r="AF193" s="11">
        <f>-'OddsRatio_working_3-way'!U193/(3*'OddsRatio_working_3-way'!X193^(1/3))*COS(('OddsRatio_working_3-way'!Y193)/3)</f>
        <v>0.51781804672076193</v>
      </c>
      <c r="AG193" s="11">
        <f>-'OddsRatio_working_3-way'!U193/(3*'OddsRatio_working_3-way'!X193^(1/3))*COS(('OddsRatio_working_3-way'!Y193+2*PI())/3)</f>
        <v>-0.32602373303177207</v>
      </c>
      <c r="AH193" s="11">
        <f>-'OddsRatio_working_3-way'!U193/(3*'OddsRatio_working_3-way'!X193^(1/3))*COS(('OddsRatio_working_3-way'!Y193+4*PI())/3)</f>
        <v>-0.19179431368898997</v>
      </c>
      <c r="AI193" s="11">
        <f>'OddsRatio_working_3-way'!U193/(3*'OddsRatio_working_3-way'!X193^(1/3))*SIN(('OddsRatio_working_3-way'!Y193)/3)</f>
        <v>-7.7497391390722606E-2</v>
      </c>
      <c r="AJ193" s="11">
        <f>'OddsRatio_working_3-way'!U193/(3*'OddsRatio_working_3-way'!X193^(1/3))*SIN(('OddsRatio_working_3-way'!Y193+2*PI())/3)</f>
        <v>-0.40969488730285591</v>
      </c>
      <c r="AK193" s="11">
        <f>'OddsRatio_working_3-way'!U193/(3*'OddsRatio_working_3-way'!X193^(1/3))*SIN(('OddsRatio_working_3-way'!Y193+4*PI())/3)</f>
        <v>0.48719227869357834</v>
      </c>
      <c r="AL193" s="11">
        <f>'OddsRatio_working_3-way'!Z193+'OddsRatio_working_3-way'!AF193</f>
        <v>1.0356360934415239</v>
      </c>
      <c r="AM193" s="11">
        <f>'OddsRatio_working_3-way'!AA193+'OddsRatio_working_3-way'!AG193</f>
        <v>-0.65204746606354413</v>
      </c>
      <c r="AN193" s="11">
        <f>'OddsRatio_working_3-way'!AB193+'OddsRatio_working_3-way'!AH193</f>
        <v>-0.38358862737797994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1.0356360934415239</v>
      </c>
      <c r="AS193" s="11">
        <f>IF(('OddsRatio_working_3-way'!X193=0),IF(Q193&gt;0,-Q193^(1/3),(-Q193)^(1/3)),'OddsRatio_working_3-way'!AM193-'OddsRatio_working_3-way'!R193/3)</f>
        <v>-0.65204746606354413</v>
      </c>
      <c r="AT193" s="11">
        <f>IF(('OddsRatio_working_3-way'!X193=0),IF(Q193&gt;0,-Q193^(1/3),(-Q193)^(1/3)),'OddsRatio_working_3-way'!AN193-'OddsRatio_working_3-way'!R193/3)</f>
        <v>-0.38358862737797994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2.78</v>
      </c>
      <c r="B194" s="4">
        <f>IF('True_Odds_Calculator_3-way'!B195="","",'True_Odds_Calculator_3-way'!B195)</f>
        <v>3.1</v>
      </c>
      <c r="C194" s="4">
        <f>IF('True_Odds_Calculator_3-way'!C195="","",'True_Odds_Calculator_3-way'!C195)</f>
        <v>2.81</v>
      </c>
      <c r="D194" s="9">
        <f t="shared" si="39"/>
        <v>0.34673914743442258</v>
      </c>
      <c r="E194" s="9">
        <f t="shared" si="40"/>
        <v>0.31029773399468591</v>
      </c>
      <c r="F194" s="9">
        <f t="shared" si="41"/>
        <v>0.34296311857089162</v>
      </c>
      <c r="G194" s="9">
        <f t="shared" si="42"/>
        <v>1.0584339313426816</v>
      </c>
      <c r="H194" s="9">
        <f t="shared" si="43"/>
        <v>2.8840123977899728</v>
      </c>
      <c r="I194" s="9">
        <f t="shared" si="44"/>
        <v>3.2227112558196307</v>
      </c>
      <c r="J194" s="9">
        <f t="shared" si="45"/>
        <v>2.9157654157302533</v>
      </c>
      <c r="K194" s="11">
        <f t="shared" si="46"/>
        <v>0.35971223021582738</v>
      </c>
      <c r="L194" s="11">
        <f t="shared" si="47"/>
        <v>0.32258064516129031</v>
      </c>
      <c r="M194" s="11">
        <f t="shared" si="48"/>
        <v>0.35587188612099646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-0.27938627171962349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0.23496298816761083</v>
      </c>
      <c r="Q194" s="11">
        <f>2*'OddsRatio_working_3-way'!K194*'OddsRatio_working_3-way'!L194*'OddsRatio_working_3-way'!M194</f>
        <v>8.2588045050126832E-2</v>
      </c>
      <c r="R194" s="11">
        <f t="shared" si="49"/>
        <v>0</v>
      </c>
      <c r="S194" s="11">
        <f t="shared" si="50"/>
        <v>-0.84099689910106468</v>
      </c>
      <c r="T194" s="11">
        <f t="shared" si="51"/>
        <v>-0.29560523694237772</v>
      </c>
      <c r="U194" s="11">
        <f>'OddsRatio_working_3-way'!S194-'OddsRatio_working_3-way'!R194^2/3</f>
        <v>-0.84099689910106468</v>
      </c>
      <c r="V194" s="11">
        <f>'OddsRatio_working_3-way'!S194*'OddsRatio_working_3-way'!R194/3-2*'OddsRatio_working_3-way'!R194^3/27-'OddsRatio_working_3-way'!T194</f>
        <v>0.29560523694237772</v>
      </c>
      <c r="W194" s="11">
        <f>'OddsRatio_working_3-way'!V194^2+4*'OddsRatio_working_3-way'!U194^3/27</f>
        <v>-7.385426186941324E-4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0.14842590636951944</v>
      </c>
      <c r="Y194" s="11">
        <f>IF('OddsRatio_working_3-way'!W194&gt;=0,IF('OddsRatio_working_3-way'!V194+SQRT('OddsRatio_working_3-way'!W194)&gt;0,0,PI()),ACOS('OddsRatio_working_3-way'!V194/(2*'OddsRatio_working_3-way'!X194)))</f>
        <v>9.1676196329529613E-2</v>
      </c>
      <c r="Z194" s="11">
        <f>'OddsRatio_working_3-way'!X194^(1/3)*COS('OddsRatio_working_3-way'!Y194/3)</f>
        <v>0.52921696567134091</v>
      </c>
      <c r="AA194" s="11">
        <f>'OddsRatio_working_3-way'!X194^(1/3)*COS(('OddsRatio_working_3-way'!Y194+2*PI())/3)</f>
        <v>-0.27861837967612946</v>
      </c>
      <c r="AB194" s="11">
        <f>'OddsRatio_working_3-way'!X194^(1/3)*COS(('OddsRatio_working_3-way'!Y194+4*PI())/3)</f>
        <v>-0.25059858599521134</v>
      </c>
      <c r="AC194" s="11">
        <f>'OddsRatio_working_3-way'!X194^(1/3)*SIN('OddsRatio_working_3-way'!Y194/3)</f>
        <v>1.6177235424315765E-2</v>
      </c>
      <c r="AD194" s="11">
        <f>'OddsRatio_working_3-way'!X194^(1/3)*SIN(('OddsRatio_working_3-way'!Y194+2*PI())/3)</f>
        <v>0.45022671867294045</v>
      </c>
      <c r="AE194" s="11">
        <f>'OddsRatio_working_3-way'!X194^(1/3)*SIN(('OddsRatio_working_3-way'!Y194+4*PI())/3)</f>
        <v>-0.46640395409725638</v>
      </c>
      <c r="AF194" s="11">
        <f>-'OddsRatio_working_3-way'!U194/(3*'OddsRatio_working_3-way'!X194^(1/3))*COS(('OddsRatio_working_3-way'!Y194)/3)</f>
        <v>0.5292169656713408</v>
      </c>
      <c r="AG194" s="11">
        <f>-'OddsRatio_working_3-way'!U194/(3*'OddsRatio_working_3-way'!X194^(1/3))*COS(('OddsRatio_working_3-way'!Y194+2*PI())/3)</f>
        <v>-0.2786183796761294</v>
      </c>
      <c r="AH194" s="11">
        <f>-'OddsRatio_working_3-way'!U194/(3*'OddsRatio_working_3-way'!X194^(1/3))*COS(('OddsRatio_working_3-way'!Y194+4*PI())/3)</f>
        <v>-0.25059858599521129</v>
      </c>
      <c r="AI194" s="11">
        <f>'OddsRatio_working_3-way'!U194/(3*'OddsRatio_working_3-way'!X194^(1/3))*SIN(('OddsRatio_working_3-way'!Y194)/3)</f>
        <v>-1.6177235424315761E-2</v>
      </c>
      <c r="AJ194" s="11">
        <f>'OddsRatio_working_3-way'!U194/(3*'OddsRatio_working_3-way'!X194^(1/3))*SIN(('OddsRatio_working_3-way'!Y194+2*PI())/3)</f>
        <v>-0.4502267186729404</v>
      </c>
      <c r="AK194" s="11">
        <f>'OddsRatio_working_3-way'!U194/(3*'OddsRatio_working_3-way'!X194^(1/3))*SIN(('OddsRatio_working_3-way'!Y194+4*PI())/3)</f>
        <v>0.46640395409725627</v>
      </c>
      <c r="AL194" s="11">
        <f>'OddsRatio_working_3-way'!Z194+'OddsRatio_working_3-way'!AF194</f>
        <v>1.0584339313426816</v>
      </c>
      <c r="AM194" s="11">
        <f>'OddsRatio_working_3-way'!AA194+'OddsRatio_working_3-way'!AG194</f>
        <v>-0.55723675935225891</v>
      </c>
      <c r="AN194" s="11">
        <f>'OddsRatio_working_3-way'!AB194+'OddsRatio_working_3-way'!AH194</f>
        <v>-0.50119717199042269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1.0584339313426816</v>
      </c>
      <c r="AS194" s="11">
        <f>IF(('OddsRatio_working_3-way'!X194=0),IF(Q194&gt;0,-Q194^(1/3),(-Q194)^(1/3)),'OddsRatio_working_3-way'!AM194-'OddsRatio_working_3-way'!R194/3)</f>
        <v>-0.55723675935225891</v>
      </c>
      <c r="AT194" s="11">
        <f>IF(('OddsRatio_working_3-way'!X194=0),IF(Q194&gt;0,-Q194^(1/3),(-Q194)^(1/3)),'OddsRatio_working_3-way'!AN194-'OddsRatio_working_3-way'!R194/3)</f>
        <v>-0.50119717199042269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2.27</v>
      </c>
      <c r="B195" s="4">
        <f>IF('True_Odds_Calculator_3-way'!B196="","",'True_Odds_Calculator_3-way'!B196)</f>
        <v>3.07</v>
      </c>
      <c r="C195" s="4">
        <f>IF('True_Odds_Calculator_3-way'!C196="","",'True_Odds_Calculator_3-way'!C196)</f>
        <v>3.66</v>
      </c>
      <c r="D195" s="9">
        <f t="shared" si="39"/>
        <v>0.42581049239354613</v>
      </c>
      <c r="E195" s="9">
        <f t="shared" si="40"/>
        <v>0.31270640593673033</v>
      </c>
      <c r="F195" s="9">
        <f t="shared" si="41"/>
        <v>0.26148310166972377</v>
      </c>
      <c r="G195" s="9">
        <f t="shared" si="42"/>
        <v>1.061781545079699</v>
      </c>
      <c r="H195" s="9">
        <f t="shared" si="43"/>
        <v>2.3484625622512176</v>
      </c>
      <c r="I195" s="9">
        <f t="shared" si="44"/>
        <v>3.1978877983149769</v>
      </c>
      <c r="J195" s="9">
        <f t="shared" si="45"/>
        <v>3.8243389099119995</v>
      </c>
      <c r="K195" s="11">
        <f t="shared" si="46"/>
        <v>0.44052863436123346</v>
      </c>
      <c r="L195" s="11">
        <f t="shared" si="47"/>
        <v>0.32573289902280134</v>
      </c>
      <c r="M195" s="11">
        <f t="shared" si="48"/>
        <v>0.27322404371584696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-0.2741639730051243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0.23523716257875443</v>
      </c>
      <c r="Q195" s="11">
        <f>2*'OddsRatio_working_3-way'!K195*'OddsRatio_working_3-way'!L195*'OddsRatio_working_3-way'!M195</f>
        <v>7.8412387526251487E-2</v>
      </c>
      <c r="R195" s="11">
        <f t="shared" si="49"/>
        <v>0</v>
      </c>
      <c r="S195" s="11">
        <f t="shared" si="50"/>
        <v>-0.85801631775433052</v>
      </c>
      <c r="T195" s="11">
        <f t="shared" si="51"/>
        <v>-0.28600543925144356</v>
      </c>
      <c r="U195" s="11">
        <f>'OddsRatio_working_3-way'!S195-'OddsRatio_working_3-way'!R195^2/3</f>
        <v>-0.85801631775433052</v>
      </c>
      <c r="V195" s="11">
        <f>'OddsRatio_working_3-way'!S195*'OddsRatio_working_3-way'!R195/3-2*'OddsRatio_working_3-way'!R195^3/27-'OddsRatio_working_3-way'!T195</f>
        <v>0.28600543925144356</v>
      </c>
      <c r="W195" s="11">
        <f>'OddsRatio_working_3-way'!V195^2+4*'OddsRatio_working_3-way'!U195^3/27</f>
        <v>-1.1780851728259628E-2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0.15295421129350345</v>
      </c>
      <c r="Y195" s="11">
        <f>IF('OddsRatio_working_3-way'!W195&gt;=0,IF('OddsRatio_working_3-way'!V195+SQRT('OddsRatio_working_3-way'!W195)&gt;0,0,PI()),ACOS('OddsRatio_working_3-way'!V195/(2*'OddsRatio_working_3-way'!X195)))</f>
        <v>0.36271176280578965</v>
      </c>
      <c r="Z195" s="11">
        <f>'OddsRatio_working_3-way'!X195^(1/3)*COS('OddsRatio_working_3-way'!Y195/3)</f>
        <v>0.53089077253984962</v>
      </c>
      <c r="AA195" s="11">
        <f>'OddsRatio_working_3-way'!X195^(1/3)*COS(('OddsRatio_working_3-way'!Y195+2*PI())/3)</f>
        <v>-0.32130521228660602</v>
      </c>
      <c r="AB195" s="11">
        <f>'OddsRatio_working_3-way'!X195^(1/3)*COS(('OddsRatio_working_3-way'!Y195+4*PI())/3)</f>
        <v>-0.20958556025324368</v>
      </c>
      <c r="AC195" s="11">
        <f>'OddsRatio_working_3-way'!X195^(1/3)*SIN('OddsRatio_working_3-way'!Y195/3)</f>
        <v>6.4501371175233191E-2</v>
      </c>
      <c r="AD195" s="11">
        <f>'OddsRatio_working_3-way'!X195^(1/3)*SIN(('OddsRatio_working_3-way'!Y195+2*PI())/3)</f>
        <v>0.42751421006663926</v>
      </c>
      <c r="AE195" s="11">
        <f>'OddsRatio_working_3-way'!X195^(1/3)*SIN(('OddsRatio_working_3-way'!Y195+4*PI())/3)</f>
        <v>-0.49201558124187239</v>
      </c>
      <c r="AF195" s="11">
        <f>-'OddsRatio_working_3-way'!U195/(3*'OddsRatio_working_3-way'!X195^(1/3))*COS(('OddsRatio_working_3-way'!Y195)/3)</f>
        <v>0.53089077253984951</v>
      </c>
      <c r="AG195" s="11">
        <f>-'OddsRatio_working_3-way'!U195/(3*'OddsRatio_working_3-way'!X195^(1/3))*COS(('OddsRatio_working_3-way'!Y195+2*PI())/3)</f>
        <v>-0.32130521228660597</v>
      </c>
      <c r="AH195" s="11">
        <f>-'OddsRatio_working_3-way'!U195/(3*'OddsRatio_working_3-way'!X195^(1/3))*COS(('OddsRatio_working_3-way'!Y195+4*PI())/3)</f>
        <v>-0.20958556025324365</v>
      </c>
      <c r="AI195" s="11">
        <f>'OddsRatio_working_3-way'!U195/(3*'OddsRatio_working_3-way'!X195^(1/3))*SIN(('OddsRatio_working_3-way'!Y195)/3)</f>
        <v>-6.4501371175233177E-2</v>
      </c>
      <c r="AJ195" s="11">
        <f>'OddsRatio_working_3-way'!U195/(3*'OddsRatio_working_3-way'!X195^(1/3))*SIN(('OddsRatio_working_3-way'!Y195+2*PI())/3)</f>
        <v>-0.4275142100666392</v>
      </c>
      <c r="AK195" s="11">
        <f>'OddsRatio_working_3-way'!U195/(3*'OddsRatio_working_3-way'!X195^(1/3))*SIN(('OddsRatio_working_3-way'!Y195+4*PI())/3)</f>
        <v>0.49201558124187228</v>
      </c>
      <c r="AL195" s="11">
        <f>'OddsRatio_working_3-way'!Z195+'OddsRatio_working_3-way'!AF195</f>
        <v>1.061781545079699</v>
      </c>
      <c r="AM195" s="11">
        <f>'OddsRatio_working_3-way'!AA195+'OddsRatio_working_3-way'!AG195</f>
        <v>-0.64261042457321205</v>
      </c>
      <c r="AN195" s="11">
        <f>'OddsRatio_working_3-way'!AB195+'OddsRatio_working_3-way'!AH195</f>
        <v>-0.4191711205064873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1.061781545079699</v>
      </c>
      <c r="AS195" s="11">
        <f>IF(('OddsRatio_working_3-way'!X195=0),IF(Q195&gt;0,-Q195^(1/3),(-Q195)^(1/3)),'OddsRatio_working_3-way'!AM195-'OddsRatio_working_3-way'!R195/3)</f>
        <v>-0.64261042457321205</v>
      </c>
      <c r="AT195" s="11">
        <f>IF(('OddsRatio_working_3-way'!X195=0),IF(Q195&gt;0,-Q195^(1/3),(-Q195)^(1/3)),'OddsRatio_working_3-way'!AN195-'OddsRatio_working_3-way'!R195/3)</f>
        <v>-0.4191711205064873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2.38</v>
      </c>
      <c r="B196" s="4">
        <f>IF('True_Odds_Calculator_3-way'!B197="","",'True_Odds_Calculator_3-way'!B197)</f>
        <v>3.38</v>
      </c>
      <c r="C196" s="4">
        <f>IF('True_Odds_Calculator_3-way'!C197="","",'True_Odds_Calculator_3-way'!C197)</f>
        <v>3.1</v>
      </c>
      <c r="D196" s="9">
        <f t="shared" ref="D196:D259" si="52">(K196/(AR196+K196-(AR196*K196)))</f>
        <v>0.40608278081751881</v>
      </c>
      <c r="E196" s="9">
        <f t="shared" ref="E196:E259" si="53">(L196/(AR196+L196-(AR196*L196)))</f>
        <v>0.28389956381264525</v>
      </c>
      <c r="F196" s="9">
        <f t="shared" ref="F196:F259" si="54">(M196/(AR196+M196-(AR196*M196)))</f>
        <v>0.31001765536983589</v>
      </c>
      <c r="G196" s="9">
        <f t="shared" ref="G196:G259" si="55">AR196</f>
        <v>1.0598203539746778</v>
      </c>
      <c r="H196" s="9">
        <f t="shared" ref="H196:H259" si="56">IF(A196="","",1/D196)</f>
        <v>2.4625520884850554</v>
      </c>
      <c r="I196" s="9">
        <f t="shared" ref="I196:I259" si="57">IF(B196="","",1/E196)</f>
        <v>3.5223724424597327</v>
      </c>
      <c r="J196" s="9">
        <f t="shared" ref="J196:J259" si="58">IF(C196="","",1/F196)</f>
        <v>3.2256227433468232</v>
      </c>
      <c r="K196" s="11">
        <f t="shared" ref="K196:K259" si="59">1/A196</f>
        <v>0.42016806722689076</v>
      </c>
      <c r="L196" s="11">
        <f t="shared" ref="L196:L259" si="60">1/B196</f>
        <v>0.29585798816568049</v>
      </c>
      <c r="M196" s="11">
        <f t="shared" ref="M196:M259" si="61">1/C196</f>
        <v>0.32258064516129031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-0.27657949990456199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0.23498614945119109</v>
      </c>
      <c r="Q196" s="11">
        <f>2*'OddsRatio_working_3-way'!K196*'OddsRatio_working_3-way'!L196*'OddsRatio_working_3-way'!M196</f>
        <v>8.0200051007232445E-2</v>
      </c>
      <c r="R196" s="11">
        <f t="shared" ref="R196:R259" si="62">O196/N196</f>
        <v>0</v>
      </c>
      <c r="S196" s="11">
        <f t="shared" ref="S196:S259" si="63">P196/N196</f>
        <v>-0.8496152084022015</v>
      </c>
      <c r="T196" s="11">
        <f t="shared" ref="T196:T259" si="64">Q196/N196</f>
        <v>-0.28997106088812336</v>
      </c>
      <c r="U196" s="11">
        <f>'OddsRatio_working_3-way'!S196-'OddsRatio_working_3-way'!R196^2/3</f>
        <v>-0.8496152084022015</v>
      </c>
      <c r="V196" s="11">
        <f>'OddsRatio_working_3-way'!S196*'OddsRatio_working_3-way'!R196/3-2*'OddsRatio_working_3-way'!R196^3/27-'OddsRatio_working_3-way'!T196</f>
        <v>0.28997106088812336</v>
      </c>
      <c r="W196" s="11">
        <f>'OddsRatio_working_3-way'!V196^2+4*'OddsRatio_working_3-way'!U196^3/27</f>
        <v>-6.774760398447488E-3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0.15071328454306146</v>
      </c>
      <c r="Y196" s="11">
        <f>IF('OddsRatio_working_3-way'!W196&gt;=0,IF('OddsRatio_working_3-way'!V196+SQRT('OddsRatio_working_3-way'!W196)&gt;0,0,PI()),ACOS('OddsRatio_working_3-way'!V196/(2*'OddsRatio_working_3-way'!X196)))</f>
        <v>0.2765772916330651</v>
      </c>
      <c r="Z196" s="11">
        <f>'OddsRatio_working_3-way'!X196^(1/3)*COS('OddsRatio_working_3-way'!Y196/3)</f>
        <v>0.52991017698733889</v>
      </c>
      <c r="AA196" s="11">
        <f>'OddsRatio_working_3-way'!X196^(1/3)*COS(('OddsRatio_working_3-way'!Y196+2*PI())/3)</f>
        <v>-0.30738391530382048</v>
      </c>
      <c r="AB196" s="11">
        <f>'OddsRatio_working_3-way'!X196^(1/3)*COS(('OddsRatio_working_3-way'!Y196+4*PI())/3)</f>
        <v>-0.2225262616835183</v>
      </c>
      <c r="AC196" s="11">
        <f>'OddsRatio_working_3-way'!X196^(1/3)*SIN('OddsRatio_working_3-way'!Y196/3)</f>
        <v>4.8992589160481499E-2</v>
      </c>
      <c r="AD196" s="11">
        <f>'OddsRatio_working_3-way'!X196^(1/3)*SIN(('OddsRatio_working_3-way'!Y196+2*PI())/3)</f>
        <v>0.43441938041470279</v>
      </c>
      <c r="AE196" s="11">
        <f>'OddsRatio_working_3-way'!X196^(1/3)*SIN(('OddsRatio_working_3-way'!Y196+4*PI())/3)</f>
        <v>-0.48341196957518423</v>
      </c>
      <c r="AF196" s="11">
        <f>-'OddsRatio_working_3-way'!U196/(3*'OddsRatio_working_3-way'!X196^(1/3))*COS(('OddsRatio_working_3-way'!Y196)/3)</f>
        <v>0.52991017698733878</v>
      </c>
      <c r="AG196" s="11">
        <f>-'OddsRatio_working_3-way'!U196/(3*'OddsRatio_working_3-way'!X196^(1/3))*COS(('OddsRatio_working_3-way'!Y196+2*PI())/3)</f>
        <v>-0.30738391530382042</v>
      </c>
      <c r="AH196" s="11">
        <f>-'OddsRatio_working_3-way'!U196/(3*'OddsRatio_working_3-way'!X196^(1/3))*COS(('OddsRatio_working_3-way'!Y196+4*PI())/3)</f>
        <v>-0.22252626168351824</v>
      </c>
      <c r="AI196" s="11">
        <f>'OddsRatio_working_3-way'!U196/(3*'OddsRatio_working_3-way'!X196^(1/3))*SIN(('OddsRatio_working_3-way'!Y196)/3)</f>
        <v>-4.8992589160481492E-2</v>
      </c>
      <c r="AJ196" s="11">
        <f>'OddsRatio_working_3-way'!U196/(3*'OddsRatio_working_3-way'!X196^(1/3))*SIN(('OddsRatio_working_3-way'!Y196+2*PI())/3)</f>
        <v>-0.43441938041470268</v>
      </c>
      <c r="AK196" s="11">
        <f>'OddsRatio_working_3-way'!U196/(3*'OddsRatio_working_3-way'!X196^(1/3))*SIN(('OddsRatio_working_3-way'!Y196+4*PI())/3)</f>
        <v>0.48341196957518412</v>
      </c>
      <c r="AL196" s="11">
        <f>'OddsRatio_working_3-way'!Z196+'OddsRatio_working_3-way'!AF196</f>
        <v>1.0598203539746778</v>
      </c>
      <c r="AM196" s="11">
        <f>'OddsRatio_working_3-way'!AA196+'OddsRatio_working_3-way'!AG196</f>
        <v>-0.61476783060764095</v>
      </c>
      <c r="AN196" s="11">
        <f>'OddsRatio_working_3-way'!AB196+'OddsRatio_working_3-way'!AH196</f>
        <v>-0.44505252336703655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1.0598203539746778</v>
      </c>
      <c r="AS196" s="11">
        <f>IF(('OddsRatio_working_3-way'!X196=0),IF(Q196&gt;0,-Q196^(1/3),(-Q196)^(1/3)),'OddsRatio_working_3-way'!AM196-'OddsRatio_working_3-way'!R196/3)</f>
        <v>-0.61476783060764095</v>
      </c>
      <c r="AT196" s="11">
        <f>IF(('OddsRatio_working_3-way'!X196=0),IF(Q196&gt;0,-Q196^(1/3),(-Q196)^(1/3)),'OddsRatio_working_3-way'!AN196-'OddsRatio_working_3-way'!R196/3)</f>
        <v>-0.44505252336703655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1.75</v>
      </c>
      <c r="B197" s="4">
        <f>IF('True_Odds_Calculator_3-way'!B198="","",'True_Odds_Calculator_3-way'!B198)</f>
        <v>3.43</v>
      </c>
      <c r="C197" s="4">
        <f>IF('True_Odds_Calculator_3-way'!C198="","",'True_Odds_Calculator_3-way'!C198)</f>
        <v>5.58</v>
      </c>
      <c r="D197" s="9">
        <f t="shared" si="52"/>
        <v>0.55393253136580411</v>
      </c>
      <c r="E197" s="9">
        <f t="shared" si="53"/>
        <v>0.27707832589157111</v>
      </c>
      <c r="F197" s="9">
        <f t="shared" si="54"/>
        <v>0.16898914274262472</v>
      </c>
      <c r="G197" s="9">
        <f t="shared" si="55"/>
        <v>1.0736986747810833</v>
      </c>
      <c r="H197" s="9">
        <f t="shared" si="56"/>
        <v>1.8052740060858121</v>
      </c>
      <c r="I197" s="9">
        <f t="shared" si="57"/>
        <v>3.609087779718033</v>
      </c>
      <c r="J197" s="9">
        <f t="shared" si="58"/>
        <v>5.9175399304973606</v>
      </c>
      <c r="K197" s="11">
        <f t="shared" si="59"/>
        <v>0.5714285714285714</v>
      </c>
      <c r="L197" s="11">
        <f t="shared" si="60"/>
        <v>0.29154518950437314</v>
      </c>
      <c r="M197" s="11">
        <f t="shared" si="61"/>
        <v>0.17921146953405018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-0.24921067834638788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0.23168363241719769</v>
      </c>
      <c r="Q197" s="11">
        <f>2*'OddsRatio_working_3-way'!K197*'OddsRatio_working_3-way'!L197*'OddsRatio_working_3-way'!M197</f>
        <v>5.9712276396184968E-2</v>
      </c>
      <c r="R197" s="11">
        <f t="shared" si="62"/>
        <v>0</v>
      </c>
      <c r="S197" s="11">
        <f t="shared" si="63"/>
        <v>-0.9296697635691652</v>
      </c>
      <c r="T197" s="11">
        <f t="shared" si="64"/>
        <v>-0.23960560916731061</v>
      </c>
      <c r="U197" s="11">
        <f>'OddsRatio_working_3-way'!S197-'OddsRatio_working_3-way'!R197^2/3</f>
        <v>-0.9296697635691652</v>
      </c>
      <c r="V197" s="11">
        <f>'OddsRatio_working_3-way'!S197*'OddsRatio_working_3-way'!R197/3-2*'OddsRatio_working_3-way'!R197^3/27-'OddsRatio_working_3-way'!T197</f>
        <v>0.23960560916731061</v>
      </c>
      <c r="W197" s="11">
        <f>'OddsRatio_working_3-way'!V197^2+4*'OddsRatio_working_3-way'!U197^3/27</f>
        <v>-6.1626254242735087E-2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0.17250876947794067</v>
      </c>
      <c r="Y197" s="11">
        <f>IF('OddsRatio_working_3-way'!W197&gt;=0,IF('OddsRatio_working_3-way'!V197+SQRT('OddsRatio_working_3-way'!W197)&gt;0,0,PI()),ACOS('OddsRatio_working_3-way'!V197/(2*'OddsRatio_working_3-way'!X197)))</f>
        <v>0.80310813689350002</v>
      </c>
      <c r="Z197" s="11">
        <f>'OddsRatio_working_3-way'!X197^(1/3)*COS('OddsRatio_working_3-way'!Y197/3)</f>
        <v>0.53684933739054153</v>
      </c>
      <c r="AA197" s="11">
        <f>'OddsRatio_working_3-way'!X197^(1/3)*COS(('OddsRatio_working_3-way'!Y197+2*PI())/3)</f>
        <v>-0.39594734354093752</v>
      </c>
      <c r="AB197" s="11">
        <f>'OddsRatio_working_3-way'!X197^(1/3)*COS(('OddsRatio_working_3-way'!Y197+4*PI())/3)</f>
        <v>-0.14090199384960436</v>
      </c>
      <c r="AC197" s="11">
        <f>'OddsRatio_working_3-way'!X197^(1/3)*SIN('OddsRatio_working_3-way'!Y197/3)</f>
        <v>0.14725050129985368</v>
      </c>
      <c r="AD197" s="11">
        <f>'OddsRatio_working_3-way'!X197^(1/3)*SIN(('OddsRatio_working_3-way'!Y197+2*PI())/3)</f>
        <v>0.39129991353512528</v>
      </c>
      <c r="AE197" s="11">
        <f>'OddsRatio_working_3-way'!X197^(1/3)*SIN(('OddsRatio_working_3-way'!Y197+4*PI())/3)</f>
        <v>-0.53855041483497879</v>
      </c>
      <c r="AF197" s="11">
        <f>-'OddsRatio_working_3-way'!U197/(3*'OddsRatio_working_3-way'!X197^(1/3))*COS(('OddsRatio_working_3-way'!Y197)/3)</f>
        <v>0.53684933739054164</v>
      </c>
      <c r="AG197" s="11">
        <f>-'OddsRatio_working_3-way'!U197/(3*'OddsRatio_working_3-way'!X197^(1/3))*COS(('OddsRatio_working_3-way'!Y197+2*PI())/3)</f>
        <v>-0.39594734354093758</v>
      </c>
      <c r="AH197" s="11">
        <f>-'OddsRatio_working_3-way'!U197/(3*'OddsRatio_working_3-way'!X197^(1/3))*COS(('OddsRatio_working_3-way'!Y197+4*PI())/3)</f>
        <v>-0.14090199384960439</v>
      </c>
      <c r="AI197" s="11">
        <f>'OddsRatio_working_3-way'!U197/(3*'OddsRatio_working_3-way'!X197^(1/3))*SIN(('OddsRatio_working_3-way'!Y197)/3)</f>
        <v>-0.1472505012998537</v>
      </c>
      <c r="AJ197" s="11">
        <f>'OddsRatio_working_3-way'!U197/(3*'OddsRatio_working_3-way'!X197^(1/3))*SIN(('OddsRatio_working_3-way'!Y197+2*PI())/3)</f>
        <v>-0.39129991353512533</v>
      </c>
      <c r="AK197" s="11">
        <f>'OddsRatio_working_3-way'!U197/(3*'OddsRatio_working_3-way'!X197^(1/3))*SIN(('OddsRatio_working_3-way'!Y197+4*PI())/3)</f>
        <v>0.5385504148349789</v>
      </c>
      <c r="AL197" s="11">
        <f>'OddsRatio_working_3-way'!Z197+'OddsRatio_working_3-way'!AF197</f>
        <v>1.0736986747810833</v>
      </c>
      <c r="AM197" s="11">
        <f>'OddsRatio_working_3-way'!AA197+'OddsRatio_working_3-way'!AG197</f>
        <v>-0.79189468708187505</v>
      </c>
      <c r="AN197" s="11">
        <f>'OddsRatio_working_3-way'!AB197+'OddsRatio_working_3-way'!AH197</f>
        <v>-0.28180398769920878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1.0736986747810833</v>
      </c>
      <c r="AS197" s="11">
        <f>IF(('OddsRatio_working_3-way'!X197=0),IF(Q197&gt;0,-Q197^(1/3),(-Q197)^(1/3)),'OddsRatio_working_3-way'!AM197-'OddsRatio_working_3-way'!R197/3)</f>
        <v>-0.79189468708187505</v>
      </c>
      <c r="AT197" s="11">
        <f>IF(('OddsRatio_working_3-way'!X197=0),IF(Q197&gt;0,-Q197^(1/3),(-Q197)^(1/3)),'OddsRatio_working_3-way'!AN197-'OddsRatio_working_3-way'!R197/3)</f>
        <v>-0.28180398769920878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2.82</v>
      </c>
      <c r="B198" s="4">
        <f>IF('True_Odds_Calculator_3-way'!B199="","",'True_Odds_Calculator_3-way'!B199)</f>
        <v>3.63</v>
      </c>
      <c r="C198" s="4">
        <f>IF('True_Odds_Calculator_3-way'!C199="","",'True_Odds_Calculator_3-way'!C199)</f>
        <v>2.5099999999999998</v>
      </c>
      <c r="D198" s="9">
        <f t="shared" si="52"/>
        <v>0.34484484209093691</v>
      </c>
      <c r="E198" s="9">
        <f t="shared" si="53"/>
        <v>0.26699455756674212</v>
      </c>
      <c r="F198" s="9">
        <f t="shared" si="54"/>
        <v>0.38816060034232075</v>
      </c>
      <c r="G198" s="9">
        <f t="shared" si="55"/>
        <v>1.0438763105917914</v>
      </c>
      <c r="H198" s="9">
        <f t="shared" si="56"/>
        <v>2.8998548852770609</v>
      </c>
      <c r="I198" s="9">
        <f t="shared" si="57"/>
        <v>3.7453946968564122</v>
      </c>
      <c r="J198" s="9">
        <f t="shared" si="58"/>
        <v>2.5762532289936049</v>
      </c>
      <c r="K198" s="11">
        <f t="shared" si="59"/>
        <v>0.3546099290780142</v>
      </c>
      <c r="L198" s="11">
        <f t="shared" si="60"/>
        <v>0.27548209366391185</v>
      </c>
      <c r="M198" s="11">
        <f t="shared" si="61"/>
        <v>0.39840637450199207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-0.28130317173756569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0.23196197878513108</v>
      </c>
      <c r="Q198" s="11">
        <f>2*'OddsRatio_working_3-way'!K198*'OddsRatio_working_3-way'!L198*'OddsRatio_working_3-way'!M198</f>
        <v>7.7839590196352712E-2</v>
      </c>
      <c r="R198" s="11">
        <f t="shared" si="62"/>
        <v>0</v>
      </c>
      <c r="S198" s="11">
        <f t="shared" si="63"/>
        <v>-0.82459780795338433</v>
      </c>
      <c r="T198" s="11">
        <f t="shared" si="64"/>
        <v>-0.27671067380986053</v>
      </c>
      <c r="U198" s="11">
        <f>'OddsRatio_working_3-way'!S198-'OddsRatio_working_3-way'!R198^2/3</f>
        <v>-0.82459780795338433</v>
      </c>
      <c r="V198" s="11">
        <f>'OddsRatio_working_3-way'!S198*'OddsRatio_working_3-way'!R198/3-2*'OddsRatio_working_3-way'!R198^3/27-'OddsRatio_working_3-way'!T198</f>
        <v>0.27671067380986053</v>
      </c>
      <c r="W198" s="11">
        <f>'OddsRatio_working_3-way'!V198^2+4*'OddsRatio_working_3-way'!U198^3/27</f>
        <v>-6.4970992073823675E-3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0.1441057738327037</v>
      </c>
      <c r="Y198" s="11">
        <f>IF('OddsRatio_working_3-way'!W198&gt;=0,IF('OddsRatio_working_3-way'!V198+SQRT('OddsRatio_working_3-way'!W198)&gt;0,0,PI()),ACOS('OddsRatio_working_3-way'!V198/(2*'OddsRatio_working_3-way'!X198)))</f>
        <v>0.28345204600122287</v>
      </c>
      <c r="Z198" s="11">
        <f>'OddsRatio_working_3-way'!X198^(1/3)*COS('OddsRatio_working_3-way'!Y198/3)</f>
        <v>0.52193815529589571</v>
      </c>
      <c r="AA198" s="11">
        <f>'OddsRatio_working_3-way'!X198^(1/3)*COS(('OddsRatio_working_3-way'!Y198+2*PI())/3)</f>
        <v>-0.30380450134241155</v>
      </c>
      <c r="AB198" s="11">
        <f>'OddsRatio_working_3-way'!X198^(1/3)*COS(('OddsRatio_working_3-way'!Y198+4*PI())/3)</f>
        <v>-0.21813365395348422</v>
      </c>
      <c r="AC198" s="11">
        <f>'OddsRatio_working_3-way'!X198^(1/3)*SIN('OddsRatio_working_3-way'!Y198/3)</f>
        <v>4.9462086801700722E-2</v>
      </c>
      <c r="AD198" s="11">
        <f>'OddsRatio_working_3-way'!X198^(1/3)*SIN(('OddsRatio_working_3-way'!Y198+2*PI())/3)</f>
        <v>0.42728065828978279</v>
      </c>
      <c r="AE198" s="11">
        <f>'OddsRatio_working_3-way'!X198^(1/3)*SIN(('OddsRatio_working_3-way'!Y198+4*PI())/3)</f>
        <v>-0.4767427450914834</v>
      </c>
      <c r="AF198" s="11">
        <f>-'OddsRatio_working_3-way'!U198/(3*'OddsRatio_working_3-way'!X198^(1/3))*COS(('OddsRatio_working_3-way'!Y198)/3)</f>
        <v>0.5219381552958956</v>
      </c>
      <c r="AG198" s="11">
        <f>-'OddsRatio_working_3-way'!U198/(3*'OddsRatio_working_3-way'!X198^(1/3))*COS(('OddsRatio_working_3-way'!Y198+2*PI())/3)</f>
        <v>-0.30380450134241149</v>
      </c>
      <c r="AH198" s="11">
        <f>-'OddsRatio_working_3-way'!U198/(3*'OddsRatio_working_3-way'!X198^(1/3))*COS(('OddsRatio_working_3-way'!Y198+4*PI())/3)</f>
        <v>-0.21813365395348419</v>
      </c>
      <c r="AI198" s="11">
        <f>'OddsRatio_working_3-way'!U198/(3*'OddsRatio_working_3-way'!X198^(1/3))*SIN(('OddsRatio_working_3-way'!Y198)/3)</f>
        <v>-4.9462086801700715E-2</v>
      </c>
      <c r="AJ198" s="11">
        <f>'OddsRatio_working_3-way'!U198/(3*'OddsRatio_working_3-way'!X198^(1/3))*SIN(('OddsRatio_working_3-way'!Y198+2*PI())/3)</f>
        <v>-0.42728065828978268</v>
      </c>
      <c r="AK198" s="11">
        <f>'OddsRatio_working_3-way'!U198/(3*'OddsRatio_working_3-way'!X198^(1/3))*SIN(('OddsRatio_working_3-way'!Y198+4*PI())/3)</f>
        <v>0.47674274509148329</v>
      </c>
      <c r="AL198" s="11">
        <f>'OddsRatio_working_3-way'!Z198+'OddsRatio_working_3-way'!AF198</f>
        <v>1.0438763105917914</v>
      </c>
      <c r="AM198" s="11">
        <f>'OddsRatio_working_3-way'!AA198+'OddsRatio_working_3-way'!AG198</f>
        <v>-0.6076090026848231</v>
      </c>
      <c r="AN198" s="11">
        <f>'OddsRatio_working_3-way'!AB198+'OddsRatio_working_3-way'!AH198</f>
        <v>-0.43626730790696844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1.0438763105917914</v>
      </c>
      <c r="AS198" s="11">
        <f>IF(('OddsRatio_working_3-way'!X198=0),IF(Q198&gt;0,-Q198^(1/3),(-Q198)^(1/3)),'OddsRatio_working_3-way'!AM198-'OddsRatio_working_3-way'!R198/3)</f>
        <v>-0.6076090026848231</v>
      </c>
      <c r="AT198" s="11">
        <f>IF(('OddsRatio_working_3-way'!X198=0),IF(Q198&gt;0,-Q198^(1/3),(-Q198)^(1/3)),'OddsRatio_working_3-way'!AN198-'OddsRatio_working_3-way'!R198/3)</f>
        <v>-0.43626730790696844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1.7</v>
      </c>
      <c r="B199" s="4">
        <f>IF('True_Odds_Calculator_3-way'!B200="","",'True_Odds_Calculator_3-way'!B200)</f>
        <v>4.12</v>
      </c>
      <c r="C199" s="4">
        <f>IF('True_Odds_Calculator_3-way'!C200="","",'True_Odds_Calculator_3-way'!C200)</f>
        <v>5</v>
      </c>
      <c r="D199" s="9">
        <f t="shared" si="52"/>
        <v>0.57529614104765903</v>
      </c>
      <c r="E199" s="9">
        <f t="shared" si="53"/>
        <v>0.23307742916689889</v>
      </c>
      <c r="F199" s="9">
        <f t="shared" si="54"/>
        <v>0.19162642978544198</v>
      </c>
      <c r="G199" s="9">
        <f t="shared" si="55"/>
        <v>1.0546217073496442</v>
      </c>
      <c r="H199" s="9">
        <f t="shared" si="56"/>
        <v>1.7382351951447514</v>
      </c>
      <c r="I199" s="9">
        <f t="shared" si="57"/>
        <v>4.2904197269308897</v>
      </c>
      <c r="J199" s="9">
        <f t="shared" si="58"/>
        <v>5.218486829398576</v>
      </c>
      <c r="K199" s="11">
        <f t="shared" si="59"/>
        <v>0.58823529411764708</v>
      </c>
      <c r="L199" s="11">
        <f t="shared" si="60"/>
        <v>0.24271844660194175</v>
      </c>
      <c r="M199" s="11">
        <f t="shared" si="61"/>
        <v>0.2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-0.24945745288406629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0.22330097087378648</v>
      </c>
      <c r="Q199" s="11">
        <f>2*'OddsRatio_working_3-way'!K199*'OddsRatio_working_3-way'!L199*'OddsRatio_working_3-way'!M199</f>
        <v>5.7110222729868654E-2</v>
      </c>
      <c r="R199" s="11">
        <f t="shared" si="62"/>
        <v>0</v>
      </c>
      <c r="S199" s="11">
        <f t="shared" si="63"/>
        <v>-0.8951465201465203</v>
      </c>
      <c r="T199" s="11">
        <f t="shared" si="64"/>
        <v>-0.22893772893772893</v>
      </c>
      <c r="U199" s="11">
        <f>'OddsRatio_working_3-way'!S199-'OddsRatio_working_3-way'!R199^2/3</f>
        <v>-0.8951465201465203</v>
      </c>
      <c r="V199" s="11">
        <f>'OddsRatio_working_3-way'!S199*'OddsRatio_working_3-way'!R199/3-2*'OddsRatio_working_3-way'!R199^3/27-'OddsRatio_working_3-way'!T199</f>
        <v>0.22893772893772893</v>
      </c>
      <c r="W199" s="11">
        <f>'OddsRatio_working_3-way'!V199^2+4*'OddsRatio_working_3-way'!U199^3/27</f>
        <v>-5.3849669090499604E-2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0.16298938065228716</v>
      </c>
      <c r="Y199" s="11">
        <f>IF('OddsRatio_working_3-way'!W199&gt;=0,IF('OddsRatio_working_3-way'!V199+SQRT('OddsRatio_working_3-way'!W199)&gt;0,0,PI()),ACOS('OddsRatio_working_3-way'!V199/(2*'OddsRatio_working_3-way'!X199)))</f>
        <v>0.79216082131699272</v>
      </c>
      <c r="Z199" s="11">
        <f>'OddsRatio_working_3-way'!X199^(1/3)*COS('OddsRatio_working_3-way'!Y199/3)</f>
        <v>0.52731085367482211</v>
      </c>
      <c r="AA199" s="11">
        <f>'OddsRatio_working_3-way'!X199^(1/3)*COS(('OddsRatio_working_3-way'!Y199+2*PI())/3)</f>
        <v>-0.38712233630783482</v>
      </c>
      <c r="AB199" s="11">
        <f>'OddsRatio_working_3-way'!X199^(1/3)*COS(('OddsRatio_working_3-way'!Y199+4*PI())/3)</f>
        <v>-0.14018851736698759</v>
      </c>
      <c r="AC199" s="11">
        <f>'OddsRatio_working_3-way'!X199^(1/3)*SIN('OddsRatio_working_3-way'!Y199/3)</f>
        <v>0.14256730683752064</v>
      </c>
      <c r="AD199" s="11">
        <f>'OddsRatio_working_3-way'!X199^(1/3)*SIN(('OddsRatio_working_3-way'!Y199+2*PI())/3)</f>
        <v>0.3853809415548945</v>
      </c>
      <c r="AE199" s="11">
        <f>'OddsRatio_working_3-way'!X199^(1/3)*SIN(('OddsRatio_working_3-way'!Y199+4*PI())/3)</f>
        <v>-0.52794824839241505</v>
      </c>
      <c r="AF199" s="11">
        <f>-'OddsRatio_working_3-way'!U199/(3*'OddsRatio_working_3-way'!X199^(1/3))*COS(('OddsRatio_working_3-way'!Y199)/3)</f>
        <v>0.52731085367482222</v>
      </c>
      <c r="AG199" s="11">
        <f>-'OddsRatio_working_3-way'!U199/(3*'OddsRatio_working_3-way'!X199^(1/3))*COS(('OddsRatio_working_3-way'!Y199+2*PI())/3)</f>
        <v>-0.38712233630783488</v>
      </c>
      <c r="AH199" s="11">
        <f>-'OddsRatio_working_3-way'!U199/(3*'OddsRatio_working_3-way'!X199^(1/3))*COS(('OddsRatio_working_3-way'!Y199+4*PI())/3)</f>
        <v>-0.14018851736698762</v>
      </c>
      <c r="AI199" s="11">
        <f>'OddsRatio_working_3-way'!U199/(3*'OddsRatio_working_3-way'!X199^(1/3))*SIN(('OddsRatio_working_3-way'!Y199)/3)</f>
        <v>-0.1425673068375207</v>
      </c>
      <c r="AJ199" s="11">
        <f>'OddsRatio_working_3-way'!U199/(3*'OddsRatio_working_3-way'!X199^(1/3))*SIN(('OddsRatio_working_3-way'!Y199+2*PI())/3)</f>
        <v>-0.38538094155489461</v>
      </c>
      <c r="AK199" s="11">
        <f>'OddsRatio_working_3-way'!U199/(3*'OddsRatio_working_3-way'!X199^(1/3))*SIN(('OddsRatio_working_3-way'!Y199+4*PI())/3)</f>
        <v>0.52794824839241516</v>
      </c>
      <c r="AL199" s="11">
        <f>'OddsRatio_working_3-way'!Z199+'OddsRatio_working_3-way'!AF199</f>
        <v>1.0546217073496442</v>
      </c>
      <c r="AM199" s="11">
        <f>'OddsRatio_working_3-way'!AA199+'OddsRatio_working_3-way'!AG199</f>
        <v>-0.77424467261566976</v>
      </c>
      <c r="AN199" s="11">
        <f>'OddsRatio_working_3-way'!AB199+'OddsRatio_working_3-way'!AH199</f>
        <v>-0.28037703473397524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1.0546217073496442</v>
      </c>
      <c r="AS199" s="11">
        <f>IF(('OddsRatio_working_3-way'!X199=0),IF(Q199&gt;0,-Q199^(1/3),(-Q199)^(1/3)),'OddsRatio_working_3-way'!AM199-'OddsRatio_working_3-way'!R199/3)</f>
        <v>-0.77424467261566976</v>
      </c>
      <c r="AT199" s="11">
        <f>IF(('OddsRatio_working_3-way'!X199=0),IF(Q199&gt;0,-Q199^(1/3),(-Q199)^(1/3)),'OddsRatio_working_3-way'!AN199-'OddsRatio_working_3-way'!R199/3)</f>
        <v>-0.28037703473397524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1.47</v>
      </c>
      <c r="B200" s="4">
        <f>IF('True_Odds_Calculator_3-way'!B201="","",'True_Odds_Calculator_3-way'!B201)</f>
        <v>4.58</v>
      </c>
      <c r="C200" s="4">
        <f>IF('True_Odds_Calculator_3-way'!C201="","",'True_Odds_Calculator_3-way'!C201)</f>
        <v>7.46</v>
      </c>
      <c r="D200" s="9">
        <f t="shared" si="52"/>
        <v>0.66592576119783375</v>
      </c>
      <c r="E200" s="9">
        <f t="shared" si="53"/>
        <v>0.20741626717687076</v>
      </c>
      <c r="F200" s="9">
        <f t="shared" si="54"/>
        <v>0.12665797162529568</v>
      </c>
      <c r="G200" s="9">
        <f t="shared" si="55"/>
        <v>1.0673806213653942</v>
      </c>
      <c r="H200" s="9">
        <f t="shared" si="56"/>
        <v>1.5016688920417349</v>
      </c>
      <c r="I200" s="9">
        <f t="shared" si="57"/>
        <v>4.8212226244881107</v>
      </c>
      <c r="J200" s="9">
        <f t="shared" si="58"/>
        <v>7.8952788140204477</v>
      </c>
      <c r="K200" s="11">
        <f t="shared" si="59"/>
        <v>0.68027210884353739</v>
      </c>
      <c r="L200" s="11">
        <f t="shared" si="60"/>
        <v>0.2183406113537118</v>
      </c>
      <c r="M200" s="11">
        <f t="shared" si="61"/>
        <v>0.13404825737265416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-0.21641719427038175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0.20925752086661842</v>
      </c>
      <c r="Q200" s="11">
        <f>2*'OddsRatio_working_3-way'!K200*'OddsRatio_working_3-way'!L200*'OddsRatio_working_3-way'!M200</f>
        <v>3.9820650973666688E-2</v>
      </c>
      <c r="R200" s="11">
        <f t="shared" si="62"/>
        <v>0</v>
      </c>
      <c r="S200" s="11">
        <f t="shared" si="63"/>
        <v>-0.96691726169031489</v>
      </c>
      <c r="T200" s="11">
        <f t="shared" si="64"/>
        <v>-0.18399947891347573</v>
      </c>
      <c r="U200" s="11">
        <f>'OddsRatio_working_3-way'!S200-'OddsRatio_working_3-way'!R200^2/3</f>
        <v>-0.96691726169031489</v>
      </c>
      <c r="V200" s="11">
        <f>'OddsRatio_working_3-way'!S200*'OddsRatio_working_3-way'!R200/3-2*'OddsRatio_working_3-way'!R200^3/27-'OddsRatio_working_3-way'!T200</f>
        <v>0.18399947891347573</v>
      </c>
      <c r="W200" s="11">
        <f>'OddsRatio_working_3-way'!V200^2+4*'OddsRatio_working_3-way'!U200^3/27</f>
        <v>-0.10006996654605896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0.18297935319762826</v>
      </c>
      <c r="Y200" s="11">
        <f>IF('OddsRatio_working_3-way'!W200&gt;=0,IF('OddsRatio_working_3-way'!V200+SQRT('OddsRatio_working_3-way'!W200)&gt;0,0,PI()),ACOS('OddsRatio_working_3-way'!V200/(2*'OddsRatio_working_3-way'!X200)))</f>
        <v>1.0439757715441345</v>
      </c>
      <c r="Z200" s="11">
        <f>'OddsRatio_working_3-way'!X200^(1/3)*COS('OddsRatio_working_3-way'!Y200/3)</f>
        <v>0.53369031068269723</v>
      </c>
      <c r="AA200" s="11">
        <f>'OddsRatio_working_3-way'!X200^(1/3)*COS(('OddsRatio_working_3-way'!Y200+2*PI())/3)</f>
        <v>-0.43450643481616763</v>
      </c>
      <c r="AB200" s="11">
        <f>'OddsRatio_working_3-way'!X200^(1/3)*COS(('OddsRatio_working_3-way'!Y200+4*PI())/3)</f>
        <v>-9.9183875866529492E-2</v>
      </c>
      <c r="AC200" s="11">
        <f>'OddsRatio_working_3-way'!X200^(1/3)*SIN('OddsRatio_working_3-way'!Y200/3)</f>
        <v>0.19359856967492761</v>
      </c>
      <c r="AD200" s="11">
        <f>'OddsRatio_working_3-way'!X200^(1/3)*SIN(('OddsRatio_working_3-way'!Y200+2*PI())/3)</f>
        <v>0.36539008196736156</v>
      </c>
      <c r="AE200" s="11">
        <f>'OddsRatio_working_3-way'!X200^(1/3)*SIN(('OddsRatio_working_3-way'!Y200+4*PI())/3)</f>
        <v>-0.55898865164228917</v>
      </c>
      <c r="AF200" s="11">
        <f>-'OddsRatio_working_3-way'!U200/(3*'OddsRatio_working_3-way'!X200^(1/3))*COS(('OddsRatio_working_3-way'!Y200)/3)</f>
        <v>0.53369031068269712</v>
      </c>
      <c r="AG200" s="11">
        <f>-'OddsRatio_working_3-way'!U200/(3*'OddsRatio_working_3-way'!X200^(1/3))*COS(('OddsRatio_working_3-way'!Y200+2*PI())/3)</f>
        <v>-0.43450643481616752</v>
      </c>
      <c r="AH200" s="11">
        <f>-'OddsRatio_working_3-way'!U200/(3*'OddsRatio_working_3-way'!X200^(1/3))*COS(('OddsRatio_working_3-way'!Y200+4*PI())/3)</f>
        <v>-9.9183875866529464E-2</v>
      </c>
      <c r="AI200" s="11">
        <f>'OddsRatio_working_3-way'!U200/(3*'OddsRatio_working_3-way'!X200^(1/3))*SIN(('OddsRatio_working_3-way'!Y200)/3)</f>
        <v>-0.19359856967492758</v>
      </c>
      <c r="AJ200" s="11">
        <f>'OddsRatio_working_3-way'!U200/(3*'OddsRatio_working_3-way'!X200^(1/3))*SIN(('OddsRatio_working_3-way'!Y200+2*PI())/3)</f>
        <v>-0.3653900819673615</v>
      </c>
      <c r="AK200" s="11">
        <f>'OddsRatio_working_3-way'!U200/(3*'OddsRatio_working_3-way'!X200^(1/3))*SIN(('OddsRatio_working_3-way'!Y200+4*PI())/3)</f>
        <v>0.55898865164228906</v>
      </c>
      <c r="AL200" s="11">
        <f>'OddsRatio_working_3-way'!Z200+'OddsRatio_working_3-way'!AF200</f>
        <v>1.0673806213653942</v>
      </c>
      <c r="AM200" s="11">
        <f>'OddsRatio_working_3-way'!AA200+'OddsRatio_working_3-way'!AG200</f>
        <v>-0.86901286963233515</v>
      </c>
      <c r="AN200" s="11">
        <f>'OddsRatio_working_3-way'!AB200+'OddsRatio_working_3-way'!AH200</f>
        <v>-0.19836775173305896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1.0673806213653942</v>
      </c>
      <c r="AS200" s="11">
        <f>IF(('OddsRatio_working_3-way'!X200=0),IF(Q200&gt;0,-Q200^(1/3),(-Q200)^(1/3)),'OddsRatio_working_3-way'!AM200-'OddsRatio_working_3-way'!R200/3)</f>
        <v>-0.86901286963233515</v>
      </c>
      <c r="AT200" s="11">
        <f>IF(('OddsRatio_working_3-way'!X200=0),IF(Q200&gt;0,-Q200^(1/3),(-Q200)^(1/3)),'OddsRatio_working_3-way'!AN200-'OddsRatio_working_3-way'!R200/3)</f>
        <v>-0.19836775173305896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2.2999999999999998</v>
      </c>
      <c r="B2" s="4">
        <f>IF('True_Odds_Calculator_2-way'!B3="","",'True_Odds_Calculator_2-way'!B3)</f>
        <v>1.68</v>
      </c>
      <c r="C2" s="4">
        <f t="shared" ref="C2:C65" si="0">IF(A2="","",((1/A2)+(1/B2))-1)</f>
        <v>3.002070393374745E-2</v>
      </c>
      <c r="D2" s="4">
        <f>IF(A2="","",(2*A2)/(2-($C2*A2)))</f>
        <v>2.3822441430332923</v>
      </c>
      <c r="E2" s="4">
        <f>IF(B2="","",(2*B2)/(2-($C2*B2)))</f>
        <v>1.7234611953612846</v>
      </c>
      <c r="G2" s="4">
        <f t="shared" ref="G2:G65" si="1">IF(A2="","",C2+1)</f>
        <v>1.0300207039337475</v>
      </c>
    </row>
    <row r="3" spans="1:7" x14ac:dyDescent="0.2">
      <c r="A3" s="4">
        <f>IF('True_Odds_Calculator_2-way'!A4="","",'True_Odds_Calculator_2-way'!A4)</f>
        <v>2</v>
      </c>
      <c r="B3" s="4">
        <f>IF('True_Odds_Calculator_2-way'!B4="","",'True_Odds_Calculator_2-way'!B4)</f>
        <v>1.85</v>
      </c>
      <c r="C3" s="4">
        <f t="shared" si="0"/>
        <v>4.0540540540540349E-2</v>
      </c>
      <c r="D3" s="4">
        <f t="shared" ref="D3:D66" si="2">IF(A3="","",(2*A3)/(2-($C3*A3)))</f>
        <v>2.0845070422535206</v>
      </c>
      <c r="E3" s="4">
        <f t="shared" ref="E3:E66" si="3">IF(B3="","",(2*B3)/(2-($C3*B3)))</f>
        <v>1.9220779220779218</v>
      </c>
      <c r="G3" s="4">
        <f t="shared" si="1"/>
        <v>1.0405405405405403</v>
      </c>
    </row>
    <row r="4" spans="1:7" x14ac:dyDescent="0.2">
      <c r="A4" s="4">
        <f>IF('True_Odds_Calculator_2-way'!A5="","",'True_Odds_Calculator_2-way'!A5)</f>
        <v>2.16</v>
      </c>
      <c r="B4" s="4">
        <f>IF('True_Odds_Calculator_2-way'!B5="","",'True_Odds_Calculator_2-way'!B5)</f>
        <v>1.68</v>
      </c>
      <c r="C4" s="4">
        <f t="shared" si="0"/>
        <v>5.8201058201058142E-2</v>
      </c>
      <c r="D4" s="4">
        <f t="shared" si="2"/>
        <v>2.3048780487804881</v>
      </c>
      <c r="E4" s="4">
        <f t="shared" si="3"/>
        <v>1.7663551401869158</v>
      </c>
      <c r="G4" s="4">
        <f t="shared" si="1"/>
        <v>1.0582010582010581</v>
      </c>
    </row>
    <row r="5" spans="1:7" x14ac:dyDescent="0.2">
      <c r="A5" s="4">
        <f>IF('True_Odds_Calculator_2-way'!A6="","",'True_Odds_Calculator_2-way'!A6)</f>
        <v>1.69</v>
      </c>
      <c r="B5" s="4">
        <f>IF('True_Odds_Calculator_2-way'!B6="","",'True_Odds_Calculator_2-way'!B6)</f>
        <v>2.2799999999999998</v>
      </c>
      <c r="C5" s="4">
        <f t="shared" si="0"/>
        <v>3.0312467559431067E-2</v>
      </c>
      <c r="D5" s="4">
        <f t="shared" si="2"/>
        <v>1.7344256391789699</v>
      </c>
      <c r="E5" s="4">
        <f t="shared" si="3"/>
        <v>2.3616082373130669</v>
      </c>
      <c r="G5" s="4">
        <f t="shared" si="1"/>
        <v>1.0303124675594311</v>
      </c>
    </row>
    <row r="6" spans="1:7" x14ac:dyDescent="0.2">
      <c r="A6" s="4">
        <f>IF('True_Odds_Calculator_2-way'!A7="","",'True_Odds_Calculator_2-way'!A7)</f>
        <v>1.65</v>
      </c>
      <c r="B6" s="4">
        <f>IF('True_Odds_Calculator_2-way'!B7="","",'True_Odds_Calculator_2-way'!B7)</f>
        <v>2.3199999999999998</v>
      </c>
      <c r="C6" s="4">
        <f t="shared" si="0"/>
        <v>3.709508881922674E-2</v>
      </c>
      <c r="D6" s="4">
        <f t="shared" si="2"/>
        <v>1.702089817696754</v>
      </c>
      <c r="E6" s="4">
        <f t="shared" si="3"/>
        <v>2.4243191893603542</v>
      </c>
      <c r="G6" s="4">
        <f t="shared" si="1"/>
        <v>1.0370950888192267</v>
      </c>
    </row>
    <row r="7" spans="1:7" x14ac:dyDescent="0.2">
      <c r="A7" s="4">
        <f>IF('True_Odds_Calculator_2-way'!A8="","",'True_Odds_Calculator_2-way'!A8)</f>
        <v>1.93</v>
      </c>
      <c r="B7" s="4">
        <f>IF('True_Odds_Calculator_2-way'!B8="","",'True_Odds_Calculator_2-way'!B8)</f>
        <v>1.94</v>
      </c>
      <c r="C7" s="4">
        <f t="shared" si="0"/>
        <v>3.3598632551679941E-2</v>
      </c>
      <c r="D7" s="4">
        <f t="shared" si="2"/>
        <v>1.9946726333173512</v>
      </c>
      <c r="E7" s="4">
        <f t="shared" si="3"/>
        <v>2.0053558995233249</v>
      </c>
      <c r="G7" s="4">
        <f t="shared" si="1"/>
        <v>1.0335986325516799</v>
      </c>
    </row>
    <row r="8" spans="1:7" x14ac:dyDescent="0.2">
      <c r="A8" s="4">
        <f>IF('True_Odds_Calculator_2-way'!A9="","",'True_Odds_Calculator_2-way'!A9)</f>
        <v>1.68</v>
      </c>
      <c r="B8" s="4">
        <f>IF('True_Odds_Calculator_2-way'!B9="","",'True_Odds_Calculator_2-way'!B9)</f>
        <v>2.2599999999999998</v>
      </c>
      <c r="C8" s="4">
        <f t="shared" si="0"/>
        <v>3.7715971344289834E-2</v>
      </c>
      <c r="D8" s="4">
        <f t="shared" si="2"/>
        <v>1.7349661853408882</v>
      </c>
      <c r="E8" s="4">
        <f t="shared" si="3"/>
        <v>2.3606068142253167</v>
      </c>
      <c r="G8" s="4">
        <f t="shared" si="1"/>
        <v>1.0377159713442898</v>
      </c>
    </row>
    <row r="9" spans="1:7" x14ac:dyDescent="0.2">
      <c r="A9" s="4">
        <f>IF('True_Odds_Calculator_2-way'!A10="","",'True_Odds_Calculator_2-way'!A10)</f>
        <v>2.0099999999999998</v>
      </c>
      <c r="B9" s="4">
        <f>IF('True_Odds_Calculator_2-way'!B10="","",'True_Odds_Calculator_2-way'!B10)</f>
        <v>1.87</v>
      </c>
      <c r="C9" s="4">
        <f t="shared" si="0"/>
        <v>3.22717960997152E-2</v>
      </c>
      <c r="D9" s="4">
        <f t="shared" si="2"/>
        <v>2.0773758532069522</v>
      </c>
      <c r="E9" s="4">
        <f t="shared" si="3"/>
        <v>1.9281811886013285</v>
      </c>
      <c r="G9" s="4">
        <f t="shared" si="1"/>
        <v>1.0322717960997152</v>
      </c>
    </row>
    <row r="10" spans="1:7" x14ac:dyDescent="0.2">
      <c r="A10" s="4">
        <f>IF('True_Odds_Calculator_2-way'!A11="","",'True_Odds_Calculator_2-way'!A11)</f>
        <v>2.13</v>
      </c>
      <c r="B10" s="4">
        <f>IF('True_Odds_Calculator_2-way'!B11="","",'True_Odds_Calculator_2-way'!B11)</f>
        <v>1.76</v>
      </c>
      <c r="C10" s="4">
        <f t="shared" si="0"/>
        <v>3.7665386256935607E-2</v>
      </c>
      <c r="D10" s="4">
        <f t="shared" si="2"/>
        <v>2.2190126672191313</v>
      </c>
      <c r="E10" s="4">
        <f t="shared" si="3"/>
        <v>1.8203360202000585</v>
      </c>
      <c r="G10" s="4">
        <f t="shared" si="1"/>
        <v>1.0376653862569356</v>
      </c>
    </row>
    <row r="11" spans="1:7" x14ac:dyDescent="0.2">
      <c r="A11" s="4">
        <f>IF('True_Odds_Calculator_2-way'!A12="","",'True_Odds_Calculator_2-way'!A12)</f>
        <v>2.08</v>
      </c>
      <c r="B11" s="4">
        <f>IF('True_Odds_Calculator_2-way'!B12="","",'True_Odds_Calculator_2-way'!B12)</f>
        <v>1.79</v>
      </c>
      <c r="C11" s="4">
        <f t="shared" si="0"/>
        <v>3.9428448646325664E-2</v>
      </c>
      <c r="D11" s="4">
        <f t="shared" si="2"/>
        <v>2.1689385995572641</v>
      </c>
      <c r="E11" s="4">
        <f t="shared" si="3"/>
        <v>1.8554769261437256</v>
      </c>
      <c r="G11" s="4">
        <f t="shared" si="1"/>
        <v>1.0394284486463257</v>
      </c>
    </row>
    <row r="12" spans="1:7" x14ac:dyDescent="0.2">
      <c r="A12" s="4">
        <f>IF('True_Odds_Calculator_2-way'!A13="","",'True_Odds_Calculator_2-way'!A13)</f>
        <v>1.75</v>
      </c>
      <c r="B12" s="4">
        <f>IF('True_Odds_Calculator_2-way'!B13="","",'True_Odds_Calculator_2-way'!B13)</f>
        <v>2.14</v>
      </c>
      <c r="C12" s="4">
        <f t="shared" si="0"/>
        <v>3.8718291054739673E-2</v>
      </c>
      <c r="D12" s="4">
        <f t="shared" si="2"/>
        <v>1.81136638452237</v>
      </c>
      <c r="E12" s="4">
        <f t="shared" si="3"/>
        <v>2.2324888226527575</v>
      </c>
      <c r="G12" s="4">
        <f t="shared" si="1"/>
        <v>1.0387182910547397</v>
      </c>
    </row>
    <row r="13" spans="1:7" x14ac:dyDescent="0.2">
      <c r="A13" s="4">
        <f>IF('True_Odds_Calculator_2-way'!A14="","",'True_Odds_Calculator_2-way'!A14)</f>
        <v>1.77</v>
      </c>
      <c r="B13" s="4">
        <f>IF('True_Odds_Calculator_2-way'!B14="","",'True_Odds_Calculator_2-way'!B14)</f>
        <v>2.12</v>
      </c>
      <c r="C13" s="4">
        <f t="shared" si="0"/>
        <v>3.6669864619976567E-2</v>
      </c>
      <c r="D13" s="4">
        <f t="shared" si="2"/>
        <v>1.8293681747269892</v>
      </c>
      <c r="E13" s="4">
        <f t="shared" si="3"/>
        <v>2.20573712673407</v>
      </c>
      <c r="G13" s="4">
        <f t="shared" si="1"/>
        <v>1.0366698646199766</v>
      </c>
    </row>
    <row r="14" spans="1:7" x14ac:dyDescent="0.2">
      <c r="A14" s="4">
        <f>IF('True_Odds_Calculator_2-way'!A15="","",'True_Odds_Calculator_2-way'!A15)</f>
        <v>1.93</v>
      </c>
      <c r="B14" s="4">
        <f>IF('True_Odds_Calculator_2-way'!B15="","",'True_Odds_Calculator_2-way'!B15)</f>
        <v>1.94</v>
      </c>
      <c r="C14" s="4">
        <f t="shared" si="0"/>
        <v>3.3598632551679941E-2</v>
      </c>
      <c r="D14" s="4">
        <f t="shared" si="2"/>
        <v>1.9946726333173512</v>
      </c>
      <c r="E14" s="4">
        <f t="shared" si="3"/>
        <v>2.0053558995233249</v>
      </c>
      <c r="G14" s="4">
        <f t="shared" si="1"/>
        <v>1.0335986325516799</v>
      </c>
    </row>
    <row r="15" spans="1:7" x14ac:dyDescent="0.2">
      <c r="A15" s="4">
        <f>IF('True_Odds_Calculator_2-way'!A16="","",'True_Odds_Calculator_2-way'!A16)</f>
        <v>2.14</v>
      </c>
      <c r="B15" s="4">
        <f>IF('True_Odds_Calculator_2-way'!B16="","",'True_Odds_Calculator_2-way'!B16)</f>
        <v>1.75</v>
      </c>
      <c r="C15" s="4">
        <f t="shared" si="0"/>
        <v>3.8718291054739673E-2</v>
      </c>
      <c r="D15" s="4">
        <f t="shared" si="2"/>
        <v>2.2324888226527575</v>
      </c>
      <c r="E15" s="4">
        <f t="shared" si="3"/>
        <v>1.81136638452237</v>
      </c>
      <c r="G15" s="4">
        <f t="shared" si="1"/>
        <v>1.0387182910547397</v>
      </c>
    </row>
    <row r="16" spans="1:7" x14ac:dyDescent="0.2">
      <c r="A16" s="4">
        <f>IF('True_Odds_Calculator_2-way'!A17="","",'True_Odds_Calculator_2-way'!A17)</f>
        <v>1.96</v>
      </c>
      <c r="B16" s="4">
        <f>IF('True_Odds_Calculator_2-way'!B17="","",'True_Odds_Calculator_2-way'!B17)</f>
        <v>1.91</v>
      </c>
      <c r="C16" s="4">
        <f t="shared" si="0"/>
        <v>3.3764291056736839E-2</v>
      </c>
      <c r="D16" s="4">
        <f t="shared" si="2"/>
        <v>2.0270738574832143</v>
      </c>
      <c r="E16" s="4">
        <f t="shared" si="3"/>
        <v>1.9736398144242935</v>
      </c>
      <c r="G16" s="4">
        <f t="shared" si="1"/>
        <v>1.0337642910567368</v>
      </c>
    </row>
    <row r="17" spans="1:7" x14ac:dyDescent="0.2">
      <c r="A17" s="4">
        <f>IF('True_Odds_Calculator_2-way'!A18="","",'True_Odds_Calculator_2-way'!A18)</f>
        <v>2.11</v>
      </c>
      <c r="B17" s="4">
        <f>IF('True_Odds_Calculator_2-way'!B18="","",'True_Odds_Calculator_2-way'!B18)</f>
        <v>1.78</v>
      </c>
      <c r="C17" s="4">
        <f t="shared" si="0"/>
        <v>3.5731402098088338E-2</v>
      </c>
      <c r="D17" s="4">
        <f t="shared" si="2"/>
        <v>2.1926557300484557</v>
      </c>
      <c r="E17" s="4">
        <f t="shared" si="3"/>
        <v>1.8384649273092173</v>
      </c>
      <c r="G17" s="4">
        <f t="shared" si="1"/>
        <v>1.0357314020980883</v>
      </c>
    </row>
    <row r="18" spans="1:7" x14ac:dyDescent="0.2">
      <c r="A18" s="4">
        <f>IF('True_Odds_Calculator_2-way'!A19="","",'True_Odds_Calculator_2-way'!A19)</f>
        <v>2.0099999999999998</v>
      </c>
      <c r="B18" s="4">
        <f>IF('True_Odds_Calculator_2-way'!B19="","",'True_Odds_Calculator_2-way'!B19)</f>
        <v>1.89</v>
      </c>
      <c r="C18" s="4">
        <f t="shared" si="0"/>
        <v>2.6612966911474523E-2</v>
      </c>
      <c r="D18" s="4">
        <f t="shared" si="2"/>
        <v>2.065236891462122</v>
      </c>
      <c r="E18" s="4">
        <f t="shared" si="3"/>
        <v>1.9387583250401901</v>
      </c>
      <c r="G18" s="4">
        <f t="shared" si="1"/>
        <v>1.0266129669114745</v>
      </c>
    </row>
    <row r="19" spans="1:7" x14ac:dyDescent="0.2">
      <c r="A19" s="4">
        <f>IF('True_Odds_Calculator_2-way'!A20="","",'True_Odds_Calculator_2-way'!A20)</f>
        <v>2.16</v>
      </c>
      <c r="B19" s="4">
        <f>IF('True_Odds_Calculator_2-way'!B20="","",'True_Odds_Calculator_2-way'!B20)</f>
        <v>1.77</v>
      </c>
      <c r="C19" s="4">
        <f t="shared" si="0"/>
        <v>2.79347143753923E-2</v>
      </c>
      <c r="D19" s="4">
        <f t="shared" si="2"/>
        <v>2.2271932890597692</v>
      </c>
      <c r="E19" s="4">
        <f t="shared" si="3"/>
        <v>1.8148675590999714</v>
      </c>
      <c r="G19" s="4">
        <f t="shared" si="1"/>
        <v>1.0279347143753923</v>
      </c>
    </row>
    <row r="20" spans="1:7" x14ac:dyDescent="0.2">
      <c r="A20" s="4">
        <f>IF('True_Odds_Calculator_2-way'!A21="","",'True_Odds_Calculator_2-way'!A21)</f>
        <v>2.38</v>
      </c>
      <c r="B20" s="4">
        <f>IF('True_Odds_Calculator_2-way'!B21="","",'True_Odds_Calculator_2-way'!B21)</f>
        <v>1.61</v>
      </c>
      <c r="C20" s="4">
        <f t="shared" si="0"/>
        <v>4.1286079649250906E-2</v>
      </c>
      <c r="D20" s="4">
        <f t="shared" si="2"/>
        <v>2.5029721079103791</v>
      </c>
      <c r="E20" s="4">
        <f t="shared" si="3"/>
        <v>1.6653483419531487</v>
      </c>
      <c r="G20" s="4">
        <f t="shared" si="1"/>
        <v>1.0412860796492509</v>
      </c>
    </row>
    <row r="21" spans="1:7" x14ac:dyDescent="0.2">
      <c r="A21" s="4">
        <f>IF('True_Odds_Calculator_2-way'!A22="","",'True_Odds_Calculator_2-way'!A22)</f>
        <v>2.6</v>
      </c>
      <c r="B21" s="4">
        <f>IF('True_Odds_Calculator_2-way'!B22="","",'True_Odds_Calculator_2-way'!B22)</f>
        <v>1.52</v>
      </c>
      <c r="C21" s="4">
        <f t="shared" si="0"/>
        <v>4.2510121457489891E-2</v>
      </c>
      <c r="D21" s="4">
        <f t="shared" si="2"/>
        <v>2.7520891364902509</v>
      </c>
      <c r="E21" s="4">
        <f t="shared" si="3"/>
        <v>1.5707472178060415</v>
      </c>
      <c r="G21" s="4">
        <f t="shared" si="1"/>
        <v>1.0425101214574899</v>
      </c>
    </row>
    <row r="22" spans="1:7" x14ac:dyDescent="0.2">
      <c r="A22" s="4">
        <f>IF('True_Odds_Calculator_2-way'!A23="","",'True_Odds_Calculator_2-way'!A23)</f>
        <v>1.88</v>
      </c>
      <c r="B22" s="4">
        <f>IF('True_Odds_Calculator_2-way'!B23="","",'True_Odds_Calculator_2-way'!B23)</f>
        <v>1.99</v>
      </c>
      <c r="C22" s="4">
        <f t="shared" si="0"/>
        <v>3.4427456431091574E-2</v>
      </c>
      <c r="D22" s="4">
        <f t="shared" si="2"/>
        <v>1.9428749480681344</v>
      </c>
      <c r="E22" s="4">
        <f t="shared" si="3"/>
        <v>2.0605860321656753</v>
      </c>
      <c r="G22" s="4">
        <f t="shared" si="1"/>
        <v>1.0344274564310916</v>
      </c>
    </row>
    <row r="23" spans="1:7" x14ac:dyDescent="0.2">
      <c r="A23" s="4">
        <f>IF('True_Odds_Calculator_2-way'!A24="","",'True_Odds_Calculator_2-way'!A24)</f>
        <v>2.25</v>
      </c>
      <c r="B23" s="4">
        <f>IF('True_Odds_Calculator_2-way'!B24="","",'True_Odds_Calculator_2-way'!B24)</f>
        <v>1.68</v>
      </c>
      <c r="C23" s="4">
        <f t="shared" si="0"/>
        <v>3.9682539682539542E-2</v>
      </c>
      <c r="D23" s="4">
        <f t="shared" si="2"/>
        <v>2.3551401869158877</v>
      </c>
      <c r="E23" s="4">
        <f t="shared" si="3"/>
        <v>1.7379310344827583</v>
      </c>
      <c r="G23" s="4">
        <f t="shared" si="1"/>
        <v>1.0396825396825395</v>
      </c>
    </row>
    <row r="24" spans="1:7" x14ac:dyDescent="0.2">
      <c r="A24" s="4">
        <f>IF('True_Odds_Calculator_2-way'!A25="","",'True_Odds_Calculator_2-way'!A25)</f>
        <v>1.57</v>
      </c>
      <c r="B24" s="4">
        <f>IF('True_Odds_Calculator_2-way'!B25="","",'True_Odds_Calculator_2-way'!B25)</f>
        <v>2.4900000000000002</v>
      </c>
      <c r="C24" s="4">
        <f t="shared" si="0"/>
        <v>3.8549100862046881E-2</v>
      </c>
      <c r="D24" s="4">
        <f t="shared" si="2"/>
        <v>1.6189924005549459</v>
      </c>
      <c r="E24" s="4">
        <f t="shared" si="3"/>
        <v>2.6155287190981165</v>
      </c>
      <c r="G24" s="4">
        <f t="shared" si="1"/>
        <v>1.0385491008620469</v>
      </c>
    </row>
    <row r="25" spans="1:7" x14ac:dyDescent="0.2">
      <c r="A25" s="4">
        <f>IF('True_Odds_Calculator_2-way'!A26="","",'True_Odds_Calculator_2-way'!A26)</f>
        <v>1.72</v>
      </c>
      <c r="B25" s="4">
        <f>IF('True_Odds_Calculator_2-way'!B26="","",'True_Odds_Calculator_2-way'!B26)</f>
        <v>2.23</v>
      </c>
      <c r="C25" s="4">
        <f t="shared" si="0"/>
        <v>2.982584211075201E-2</v>
      </c>
      <c r="D25" s="4">
        <f t="shared" si="2"/>
        <v>1.7652798232695142</v>
      </c>
      <c r="E25" s="4">
        <f t="shared" si="3"/>
        <v>2.3067115708443593</v>
      </c>
      <c r="G25" s="4">
        <f t="shared" si="1"/>
        <v>1.029825842110752</v>
      </c>
    </row>
    <row r="26" spans="1:7" x14ac:dyDescent="0.2">
      <c r="A26" s="4">
        <f>IF('True_Odds_Calculator_2-way'!A27="","",'True_Odds_Calculator_2-way'!A27)</f>
        <v>1.87</v>
      </c>
      <c r="B26" s="4">
        <f>IF('True_Odds_Calculator_2-way'!B27="","",'True_Odds_Calculator_2-way'!B27)</f>
        <v>2.02</v>
      </c>
      <c r="C26" s="4">
        <f t="shared" si="0"/>
        <v>2.9808863239265015E-2</v>
      </c>
      <c r="D26" s="4">
        <f t="shared" si="2"/>
        <v>1.9236135865967305</v>
      </c>
      <c r="E26" s="4">
        <f t="shared" si="3"/>
        <v>2.082703865027292</v>
      </c>
      <c r="G26" s="4">
        <f t="shared" si="1"/>
        <v>1.029808863239265</v>
      </c>
    </row>
    <row r="27" spans="1:7" x14ac:dyDescent="0.2">
      <c r="A27" s="4">
        <f>IF('True_Odds_Calculator_2-way'!A28="","",'True_Odds_Calculator_2-way'!A28)</f>
        <v>1.93</v>
      </c>
      <c r="B27" s="4">
        <f>IF('True_Odds_Calculator_2-way'!B28="","",'True_Odds_Calculator_2-way'!B28)</f>
        <v>1.95</v>
      </c>
      <c r="C27" s="4">
        <f t="shared" si="0"/>
        <v>3.0955227846419575E-2</v>
      </c>
      <c r="D27" s="4">
        <f t="shared" si="2"/>
        <v>1.9894277785119598</v>
      </c>
      <c r="E27" s="4">
        <f t="shared" si="3"/>
        <v>2.0106851876586083</v>
      </c>
      <c r="G27" s="4">
        <f t="shared" si="1"/>
        <v>1.0309552278464196</v>
      </c>
    </row>
    <row r="28" spans="1:7" x14ac:dyDescent="0.2">
      <c r="A28" s="4">
        <f>IF('True_Odds_Calculator_2-way'!A29="","",'True_Odds_Calculator_2-way'!A29)</f>
        <v>1.85</v>
      </c>
      <c r="B28" s="4">
        <f>IF('True_Odds_Calculator_2-way'!B29="","",'True_Odds_Calculator_2-way'!B29)</f>
        <v>2.04</v>
      </c>
      <c r="C28" s="4">
        <f t="shared" si="0"/>
        <v>3.0736618971912932E-2</v>
      </c>
      <c r="D28" s="4">
        <f t="shared" si="2"/>
        <v>1.9041372351160444</v>
      </c>
      <c r="E28" s="4">
        <f t="shared" si="3"/>
        <v>2.1060267857142851</v>
      </c>
      <c r="G28" s="4">
        <f t="shared" si="1"/>
        <v>1.0307366189719129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2.35</v>
      </c>
      <c r="C29" s="4">
        <f t="shared" si="0"/>
        <v>3.1592520954223158E-2</v>
      </c>
      <c r="D29" s="4">
        <f t="shared" si="2"/>
        <v>1.6941561987984708</v>
      </c>
      <c r="E29" s="4">
        <f t="shared" si="3"/>
        <v>2.4405979543666407</v>
      </c>
      <c r="G29" s="4">
        <f t="shared" si="1"/>
        <v>1.0315925209542232</v>
      </c>
    </row>
    <row r="30" spans="1:7" x14ac:dyDescent="0.2">
      <c r="A30" s="4">
        <f>IF('True_Odds_Calculator_2-way'!A31="","",'True_Odds_Calculator_2-way'!A31)</f>
        <v>2.0299999999999998</v>
      </c>
      <c r="B30" s="4">
        <f>IF('True_Odds_Calculator_2-way'!B31="","",'True_Odds_Calculator_2-way'!B31)</f>
        <v>1.86</v>
      </c>
      <c r="C30" s="4">
        <f t="shared" si="0"/>
        <v>3.0245246040574214E-2</v>
      </c>
      <c r="D30" s="4">
        <f t="shared" si="2"/>
        <v>2.0942925287037548</v>
      </c>
      <c r="E30" s="4">
        <f t="shared" si="3"/>
        <v>1.9138324294186226</v>
      </c>
      <c r="G30" s="4">
        <f t="shared" si="1"/>
        <v>1.0302452460405742</v>
      </c>
    </row>
    <row r="31" spans="1:7" x14ac:dyDescent="0.2">
      <c r="A31" s="4">
        <f>IF('True_Odds_Calculator_2-way'!A32="","",'True_Odds_Calculator_2-way'!A32)</f>
        <v>2.0299999999999998</v>
      </c>
      <c r="B31" s="4">
        <f>IF('True_Odds_Calculator_2-way'!B32="","",'True_Odds_Calculator_2-way'!B32)</f>
        <v>1.86</v>
      </c>
      <c r="C31" s="4">
        <f t="shared" si="0"/>
        <v>3.0245246040574214E-2</v>
      </c>
      <c r="D31" s="4">
        <f t="shared" si="2"/>
        <v>2.0942925287037548</v>
      </c>
      <c r="E31" s="4">
        <f t="shared" si="3"/>
        <v>1.9138324294186226</v>
      </c>
      <c r="G31" s="4">
        <f t="shared" si="1"/>
        <v>1.0302452460405742</v>
      </c>
    </row>
    <row r="32" spans="1:7" x14ac:dyDescent="0.2">
      <c r="A32" s="4">
        <f>IF('True_Odds_Calculator_2-way'!A33="","",'True_Odds_Calculator_2-way'!A33)</f>
        <v>2.31</v>
      </c>
      <c r="B32" s="4">
        <f>IF('True_Odds_Calculator_2-way'!B33="","",'True_Odds_Calculator_2-way'!B33)</f>
        <v>1.67</v>
      </c>
      <c r="C32" s="4">
        <f t="shared" si="0"/>
        <v>3.1702828110013792E-2</v>
      </c>
      <c r="D32" s="4">
        <f t="shared" si="2"/>
        <v>2.397799670572148</v>
      </c>
      <c r="E32" s="4">
        <f t="shared" si="3"/>
        <v>1.7154100984947862</v>
      </c>
      <c r="G32" s="4">
        <f t="shared" si="1"/>
        <v>1.0317028281100138</v>
      </c>
    </row>
    <row r="33" spans="1:7" x14ac:dyDescent="0.2">
      <c r="A33" s="4">
        <f>IF('True_Odds_Calculator_2-way'!A34="","",'True_Odds_Calculator_2-way'!A34)</f>
        <v>1.56</v>
      </c>
      <c r="B33" s="4">
        <f>IF('True_Odds_Calculator_2-way'!B34="","",'True_Odds_Calculator_2-way'!B34)</f>
        <v>2.56</v>
      </c>
      <c r="C33" s="4">
        <f t="shared" si="0"/>
        <v>3.1650641025640969E-2</v>
      </c>
      <c r="D33" s="4">
        <f t="shared" si="2"/>
        <v>1.5994873438000641</v>
      </c>
      <c r="E33" s="4">
        <f t="shared" si="3"/>
        <v>2.668091929449492</v>
      </c>
      <c r="G33" s="4">
        <f t="shared" si="1"/>
        <v>1.031650641025641</v>
      </c>
    </row>
    <row r="34" spans="1:7" x14ac:dyDescent="0.2">
      <c r="A34" s="4">
        <f>IF('True_Odds_Calculator_2-way'!A35="","",'True_Odds_Calculator_2-way'!A35)</f>
        <v>1.68</v>
      </c>
      <c r="B34" s="4">
        <f>IF('True_Odds_Calculator_2-way'!B35="","",'True_Odds_Calculator_2-way'!B35)</f>
        <v>2.2200000000000002</v>
      </c>
      <c r="C34" s="4">
        <f t="shared" si="0"/>
        <v>4.5688545688545634E-2</v>
      </c>
      <c r="D34" s="4">
        <f t="shared" si="2"/>
        <v>1.7470489038785832</v>
      </c>
      <c r="E34" s="4">
        <f t="shared" si="3"/>
        <v>2.3386004514672689</v>
      </c>
      <c r="G34" s="4">
        <f t="shared" si="1"/>
        <v>1.0456885456885456</v>
      </c>
    </row>
    <row r="35" spans="1:7" x14ac:dyDescent="0.2">
      <c r="A35" s="4">
        <f>IF('True_Odds_Calculator_2-way'!A36="","",'True_Odds_Calculator_2-way'!A36)</f>
        <v>1.88</v>
      </c>
      <c r="B35" s="4">
        <f>IF('True_Odds_Calculator_2-way'!B36="","",'True_Odds_Calculator_2-way'!B36)</f>
        <v>1.96</v>
      </c>
      <c r="C35" s="4">
        <f t="shared" si="0"/>
        <v>4.2118975249674229E-2</v>
      </c>
      <c r="D35" s="4">
        <f t="shared" si="2"/>
        <v>1.9575010624734379</v>
      </c>
      <c r="E35" s="4">
        <f t="shared" si="3"/>
        <v>2.044385264092321</v>
      </c>
      <c r="G35" s="4">
        <f t="shared" si="1"/>
        <v>1.0421189752496742</v>
      </c>
    </row>
    <row r="36" spans="1:7" x14ac:dyDescent="0.2">
      <c r="A36" s="4">
        <f>IF('True_Odds_Calculator_2-way'!A37="","",'True_Odds_Calculator_2-way'!A37)</f>
        <v>1.77</v>
      </c>
      <c r="B36" s="4">
        <f>IF('True_Odds_Calculator_2-way'!B37="","",'True_Odds_Calculator_2-way'!B37)</f>
        <v>2.08</v>
      </c>
      <c r="C36" s="4">
        <f t="shared" si="0"/>
        <v>4.5740982181660117E-2</v>
      </c>
      <c r="D36" s="4">
        <f t="shared" si="2"/>
        <v>1.8446738150115241</v>
      </c>
      <c r="E36" s="4">
        <f t="shared" si="3"/>
        <v>2.1838889547989084</v>
      </c>
      <c r="G36" s="4">
        <f t="shared" si="1"/>
        <v>1.0457409821816601</v>
      </c>
    </row>
    <row r="37" spans="1:7" x14ac:dyDescent="0.2">
      <c r="A37" s="4">
        <f>IF('True_Odds_Calculator_2-way'!A38="","",'True_Odds_Calculator_2-way'!A38)</f>
        <v>1.76</v>
      </c>
      <c r="B37" s="4">
        <f>IF('True_Odds_Calculator_2-way'!B38="","",'True_Odds_Calculator_2-way'!B38)</f>
        <v>2.08</v>
      </c>
      <c r="C37" s="4">
        <f t="shared" si="0"/>
        <v>4.8951048951048959E-2</v>
      </c>
      <c r="D37" s="4">
        <f t="shared" si="2"/>
        <v>1.8392282958199357</v>
      </c>
      <c r="E37" s="4">
        <f t="shared" si="3"/>
        <v>2.1915708812260539</v>
      </c>
      <c r="G37" s="4">
        <f t="shared" si="1"/>
        <v>1.048951048951049</v>
      </c>
    </row>
    <row r="38" spans="1:7" x14ac:dyDescent="0.2">
      <c r="A38" s="4">
        <f>IF('True_Odds_Calculator_2-way'!A39="","",'True_Odds_Calculator_2-way'!A39)</f>
        <v>2.19</v>
      </c>
      <c r="B38" s="4">
        <f>IF('True_Odds_Calculator_2-way'!B39="","",'True_Odds_Calculator_2-way'!B39)</f>
        <v>1.75</v>
      </c>
      <c r="C38" s="4">
        <f t="shared" si="0"/>
        <v>2.8049575994781417E-2</v>
      </c>
      <c r="D38" s="4">
        <f t="shared" si="2"/>
        <v>2.2593957258658803</v>
      </c>
      <c r="E38" s="4">
        <f t="shared" si="3"/>
        <v>1.7940315974253949</v>
      </c>
      <c r="G38" s="4">
        <f t="shared" si="1"/>
        <v>1.0280495759947814</v>
      </c>
    </row>
    <row r="39" spans="1:7" x14ac:dyDescent="0.2">
      <c r="A39" s="4">
        <f>IF('True_Odds_Calculator_2-way'!A40="","",'True_Odds_Calculator_2-way'!A40)</f>
        <v>1.41</v>
      </c>
      <c r="B39" s="4">
        <f>IF('True_Odds_Calculator_2-way'!B40="","",'True_Odds_Calculator_2-way'!B40)</f>
        <v>3.08</v>
      </c>
      <c r="C39" s="4">
        <f t="shared" si="0"/>
        <v>3.3895182831352955E-2</v>
      </c>
      <c r="D39" s="4">
        <f t="shared" si="2"/>
        <v>1.4445183608302288</v>
      </c>
      <c r="E39" s="4">
        <f t="shared" si="3"/>
        <v>3.2496258605208017</v>
      </c>
      <c r="G39" s="4">
        <f t="shared" si="1"/>
        <v>1.033895182831353</v>
      </c>
    </row>
    <row r="40" spans="1:7" x14ac:dyDescent="0.2">
      <c r="A40" s="4">
        <f>IF('True_Odds_Calculator_2-way'!A41="","",'True_Odds_Calculator_2-way'!A41)</f>
        <v>1.6</v>
      </c>
      <c r="B40" s="4">
        <f>IF('True_Odds_Calculator_2-way'!B41="","",'True_Odds_Calculator_2-way'!B41)</f>
        <v>2.36</v>
      </c>
      <c r="C40" s="4">
        <f t="shared" si="0"/>
        <v>4.8728813559322015E-2</v>
      </c>
      <c r="D40" s="4">
        <f t="shared" si="2"/>
        <v>1.6649029982363315</v>
      </c>
      <c r="E40" s="4">
        <f t="shared" si="3"/>
        <v>2.5039787798408488</v>
      </c>
      <c r="G40" s="4">
        <f t="shared" si="1"/>
        <v>1.048728813559322</v>
      </c>
    </row>
    <row r="41" spans="1:7" x14ac:dyDescent="0.2">
      <c r="A41" s="4">
        <f>IF('True_Odds_Calculator_2-way'!A42="","",'True_Odds_Calculator_2-way'!A42)</f>
        <v>1.85</v>
      </c>
      <c r="B41" s="4">
        <f>IF('True_Odds_Calculator_2-way'!B42="","",'True_Odds_Calculator_2-way'!B42)</f>
        <v>2.06</v>
      </c>
      <c r="C41" s="4">
        <f t="shared" si="0"/>
        <v>2.5977433744424072E-2</v>
      </c>
      <c r="D41" s="4">
        <f t="shared" si="2"/>
        <v>1.8955483710519774</v>
      </c>
      <c r="E41" s="4">
        <f t="shared" si="3"/>
        <v>2.1166342682588173</v>
      </c>
      <c r="G41" s="4">
        <f t="shared" si="1"/>
        <v>1.0259774337444241</v>
      </c>
    </row>
    <row r="42" spans="1:7" x14ac:dyDescent="0.2">
      <c r="A42" s="4">
        <f>IF('True_Odds_Calculator_2-way'!A43="","",'True_Odds_Calculator_2-way'!A43)</f>
        <v>1.43</v>
      </c>
      <c r="B42" s="4">
        <f>IF('True_Odds_Calculator_2-way'!B43="","",'True_Odds_Calculator_2-way'!B43)</f>
        <v>2.99</v>
      </c>
      <c r="C42" s="4">
        <f t="shared" si="0"/>
        <v>3.3748859835816436E-2</v>
      </c>
      <c r="D42" s="4">
        <f t="shared" si="2"/>
        <v>1.4653597683225663</v>
      </c>
      <c r="E42" s="4">
        <f t="shared" si="3"/>
        <v>3.148875059837243</v>
      </c>
      <c r="G42" s="4">
        <f t="shared" si="1"/>
        <v>1.0337488598358164</v>
      </c>
    </row>
    <row r="43" spans="1:7" x14ac:dyDescent="0.2">
      <c r="A43" s="4">
        <f>IF('True_Odds_Calculator_2-way'!A44="","",'True_Odds_Calculator_2-way'!A44)</f>
        <v>1.56</v>
      </c>
      <c r="B43" s="4">
        <f>IF('True_Odds_Calculator_2-way'!B44="","",'True_Odds_Calculator_2-way'!B44)</f>
        <v>2.57</v>
      </c>
      <c r="C43" s="4">
        <f t="shared" si="0"/>
        <v>3.0130699391399673E-2</v>
      </c>
      <c r="D43" s="4">
        <f t="shared" si="2"/>
        <v>1.597545425565827</v>
      </c>
      <c r="E43" s="4">
        <f t="shared" si="3"/>
        <v>2.6735129367831414</v>
      </c>
      <c r="G43" s="4">
        <f t="shared" si="1"/>
        <v>1.0301306993913997</v>
      </c>
    </row>
    <row r="44" spans="1:7" x14ac:dyDescent="0.2">
      <c r="A44" s="4">
        <f>IF('True_Odds_Calculator_2-way'!A45="","",'True_Odds_Calculator_2-way'!A45)</f>
        <v>1.86</v>
      </c>
      <c r="B44" s="4">
        <f>IF('True_Odds_Calculator_2-way'!B45="","",'True_Odds_Calculator_2-way'!B45)</f>
        <v>2.0299999999999998</v>
      </c>
      <c r="C44" s="4">
        <f t="shared" si="0"/>
        <v>3.0245246040574214E-2</v>
      </c>
      <c r="D44" s="4">
        <f t="shared" si="2"/>
        <v>1.9138324294186226</v>
      </c>
      <c r="E44" s="4">
        <f t="shared" si="3"/>
        <v>2.0942925287037548</v>
      </c>
      <c r="G44" s="4">
        <f t="shared" si="1"/>
        <v>1.0302452460405742</v>
      </c>
    </row>
    <row r="45" spans="1:7" x14ac:dyDescent="0.2">
      <c r="A45" s="4">
        <f>IF('True_Odds_Calculator_2-way'!A46="","",'True_Odds_Calculator_2-way'!A46)</f>
        <v>1.88</v>
      </c>
      <c r="B45" s="4">
        <f>IF('True_Odds_Calculator_2-way'!B46="","",'True_Odds_Calculator_2-way'!B46)</f>
        <v>2.0099999999999998</v>
      </c>
      <c r="C45" s="4">
        <f t="shared" si="0"/>
        <v>2.9427331427966497E-2</v>
      </c>
      <c r="D45" s="4">
        <f t="shared" si="2"/>
        <v>1.9334834220221038</v>
      </c>
      <c r="E45" s="4">
        <f t="shared" si="3"/>
        <v>2.0712563034422273</v>
      </c>
      <c r="G45" s="4">
        <f t="shared" si="1"/>
        <v>1.0294273314279665</v>
      </c>
    </row>
    <row r="46" spans="1:7" x14ac:dyDescent="0.2">
      <c r="A46" s="4">
        <f>IF('True_Odds_Calculator_2-way'!A47="","",'True_Odds_Calculator_2-way'!A47)</f>
        <v>1.58</v>
      </c>
      <c r="B46" s="4">
        <f>IF('True_Odds_Calculator_2-way'!B47="","",'True_Odds_Calculator_2-way'!B47)</f>
        <v>2.5</v>
      </c>
      <c r="C46" s="4">
        <f t="shared" si="0"/>
        <v>3.2911392405063244E-2</v>
      </c>
      <c r="D46" s="4">
        <f t="shared" si="2"/>
        <v>1.62217659137577</v>
      </c>
      <c r="E46" s="4">
        <f t="shared" si="3"/>
        <v>2.6072607260726071</v>
      </c>
      <c r="G46" s="4">
        <f t="shared" si="1"/>
        <v>1.0329113924050632</v>
      </c>
    </row>
    <row r="47" spans="1:7" x14ac:dyDescent="0.2">
      <c r="A47" s="4">
        <f>IF('True_Odds_Calculator_2-way'!A48="","",'True_Odds_Calculator_2-way'!A48)</f>
        <v>1.63</v>
      </c>
      <c r="B47" s="4">
        <f>IF('True_Odds_Calculator_2-way'!B48="","",'True_Odds_Calculator_2-way'!B48)</f>
        <v>2.38</v>
      </c>
      <c r="C47" s="4">
        <f t="shared" si="0"/>
        <v>3.3664999742228252E-2</v>
      </c>
      <c r="D47" s="4">
        <f t="shared" si="2"/>
        <v>1.6759839288028686</v>
      </c>
      <c r="E47" s="4">
        <f t="shared" si="3"/>
        <v>2.4793251102447753</v>
      </c>
      <c r="G47" s="4">
        <f t="shared" si="1"/>
        <v>1.0336649997422283</v>
      </c>
    </row>
    <row r="48" spans="1:7" x14ac:dyDescent="0.2">
      <c r="A48" s="4">
        <f>IF('True_Odds_Calculator_2-way'!A49="","",'True_Odds_Calculator_2-way'!A49)</f>
        <v>1.8</v>
      </c>
      <c r="B48" s="4">
        <f>IF('True_Odds_Calculator_2-way'!B49="","",'True_Odds_Calculator_2-way'!B49)</f>
        <v>2.11</v>
      </c>
      <c r="C48" s="4">
        <f t="shared" si="0"/>
        <v>2.9489204844655115E-2</v>
      </c>
      <c r="D48" s="4">
        <f t="shared" si="2"/>
        <v>1.8490749756572542</v>
      </c>
      <c r="E48" s="4">
        <f t="shared" si="3"/>
        <v>2.1777522935779814</v>
      </c>
      <c r="G48" s="4">
        <f t="shared" si="1"/>
        <v>1.0294892048446551</v>
      </c>
    </row>
    <row r="49" spans="1:7" x14ac:dyDescent="0.2">
      <c r="A49" s="4">
        <f>IF('True_Odds_Calculator_2-way'!A50="","",'True_Odds_Calculator_2-way'!A50)</f>
        <v>2.23</v>
      </c>
      <c r="B49" s="4">
        <f>IF('True_Odds_Calculator_2-way'!B50="","",'True_Odds_Calculator_2-way'!B50)</f>
        <v>1.72</v>
      </c>
      <c r="C49" s="4">
        <f t="shared" si="0"/>
        <v>2.982584211075201E-2</v>
      </c>
      <c r="D49" s="4">
        <f t="shared" si="2"/>
        <v>2.3067115708443593</v>
      </c>
      <c r="E49" s="4">
        <f t="shared" si="3"/>
        <v>1.7652798232695142</v>
      </c>
      <c r="G49" s="4">
        <f t="shared" si="1"/>
        <v>1.029825842110752</v>
      </c>
    </row>
    <row r="50" spans="1:7" x14ac:dyDescent="0.2">
      <c r="A50" s="4">
        <f>IF('True_Odds_Calculator_2-way'!A51="","",'True_Odds_Calculator_2-way'!A51)</f>
        <v>1.51</v>
      </c>
      <c r="B50" s="4">
        <f>IF('True_Odds_Calculator_2-way'!B51="","",'True_Odds_Calculator_2-way'!B51)</f>
        <v>2.68</v>
      </c>
      <c r="C50" s="4">
        <f t="shared" si="0"/>
        <v>3.5385983987348046E-2</v>
      </c>
      <c r="D50" s="4">
        <f t="shared" si="2"/>
        <v>1.5514491642386137</v>
      </c>
      <c r="E50" s="4">
        <f t="shared" si="3"/>
        <v>2.8134037819799778</v>
      </c>
      <c r="G50" s="4">
        <f t="shared" si="1"/>
        <v>1.035385983987348</v>
      </c>
    </row>
    <row r="51" spans="1:7" x14ac:dyDescent="0.2">
      <c r="A51" s="4">
        <f>IF('True_Odds_Calculator_2-way'!A52="","",'True_Odds_Calculator_2-way'!A52)</f>
        <v>1.45</v>
      </c>
      <c r="B51" s="4">
        <f>IF('True_Odds_Calculator_2-way'!B52="","",'True_Odds_Calculator_2-way'!B52)</f>
        <v>2.88</v>
      </c>
      <c r="C51" s="4">
        <f t="shared" si="0"/>
        <v>3.687739463601547E-2</v>
      </c>
      <c r="D51" s="4">
        <f t="shared" si="2"/>
        <v>1.4898323225115948</v>
      </c>
      <c r="E51" s="4">
        <f t="shared" si="3"/>
        <v>3.0415149308084493</v>
      </c>
      <c r="G51" s="4">
        <f t="shared" si="1"/>
        <v>1.0368773946360155</v>
      </c>
    </row>
    <row r="52" spans="1:7" x14ac:dyDescent="0.2">
      <c r="A52" s="4">
        <f>IF('True_Odds_Calculator_2-way'!A53="","",'True_Odds_Calculator_2-way'!A53)</f>
        <v>1.75</v>
      </c>
      <c r="B52" s="4">
        <f>IF('True_Odds_Calculator_2-way'!B53="","",'True_Odds_Calculator_2-way'!B53)</f>
        <v>2.19</v>
      </c>
      <c r="C52" s="4">
        <f t="shared" si="0"/>
        <v>2.8049575994781417E-2</v>
      </c>
      <c r="D52" s="4">
        <f t="shared" si="2"/>
        <v>1.7940315974253949</v>
      </c>
      <c r="E52" s="4">
        <f t="shared" si="3"/>
        <v>2.2593957258658803</v>
      </c>
      <c r="G52" s="4">
        <f t="shared" si="1"/>
        <v>1.0280495759947814</v>
      </c>
    </row>
    <row r="53" spans="1:7" x14ac:dyDescent="0.2">
      <c r="A53" s="4">
        <f>IF('True_Odds_Calculator_2-way'!A54="","",'True_Odds_Calculator_2-way'!A54)</f>
        <v>1.91</v>
      </c>
      <c r="B53" s="4">
        <f>IF('True_Odds_Calculator_2-way'!B54="","",'True_Odds_Calculator_2-way'!B54)</f>
        <v>2</v>
      </c>
      <c r="C53" s="4">
        <f t="shared" si="0"/>
        <v>2.3560209424083656E-2</v>
      </c>
      <c r="D53" s="4">
        <f t="shared" si="2"/>
        <v>1.9539641943734012</v>
      </c>
      <c r="E53" s="4">
        <f t="shared" si="3"/>
        <v>2.0482573726541551</v>
      </c>
      <c r="G53" s="4">
        <f t="shared" si="1"/>
        <v>1.0235602094240837</v>
      </c>
    </row>
    <row r="54" spans="1:7" x14ac:dyDescent="0.2">
      <c r="A54" s="4">
        <f>IF('True_Odds_Calculator_2-way'!A55="","",'True_Odds_Calculator_2-way'!A55)</f>
        <v>1.79</v>
      </c>
      <c r="B54" s="4">
        <f>IF('True_Odds_Calculator_2-way'!B55="","",'True_Odds_Calculator_2-way'!B55)</f>
        <v>2.13</v>
      </c>
      <c r="C54" s="4">
        <f t="shared" si="0"/>
        <v>2.8142785952212312E-2</v>
      </c>
      <c r="D54" s="4">
        <f t="shared" si="2"/>
        <v>1.8362511137332338</v>
      </c>
      <c r="E54" s="4">
        <f t="shared" si="3"/>
        <v>2.1958130561234772</v>
      </c>
      <c r="G54" s="4">
        <f t="shared" si="1"/>
        <v>1.0281427859522123</v>
      </c>
    </row>
    <row r="55" spans="1:7" x14ac:dyDescent="0.2">
      <c r="A55" s="4">
        <f>IF('True_Odds_Calculator_2-way'!A56="","",'True_Odds_Calculator_2-way'!A56)</f>
        <v>1.85</v>
      </c>
      <c r="B55" s="4">
        <f>IF('True_Odds_Calculator_2-way'!B56="","",'True_Odds_Calculator_2-way'!B56)</f>
        <v>2.04</v>
      </c>
      <c r="C55" s="4">
        <f t="shared" si="0"/>
        <v>3.0736618971912932E-2</v>
      </c>
      <c r="D55" s="4">
        <f t="shared" si="2"/>
        <v>1.9041372351160444</v>
      </c>
      <c r="E55" s="4">
        <f t="shared" si="3"/>
        <v>2.1060267857142851</v>
      </c>
      <c r="G55" s="4">
        <f t="shared" si="1"/>
        <v>1.0307366189719129</v>
      </c>
    </row>
    <row r="56" spans="1:7" x14ac:dyDescent="0.2">
      <c r="A56" s="4">
        <f>IF('True_Odds_Calculator_2-way'!A57="","",'True_Odds_Calculator_2-way'!A57)</f>
        <v>2.09</v>
      </c>
      <c r="B56" s="4">
        <f>IF('True_Odds_Calculator_2-way'!B57="","",'True_Odds_Calculator_2-way'!B57)</f>
        <v>1.81</v>
      </c>
      <c r="C56" s="4">
        <f t="shared" si="0"/>
        <v>3.0955087366835166E-2</v>
      </c>
      <c r="D56" s="4">
        <f t="shared" si="2"/>
        <v>2.159867538325388</v>
      </c>
      <c r="E56" s="4">
        <f t="shared" si="3"/>
        <v>1.8621674173619833</v>
      </c>
      <c r="G56" s="4">
        <f t="shared" si="1"/>
        <v>1.0309550873668352</v>
      </c>
    </row>
    <row r="57" spans="1:7" x14ac:dyDescent="0.2">
      <c r="A57" s="4">
        <f>IF('True_Odds_Calculator_2-way'!A58="","",'True_Odds_Calculator_2-way'!A58)</f>
        <v>2.36</v>
      </c>
      <c r="B57" s="4">
        <f>IF('True_Odds_Calculator_2-way'!B58="","",'True_Odds_Calculator_2-way'!B58)</f>
        <v>1.64</v>
      </c>
      <c r="C57" s="4">
        <f t="shared" si="0"/>
        <v>3.3484911120297722E-2</v>
      </c>
      <c r="D57" s="4">
        <f t="shared" si="2"/>
        <v>2.4570848146267141</v>
      </c>
      <c r="E57" s="4">
        <f t="shared" si="3"/>
        <v>1.6863018473335656</v>
      </c>
      <c r="G57" s="4">
        <f t="shared" si="1"/>
        <v>1.0334849111202977</v>
      </c>
    </row>
    <row r="58" spans="1:7" x14ac:dyDescent="0.2">
      <c r="A58" s="4">
        <f>IF('True_Odds_Calculator_2-way'!A59="","",'True_Odds_Calculator_2-way'!A59)</f>
        <v>2.44</v>
      </c>
      <c r="B58" s="4">
        <f>IF('True_Odds_Calculator_2-way'!B59="","",'True_Odds_Calculator_2-way'!B59)</f>
        <v>1.6</v>
      </c>
      <c r="C58" s="4">
        <f t="shared" si="0"/>
        <v>3.4836065573770503E-2</v>
      </c>
      <c r="D58" s="4">
        <f t="shared" si="2"/>
        <v>2.548302872062663</v>
      </c>
      <c r="E58" s="4">
        <f t="shared" si="3"/>
        <v>1.6458684654300169</v>
      </c>
      <c r="G58" s="4">
        <f t="shared" si="1"/>
        <v>1.0348360655737705</v>
      </c>
    </row>
    <row r="59" spans="1:7" x14ac:dyDescent="0.2">
      <c r="A59" s="4">
        <f>IF('True_Odds_Calculator_2-way'!A60="","",'True_Odds_Calculator_2-way'!A60)</f>
        <v>2.12</v>
      </c>
      <c r="B59" s="4">
        <f>IF('True_Odds_Calculator_2-way'!B60="","",'True_Odds_Calculator_2-way'!B60)</f>
        <v>1.78</v>
      </c>
      <c r="C59" s="4">
        <f t="shared" si="0"/>
        <v>3.3495866016535869E-2</v>
      </c>
      <c r="D59" s="4">
        <f t="shared" si="2"/>
        <v>2.1980428704566637</v>
      </c>
      <c r="E59" s="4">
        <f t="shared" si="3"/>
        <v>1.8346946713341112</v>
      </c>
      <c r="G59" s="4">
        <f t="shared" si="1"/>
        <v>1.0334958660165359</v>
      </c>
    </row>
    <row r="60" spans="1:7" x14ac:dyDescent="0.2">
      <c r="A60" s="4">
        <f>IF('True_Odds_Calculator_2-way'!A61="","",'True_Odds_Calculator_2-way'!A61)</f>
        <v>2.31</v>
      </c>
      <c r="B60" s="4">
        <f>IF('True_Odds_Calculator_2-way'!B61="","",'True_Odds_Calculator_2-way'!B61)</f>
        <v>1.66</v>
      </c>
      <c r="C60" s="4">
        <f t="shared" si="0"/>
        <v>3.5310071454649705E-2</v>
      </c>
      <c r="D60" s="4">
        <f t="shared" si="2"/>
        <v>2.4082145324373547</v>
      </c>
      <c r="E60" s="4">
        <f t="shared" si="3"/>
        <v>1.7101190741649199</v>
      </c>
      <c r="G60" s="4">
        <f t="shared" si="1"/>
        <v>1.0353100714546497</v>
      </c>
    </row>
    <row r="61" spans="1:7" x14ac:dyDescent="0.2">
      <c r="A61" s="4">
        <f>IF('True_Odds_Calculator_2-way'!A62="","",'True_Odds_Calculator_2-way'!A62)</f>
        <v>2.21</v>
      </c>
      <c r="B61" s="4">
        <f>IF('True_Odds_Calculator_2-way'!B62="","",'True_Odds_Calculator_2-way'!B62)</f>
        <v>1.72</v>
      </c>
      <c r="C61" s="4">
        <f t="shared" si="0"/>
        <v>3.3884036620014824E-2</v>
      </c>
      <c r="D61" s="4">
        <f t="shared" si="2"/>
        <v>2.2959652089876781</v>
      </c>
      <c r="E61" s="4">
        <f t="shared" si="3"/>
        <v>1.7716256524981358</v>
      </c>
      <c r="G61" s="4">
        <f t="shared" si="1"/>
        <v>1.0338840366200148</v>
      </c>
    </row>
    <row r="62" spans="1:7" x14ac:dyDescent="0.2">
      <c r="A62" s="4">
        <f>IF('True_Odds_Calculator_2-way'!A63="","",'True_Odds_Calculator_2-way'!A63)</f>
        <v>1.84</v>
      </c>
      <c r="B62" s="4">
        <f>IF('True_Odds_Calculator_2-way'!B63="","",'True_Odds_Calculator_2-way'!B63)</f>
        <v>2.06</v>
      </c>
      <c r="C62" s="4">
        <f t="shared" si="0"/>
        <v>2.891515407344869E-2</v>
      </c>
      <c r="D62" s="4">
        <f t="shared" si="2"/>
        <v>1.8902852583283463</v>
      </c>
      <c r="E62" s="4">
        <f t="shared" si="3"/>
        <v>2.1232354918216445</v>
      </c>
      <c r="G62" s="4">
        <f t="shared" si="1"/>
        <v>1.0289151540734487</v>
      </c>
    </row>
    <row r="63" spans="1:7" x14ac:dyDescent="0.2">
      <c r="A63" s="4">
        <f>IF('True_Odds_Calculator_2-way'!A64="","",'True_Odds_Calculator_2-way'!A64)</f>
        <v>2.1</v>
      </c>
      <c r="B63" s="4">
        <f>IF('True_Odds_Calculator_2-way'!B64="","",'True_Odds_Calculator_2-way'!B64)</f>
        <v>1.79</v>
      </c>
      <c r="C63" s="4">
        <f t="shared" si="0"/>
        <v>3.4849694067571102E-2</v>
      </c>
      <c r="D63" s="4">
        <f t="shared" si="2"/>
        <v>2.1797622499275153</v>
      </c>
      <c r="E63" s="4">
        <f t="shared" si="3"/>
        <v>1.8476284099287292</v>
      </c>
      <c r="G63" s="4">
        <f t="shared" si="1"/>
        <v>1.0348496940675711</v>
      </c>
    </row>
    <row r="64" spans="1:7" x14ac:dyDescent="0.2">
      <c r="A64" s="4">
        <f>IF('True_Odds_Calculator_2-way'!A65="","",'True_Odds_Calculator_2-way'!A65)</f>
        <v>1.93</v>
      </c>
      <c r="B64" s="4">
        <f>IF('True_Odds_Calculator_2-way'!B65="","",'True_Odds_Calculator_2-way'!B65)</f>
        <v>1.95</v>
      </c>
      <c r="C64" s="4">
        <f t="shared" si="0"/>
        <v>3.0955227846419575E-2</v>
      </c>
      <c r="D64" s="4">
        <f t="shared" si="2"/>
        <v>1.9894277785119598</v>
      </c>
      <c r="E64" s="4">
        <f t="shared" si="3"/>
        <v>2.0106851876586083</v>
      </c>
      <c r="G64" s="4">
        <f t="shared" si="1"/>
        <v>1.0309552278464196</v>
      </c>
    </row>
    <row r="65" spans="1:7" x14ac:dyDescent="0.2">
      <c r="A65" s="4">
        <f>IF('True_Odds_Calculator_2-way'!A66="","",'True_Odds_Calculator_2-way'!A66)</f>
        <v>1.97</v>
      </c>
      <c r="B65" s="4">
        <f>IF('True_Odds_Calculator_2-way'!B66="","",'True_Odds_Calculator_2-way'!B66)</f>
        <v>1.92</v>
      </c>
      <c r="C65" s="4">
        <f t="shared" si="0"/>
        <v>2.844754653130277E-2</v>
      </c>
      <c r="D65" s="4">
        <f t="shared" si="2"/>
        <v>2.0267924123888115</v>
      </c>
      <c r="E65" s="4">
        <f t="shared" si="3"/>
        <v>1.9739066903246005</v>
      </c>
      <c r="G65" s="4">
        <f t="shared" si="1"/>
        <v>1.0284475465313028</v>
      </c>
    </row>
    <row r="66" spans="1:7" x14ac:dyDescent="0.2">
      <c r="A66" s="4">
        <f>IF('True_Odds_Calculator_2-way'!A67="","",'True_Odds_Calculator_2-way'!A67)</f>
        <v>2.02</v>
      </c>
      <c r="B66" s="4">
        <f>IF('True_Odds_Calculator_2-way'!B67="","",'True_Odds_Calculator_2-way'!B67)</f>
        <v>1.83</v>
      </c>
      <c r="C66" s="4">
        <f t="shared" ref="C66:C129" si="4">IF(A66="","",((1/A66)+(1/B66))-1)</f>
        <v>4.1497592382188975E-2</v>
      </c>
      <c r="D66" s="4">
        <f t="shared" si="2"/>
        <v>2.1083670792220381</v>
      </c>
      <c r="E66" s="4">
        <f t="shared" si="3"/>
        <v>1.9022281685792208</v>
      </c>
      <c r="G66" s="4">
        <f t="shared" ref="G66:G129" si="5">IF(A66="","",C66+1)</f>
        <v>1.041497592382189</v>
      </c>
    </row>
    <row r="67" spans="1:7" x14ac:dyDescent="0.2">
      <c r="A67" s="4">
        <f>IF('True_Odds_Calculator_2-way'!A68="","",'True_Odds_Calculator_2-way'!A68)</f>
        <v>2.04</v>
      </c>
      <c r="B67" s="4">
        <f>IF('True_Odds_Calculator_2-way'!B68="","",'True_Odds_Calculator_2-way'!B68)</f>
        <v>1.81</v>
      </c>
      <c r="C67" s="4">
        <f t="shared" si="4"/>
        <v>4.2682266276676373E-2</v>
      </c>
      <c r="D67" s="4">
        <f t="shared" ref="D67:D130" si="6">IF(A67="","",(2*A67)/(2-($C67*A67)))</f>
        <v>2.1328558225508316</v>
      </c>
      <c r="E67" s="4">
        <f t="shared" ref="E67:E130" si="7">IF(B67="","",(2*B67)/(2-($C67*B67)))</f>
        <v>1.8827248623291861</v>
      </c>
      <c r="G67" s="4">
        <f t="shared" si="5"/>
        <v>1.0426822662766764</v>
      </c>
    </row>
    <row r="68" spans="1:7" x14ac:dyDescent="0.2">
      <c r="A68" s="4">
        <f>IF('True_Odds_Calculator_2-way'!A69="","",'True_Odds_Calculator_2-way'!A69)</f>
        <v>2.13</v>
      </c>
      <c r="B68" s="4">
        <f>IF('True_Odds_Calculator_2-way'!B69="","",'True_Odds_Calculator_2-way'!B69)</f>
        <v>1.73</v>
      </c>
      <c r="C68" s="4">
        <f t="shared" si="4"/>
        <v>4.7518250156042274E-2</v>
      </c>
      <c r="D68" s="4">
        <f t="shared" si="6"/>
        <v>2.243538616091814</v>
      </c>
      <c r="E68" s="4">
        <f t="shared" si="7"/>
        <v>1.8041567725036107</v>
      </c>
      <c r="G68" s="4">
        <f t="shared" si="5"/>
        <v>1.0475182501560423</v>
      </c>
    </row>
    <row r="69" spans="1:7" x14ac:dyDescent="0.2">
      <c r="A69" s="4">
        <f>IF('True_Odds_Calculator_2-way'!A70="","",'True_Odds_Calculator_2-way'!A70)</f>
        <v>1.83</v>
      </c>
      <c r="B69" s="4">
        <f>IF('True_Odds_Calculator_2-way'!B70="","",'True_Odds_Calculator_2-way'!B70)</f>
        <v>2.02</v>
      </c>
      <c r="C69" s="4">
        <f t="shared" si="4"/>
        <v>4.1497592382188975E-2</v>
      </c>
      <c r="D69" s="4">
        <f t="shared" si="6"/>
        <v>1.9022281685792208</v>
      </c>
      <c r="E69" s="4">
        <f t="shared" si="7"/>
        <v>2.1083670792220381</v>
      </c>
      <c r="G69" s="4">
        <f t="shared" si="5"/>
        <v>1.041497592382189</v>
      </c>
    </row>
    <row r="70" spans="1:7" x14ac:dyDescent="0.2">
      <c r="A70" s="4">
        <f>IF('True_Odds_Calculator_2-way'!A71="","",'True_Odds_Calculator_2-way'!A71)</f>
        <v>2.09</v>
      </c>
      <c r="B70" s="4">
        <f>IF('True_Odds_Calculator_2-way'!B71="","",'True_Odds_Calculator_2-way'!B71)</f>
        <v>1.75</v>
      </c>
      <c r="C70" s="4">
        <f t="shared" si="4"/>
        <v>4.9897470950102552E-2</v>
      </c>
      <c r="D70" s="4">
        <f t="shared" si="6"/>
        <v>2.2049736247174074</v>
      </c>
      <c r="E70" s="4">
        <f t="shared" si="7"/>
        <v>1.8298936835522202</v>
      </c>
      <c r="G70" s="4">
        <f t="shared" si="5"/>
        <v>1.0498974709501026</v>
      </c>
    </row>
    <row r="71" spans="1:7" x14ac:dyDescent="0.2">
      <c r="A71" s="4">
        <f>IF('True_Odds_Calculator_2-way'!A72="","",'True_Odds_Calculator_2-way'!A72)</f>
        <v>1.98</v>
      </c>
      <c r="B71" s="4">
        <f>IF('True_Odds_Calculator_2-way'!B72="","",'True_Odds_Calculator_2-way'!B72)</f>
        <v>1.85</v>
      </c>
      <c r="C71" s="4">
        <f t="shared" si="4"/>
        <v>4.5591045591045543E-2</v>
      </c>
      <c r="D71" s="4">
        <f t="shared" si="6"/>
        <v>2.0735918482875744</v>
      </c>
      <c r="E71" s="4">
        <f t="shared" si="7"/>
        <v>1.931452675982072</v>
      </c>
      <c r="G71" s="4">
        <f t="shared" si="5"/>
        <v>1.0455910455910455</v>
      </c>
    </row>
    <row r="72" spans="1:7" x14ac:dyDescent="0.2">
      <c r="A72" s="4">
        <f>IF('True_Odds_Calculator_2-way'!A73="","",'True_Odds_Calculator_2-way'!A73)</f>
        <v>2.13</v>
      </c>
      <c r="B72" s="4">
        <f>IF('True_Odds_Calculator_2-way'!B73="","",'True_Odds_Calculator_2-way'!B73)</f>
        <v>1.73</v>
      </c>
      <c r="C72" s="4">
        <f t="shared" si="4"/>
        <v>4.7518250156042274E-2</v>
      </c>
      <c r="D72" s="4">
        <f t="shared" si="6"/>
        <v>2.243538616091814</v>
      </c>
      <c r="E72" s="4">
        <f t="shared" si="7"/>
        <v>1.8041567725036107</v>
      </c>
      <c r="G72" s="4">
        <f t="shared" si="5"/>
        <v>1.0475182501560423</v>
      </c>
    </row>
    <row r="73" spans="1:7" x14ac:dyDescent="0.2">
      <c r="A73" s="4">
        <f>IF('True_Odds_Calculator_2-way'!A74="","",'True_Odds_Calculator_2-way'!A74)</f>
        <v>1.72</v>
      </c>
      <c r="B73" s="4">
        <f>IF('True_Odds_Calculator_2-way'!B74="","",'True_Odds_Calculator_2-way'!B74)</f>
        <v>2.14</v>
      </c>
      <c r="C73" s="4">
        <f t="shared" si="4"/>
        <v>4.8685068463377501E-2</v>
      </c>
      <c r="D73" s="4">
        <f t="shared" si="6"/>
        <v>1.7951619196254389</v>
      </c>
      <c r="E73" s="4">
        <f t="shared" si="7"/>
        <v>2.2576054955839058</v>
      </c>
      <c r="G73" s="4">
        <f t="shared" si="5"/>
        <v>1.0486850684633775</v>
      </c>
    </row>
    <row r="74" spans="1:7" x14ac:dyDescent="0.2">
      <c r="A74" s="4">
        <f>IF('True_Odds_Calculator_2-way'!A75="","",'True_Odds_Calculator_2-way'!A75)</f>
        <v>2</v>
      </c>
      <c r="B74" s="4">
        <f>IF('True_Odds_Calculator_2-way'!B75="","",'True_Odds_Calculator_2-way'!B75)</f>
        <v>1.84</v>
      </c>
      <c r="C74" s="4">
        <f t="shared" si="4"/>
        <v>4.3478260869565188E-2</v>
      </c>
      <c r="D74" s="4">
        <f t="shared" si="6"/>
        <v>2.0909090909090908</v>
      </c>
      <c r="E74" s="4">
        <f t="shared" si="7"/>
        <v>1.9166666666666665</v>
      </c>
      <c r="G74" s="4">
        <f t="shared" si="5"/>
        <v>1.0434782608695652</v>
      </c>
    </row>
    <row r="75" spans="1:7" x14ac:dyDescent="0.2">
      <c r="A75" s="4">
        <f>IF('True_Odds_Calculator_2-way'!A76="","",'True_Odds_Calculator_2-way'!A76)</f>
        <v>2</v>
      </c>
      <c r="B75" s="4">
        <f>IF('True_Odds_Calculator_2-way'!B76="","",'True_Odds_Calculator_2-way'!B76)</f>
        <v>1.85</v>
      </c>
      <c r="C75" s="4">
        <f t="shared" si="4"/>
        <v>4.0540540540540349E-2</v>
      </c>
      <c r="D75" s="4">
        <f t="shared" si="6"/>
        <v>2.0845070422535206</v>
      </c>
      <c r="E75" s="4">
        <f t="shared" si="7"/>
        <v>1.9220779220779218</v>
      </c>
      <c r="G75" s="4">
        <f t="shared" si="5"/>
        <v>1.0405405405405403</v>
      </c>
    </row>
    <row r="76" spans="1:7" x14ac:dyDescent="0.2">
      <c r="A76" s="4">
        <f>IF('True_Odds_Calculator_2-way'!A77="","",'True_Odds_Calculator_2-way'!A77)</f>
        <v>2.02</v>
      </c>
      <c r="B76" s="4">
        <f>IF('True_Odds_Calculator_2-way'!B77="","",'True_Odds_Calculator_2-way'!B77)</f>
        <v>1.82</v>
      </c>
      <c r="C76" s="4">
        <f t="shared" si="4"/>
        <v>4.450005440104432E-2</v>
      </c>
      <c r="D76" s="4">
        <f t="shared" si="6"/>
        <v>2.1150615579334939</v>
      </c>
      <c r="E76" s="4">
        <f t="shared" si="7"/>
        <v>1.8968114745640281</v>
      </c>
      <c r="G76" s="4">
        <f t="shared" si="5"/>
        <v>1.0445000544010443</v>
      </c>
    </row>
    <row r="77" spans="1:7" x14ac:dyDescent="0.2">
      <c r="A77" s="4">
        <f>IF('True_Odds_Calculator_2-way'!A78="","",'True_Odds_Calculator_2-way'!A78)</f>
        <v>2.02</v>
      </c>
      <c r="B77" s="4">
        <f>IF('True_Odds_Calculator_2-way'!B78="","",'True_Odds_Calculator_2-way'!B78)</f>
        <v>1.82</v>
      </c>
      <c r="C77" s="4">
        <f t="shared" si="4"/>
        <v>4.450005440104432E-2</v>
      </c>
      <c r="D77" s="4">
        <f t="shared" si="6"/>
        <v>2.1150615579334939</v>
      </c>
      <c r="E77" s="4">
        <f t="shared" si="7"/>
        <v>1.8968114745640281</v>
      </c>
      <c r="G77" s="4">
        <f t="shared" si="5"/>
        <v>1.0445000544010443</v>
      </c>
    </row>
    <row r="78" spans="1:7" x14ac:dyDescent="0.2">
      <c r="A78" s="4">
        <f>IF('True_Odds_Calculator_2-way'!A79="","",'True_Odds_Calculator_2-way'!A79)</f>
        <v>2.31</v>
      </c>
      <c r="B78" s="4">
        <f>IF('True_Odds_Calculator_2-way'!B79="","",'True_Odds_Calculator_2-way'!B79)</f>
        <v>1.63</v>
      </c>
      <c r="C78" s="4">
        <f t="shared" si="4"/>
        <v>4.6397365415770331E-2</v>
      </c>
      <c r="D78" s="4">
        <f t="shared" si="6"/>
        <v>2.4407999222117787</v>
      </c>
      <c r="E78" s="4">
        <f t="shared" si="7"/>
        <v>1.6940588936629699</v>
      </c>
      <c r="G78" s="4">
        <f t="shared" si="5"/>
        <v>1.0463973654157703</v>
      </c>
    </row>
    <row r="79" spans="1:7" x14ac:dyDescent="0.2">
      <c r="A79" s="4">
        <f>IF('True_Odds_Calculator_2-way'!A80="","",'True_Odds_Calculator_2-way'!A80)</f>
        <v>2.19</v>
      </c>
      <c r="B79" s="4">
        <f>IF('True_Odds_Calculator_2-way'!B80="","",'True_Odds_Calculator_2-way'!B80)</f>
        <v>1.69</v>
      </c>
      <c r="C79" s="4">
        <f t="shared" si="4"/>
        <v>4.8336980897571102E-2</v>
      </c>
      <c r="D79" s="4">
        <f t="shared" si="6"/>
        <v>2.3123926150385805</v>
      </c>
      <c r="E79" s="4">
        <f t="shared" si="7"/>
        <v>1.7619671038537528</v>
      </c>
      <c r="G79" s="4">
        <f t="shared" si="5"/>
        <v>1.0483369808975711</v>
      </c>
    </row>
    <row r="80" spans="1:7" x14ac:dyDescent="0.2">
      <c r="A80" s="4">
        <f>IF('True_Odds_Calculator_2-way'!A81="","",'True_Odds_Calculator_2-way'!A81)</f>
        <v>2.0499999999999998</v>
      </c>
      <c r="B80" s="4">
        <f>IF('True_Odds_Calculator_2-way'!B81="","",'True_Odds_Calculator_2-way'!B81)</f>
        <v>1.79</v>
      </c>
      <c r="C80" s="4">
        <f t="shared" si="4"/>
        <v>4.6464095925875526E-2</v>
      </c>
      <c r="D80" s="4">
        <f t="shared" si="6"/>
        <v>2.1525150315295498</v>
      </c>
      <c r="E80" s="4">
        <f t="shared" si="7"/>
        <v>1.8676676421936633</v>
      </c>
      <c r="G80" s="4">
        <f t="shared" si="5"/>
        <v>1.0464640959258755</v>
      </c>
    </row>
    <row r="81" spans="1:7" x14ac:dyDescent="0.2">
      <c r="A81" s="4">
        <f>IF('True_Odds_Calculator_2-way'!A82="","",'True_Odds_Calculator_2-way'!A82)</f>
        <v>2.27</v>
      </c>
      <c r="B81" s="4">
        <f>IF('True_Odds_Calculator_2-way'!B82="","",'True_Odds_Calculator_2-way'!B82)</f>
        <v>1.65</v>
      </c>
      <c r="C81" s="4">
        <f t="shared" si="4"/>
        <v>4.658924042183954E-2</v>
      </c>
      <c r="D81" s="4">
        <f t="shared" si="6"/>
        <v>2.3967365221564547</v>
      </c>
      <c r="E81" s="4">
        <f t="shared" si="7"/>
        <v>1.7159546443706333</v>
      </c>
      <c r="G81" s="4">
        <f t="shared" si="5"/>
        <v>1.0465892404218395</v>
      </c>
    </row>
    <row r="82" spans="1:7" x14ac:dyDescent="0.2">
      <c r="A82" s="4">
        <f>IF('True_Odds_Calculator_2-way'!A83="","",'True_Odds_Calculator_2-way'!A83)</f>
        <v>2.0499999999999998</v>
      </c>
      <c r="B82" s="4">
        <f>IF('True_Odds_Calculator_2-way'!B83="","",'True_Odds_Calculator_2-way'!B83)</f>
        <v>1.79</v>
      </c>
      <c r="C82" s="4">
        <f t="shared" si="4"/>
        <v>4.6464095925875526E-2</v>
      </c>
      <c r="D82" s="4">
        <f t="shared" si="6"/>
        <v>2.1525150315295498</v>
      </c>
      <c r="E82" s="4">
        <f t="shared" si="7"/>
        <v>1.8676676421936633</v>
      </c>
      <c r="G82" s="4">
        <f t="shared" si="5"/>
        <v>1.0464640959258755</v>
      </c>
    </row>
    <row r="83" spans="1:7" x14ac:dyDescent="0.2">
      <c r="A83" s="4">
        <f>IF('True_Odds_Calculator_2-way'!A84="","",'True_Odds_Calculator_2-way'!A84)</f>
        <v>1.96</v>
      </c>
      <c r="B83" s="4">
        <f>IF('True_Odds_Calculator_2-way'!B84="","",'True_Odds_Calculator_2-way'!B84)</f>
        <v>1.88</v>
      </c>
      <c r="C83" s="4">
        <f t="shared" si="4"/>
        <v>4.2118975249674229E-2</v>
      </c>
      <c r="D83" s="4">
        <f t="shared" si="6"/>
        <v>2.044385264092321</v>
      </c>
      <c r="E83" s="4">
        <f t="shared" si="7"/>
        <v>1.9575010624734379</v>
      </c>
      <c r="G83" s="4">
        <f t="shared" si="5"/>
        <v>1.0421189752496742</v>
      </c>
    </row>
    <row r="84" spans="1:7" x14ac:dyDescent="0.2">
      <c r="A84" s="4">
        <f>IF('True_Odds_Calculator_2-way'!A85="","",'True_Odds_Calculator_2-way'!A85)</f>
        <v>2.31</v>
      </c>
      <c r="B84" s="4">
        <f>IF('True_Odds_Calculator_2-way'!B85="","",'True_Odds_Calculator_2-way'!B85)</f>
        <v>1.63</v>
      </c>
      <c r="C84" s="4">
        <f t="shared" si="4"/>
        <v>4.6397365415770331E-2</v>
      </c>
      <c r="D84" s="4">
        <f t="shared" si="6"/>
        <v>2.4407999222117787</v>
      </c>
      <c r="E84" s="4">
        <f t="shared" si="7"/>
        <v>1.6940588936629699</v>
      </c>
      <c r="G84" s="4">
        <f t="shared" si="5"/>
        <v>1.0463973654157703</v>
      </c>
    </row>
    <row r="85" spans="1:7" x14ac:dyDescent="0.2">
      <c r="A85" s="4">
        <f>IF('True_Odds_Calculator_2-way'!A86="","",'True_Odds_Calculator_2-way'!A86)</f>
        <v>2.23</v>
      </c>
      <c r="B85" s="4">
        <f>IF('True_Odds_Calculator_2-way'!B86="","",'True_Odds_Calculator_2-way'!B86)</f>
        <v>1.67</v>
      </c>
      <c r="C85" s="4">
        <f t="shared" si="4"/>
        <v>4.7232888483123459E-2</v>
      </c>
      <c r="D85" s="4">
        <f t="shared" si="6"/>
        <v>2.3539711134287793</v>
      </c>
      <c r="E85" s="4">
        <f t="shared" si="7"/>
        <v>1.7385681940197473</v>
      </c>
      <c r="G85" s="4">
        <f t="shared" si="5"/>
        <v>1.0472328884831235</v>
      </c>
    </row>
    <row r="86" spans="1:7" x14ac:dyDescent="0.2">
      <c r="A86" s="4">
        <f>IF('True_Odds_Calculator_2-way'!A87="","",'True_Odds_Calculator_2-way'!A87)</f>
        <v>2.2599999999999998</v>
      </c>
      <c r="B86" s="4">
        <f>IF('True_Odds_Calculator_2-way'!B87="","",'True_Odds_Calculator_2-way'!B87)</f>
        <v>1.65</v>
      </c>
      <c r="C86" s="4">
        <f t="shared" si="4"/>
        <v>4.85384821668009E-2</v>
      </c>
      <c r="D86" s="4">
        <f t="shared" si="6"/>
        <v>2.3911510099390831</v>
      </c>
      <c r="E86" s="4">
        <f t="shared" si="7"/>
        <v>1.7188292233233464</v>
      </c>
      <c r="G86" s="4">
        <f t="shared" si="5"/>
        <v>1.0485384821668009</v>
      </c>
    </row>
    <row r="87" spans="1:7" x14ac:dyDescent="0.2">
      <c r="A87" s="4">
        <f>IF('True_Odds_Calculator_2-way'!A88="","",'True_Odds_Calculator_2-way'!A88)</f>
        <v>2.0699999999999998</v>
      </c>
      <c r="B87" s="4">
        <f>IF('True_Odds_Calculator_2-way'!B88="","",'True_Odds_Calculator_2-way'!B88)</f>
        <v>1.77</v>
      </c>
      <c r="C87" s="4">
        <f t="shared" si="4"/>
        <v>4.8063538852042953E-2</v>
      </c>
      <c r="D87" s="4">
        <f t="shared" si="6"/>
        <v>2.1783643984660661</v>
      </c>
      <c r="E87" s="4">
        <f t="shared" si="7"/>
        <v>1.848633921138273</v>
      </c>
      <c r="G87" s="4">
        <f t="shared" si="5"/>
        <v>1.048063538852043</v>
      </c>
    </row>
    <row r="88" spans="1:7" x14ac:dyDescent="0.2">
      <c r="A88" s="4">
        <f>IF('True_Odds_Calculator_2-way'!A89="","",'True_Odds_Calculator_2-way'!A89)</f>
        <v>2.16</v>
      </c>
      <c r="B88" s="4">
        <f>IF('True_Odds_Calculator_2-way'!B89="","",'True_Odds_Calculator_2-way'!B89)</f>
        <v>1.71</v>
      </c>
      <c r="C88" s="4">
        <f t="shared" si="4"/>
        <v>4.7758284600389889E-2</v>
      </c>
      <c r="D88" s="4">
        <f t="shared" si="6"/>
        <v>2.2774694783573808</v>
      </c>
      <c r="E88" s="4">
        <f t="shared" si="7"/>
        <v>1.7827975673327543</v>
      </c>
      <c r="G88" s="4">
        <f t="shared" si="5"/>
        <v>1.0477582846003899</v>
      </c>
    </row>
    <row r="89" spans="1:7" x14ac:dyDescent="0.2">
      <c r="A89" s="4">
        <f>IF('True_Odds_Calculator_2-way'!A90="","",'True_Odds_Calculator_2-way'!A90)</f>
        <v>2.12</v>
      </c>
      <c r="B89" s="4">
        <f>IF('True_Odds_Calculator_2-way'!B90="","",'True_Odds_Calculator_2-way'!B90)</f>
        <v>1.74</v>
      </c>
      <c r="C89" s="4">
        <f t="shared" si="4"/>
        <v>4.6410756885707949E-2</v>
      </c>
      <c r="D89" s="4">
        <f t="shared" si="6"/>
        <v>2.2296905222437133</v>
      </c>
      <c r="E89" s="4">
        <f t="shared" si="7"/>
        <v>1.8132127408572549</v>
      </c>
      <c r="G89" s="4">
        <f t="shared" si="5"/>
        <v>1.0464107568857079</v>
      </c>
    </row>
    <row r="90" spans="1:7" x14ac:dyDescent="0.2">
      <c r="A90" s="4">
        <f>IF('True_Odds_Calculator_2-way'!A91="","",'True_Odds_Calculator_2-way'!A91)</f>
        <v>2.11</v>
      </c>
      <c r="B90" s="4">
        <f>IF('True_Odds_Calculator_2-way'!B91="","",'True_Odds_Calculator_2-way'!B91)</f>
        <v>1.72</v>
      </c>
      <c r="C90" s="4">
        <f t="shared" si="4"/>
        <v>5.5328998126308981E-2</v>
      </c>
      <c r="D90" s="4">
        <f t="shared" si="6"/>
        <v>2.2408001975796497</v>
      </c>
      <c r="E90" s="4">
        <f t="shared" si="7"/>
        <v>1.8059315286624205</v>
      </c>
      <c r="G90" s="4">
        <f t="shared" si="5"/>
        <v>1.055328998126309</v>
      </c>
    </row>
    <row r="91" spans="1:7" x14ac:dyDescent="0.2">
      <c r="A91" s="4">
        <f>IF('True_Odds_Calculator_2-way'!A92="","",'True_Odds_Calculator_2-way'!A92)</f>
        <v>1.81</v>
      </c>
      <c r="B91" s="4">
        <f>IF('True_Odds_Calculator_2-way'!B92="","",'True_Odds_Calculator_2-way'!B92)</f>
        <v>2</v>
      </c>
      <c r="C91" s="4">
        <f t="shared" si="4"/>
        <v>5.2486187845303789E-2</v>
      </c>
      <c r="D91" s="4">
        <f t="shared" si="6"/>
        <v>1.9002624671916009</v>
      </c>
      <c r="E91" s="4">
        <f t="shared" si="7"/>
        <v>2.1107871720116615</v>
      </c>
      <c r="G91" s="4">
        <f t="shared" si="5"/>
        <v>1.0524861878453038</v>
      </c>
    </row>
    <row r="92" spans="1:7" x14ac:dyDescent="0.2">
      <c r="A92" s="4">
        <f>IF('True_Odds_Calculator_2-way'!A93="","",'True_Odds_Calculator_2-way'!A93)</f>
        <v>1.76</v>
      </c>
      <c r="B92" s="4">
        <f>IF('True_Odds_Calculator_2-way'!B93="","",'True_Odds_Calculator_2-way'!B93)</f>
        <v>2.0499999999999998</v>
      </c>
      <c r="C92" s="4">
        <f t="shared" si="4"/>
        <v>5.598669623059882E-2</v>
      </c>
      <c r="D92" s="4">
        <f t="shared" si="6"/>
        <v>1.8512057465366858</v>
      </c>
      <c r="E92" s="4">
        <f t="shared" si="7"/>
        <v>2.1748040988547319</v>
      </c>
      <c r="G92" s="4">
        <f t="shared" si="5"/>
        <v>1.0559866962305988</v>
      </c>
    </row>
    <row r="93" spans="1:7" x14ac:dyDescent="0.2">
      <c r="A93" s="4">
        <f>IF('True_Odds_Calculator_2-way'!A94="","",'True_Odds_Calculator_2-way'!A94)</f>
        <v>1.87</v>
      </c>
      <c r="B93" s="4">
        <f>IF('True_Odds_Calculator_2-way'!B94="","",'True_Odds_Calculator_2-way'!B94)</f>
        <v>1.93</v>
      </c>
      <c r="C93" s="4">
        <f t="shared" si="4"/>
        <v>5.2894073314676771E-2</v>
      </c>
      <c r="D93" s="4">
        <f t="shared" si="6"/>
        <v>1.9672944318770271</v>
      </c>
      <c r="E93" s="4">
        <f t="shared" si="7"/>
        <v>2.0338113888027949</v>
      </c>
      <c r="G93" s="4">
        <f t="shared" si="5"/>
        <v>1.0528940733146768</v>
      </c>
    </row>
    <row r="94" spans="1:7" x14ac:dyDescent="0.2">
      <c r="A94" s="4">
        <f>IF('True_Odds_Calculator_2-way'!A95="","",'True_Odds_Calculator_2-way'!A95)</f>
        <v>1.88</v>
      </c>
      <c r="B94" s="4">
        <f>IF('True_Odds_Calculator_2-way'!B95="","",'True_Odds_Calculator_2-way'!B95)</f>
        <v>1.93</v>
      </c>
      <c r="C94" s="4">
        <f t="shared" si="4"/>
        <v>5.0049608642928067E-2</v>
      </c>
      <c r="D94" s="4">
        <f t="shared" si="6"/>
        <v>1.9728142670726401</v>
      </c>
      <c r="E94" s="4">
        <f t="shared" si="7"/>
        <v>2.027945450480662</v>
      </c>
      <c r="G94" s="4">
        <f t="shared" si="5"/>
        <v>1.0500496086429281</v>
      </c>
    </row>
    <row r="95" spans="1:7" x14ac:dyDescent="0.2">
      <c r="A95" s="4">
        <f>IF('True_Odds_Calculator_2-way'!A96="","",'True_Odds_Calculator_2-way'!A96)</f>
        <v>1.88</v>
      </c>
      <c r="B95" s="4">
        <f>IF('True_Odds_Calculator_2-way'!B96="","",'True_Odds_Calculator_2-way'!B96)</f>
        <v>1.93</v>
      </c>
      <c r="C95" s="4">
        <f t="shared" si="4"/>
        <v>5.0049608642928067E-2</v>
      </c>
      <c r="D95" s="4">
        <f t="shared" si="6"/>
        <v>1.9728142670726401</v>
      </c>
      <c r="E95" s="4">
        <f t="shared" si="7"/>
        <v>2.027945450480662</v>
      </c>
      <c r="G95" s="4">
        <f t="shared" si="5"/>
        <v>1.0500496086429281</v>
      </c>
    </row>
    <row r="96" spans="1:7" x14ac:dyDescent="0.2">
      <c r="A96" s="4">
        <f>IF('True_Odds_Calculator_2-way'!A97="","",'True_Odds_Calculator_2-way'!A97)</f>
        <v>1.82</v>
      </c>
      <c r="B96" s="4">
        <f>IF('True_Odds_Calculator_2-way'!B97="","",'True_Odds_Calculator_2-way'!B97)</f>
        <v>1.99</v>
      </c>
      <c r="C96" s="4">
        <f t="shared" si="4"/>
        <v>5.1963112264619582E-2</v>
      </c>
      <c r="D96" s="4">
        <f t="shared" si="6"/>
        <v>1.9103328234611527</v>
      </c>
      <c r="E96" s="4">
        <f t="shared" si="7"/>
        <v>2.0984993336809774</v>
      </c>
      <c r="G96" s="4">
        <f t="shared" si="5"/>
        <v>1.0519631122646196</v>
      </c>
    </row>
    <row r="97" spans="1:7" x14ac:dyDescent="0.2">
      <c r="A97" s="4">
        <f>IF('True_Odds_Calculator_2-way'!A98="","",'True_Odds_Calculator_2-way'!A98)</f>
        <v>1.66</v>
      </c>
      <c r="B97" s="4">
        <f>IF('True_Odds_Calculator_2-way'!B98="","",'True_Odds_Calculator_2-way'!B98)</f>
        <v>2.21</v>
      </c>
      <c r="C97" s="4">
        <f t="shared" si="4"/>
        <v>5.4898326337022407E-2</v>
      </c>
      <c r="D97" s="4">
        <f t="shared" si="6"/>
        <v>1.7392499881477268</v>
      </c>
      <c r="E97" s="4">
        <f t="shared" si="7"/>
        <v>2.3527223754248703</v>
      </c>
      <c r="G97" s="4">
        <f t="shared" si="5"/>
        <v>1.0548983263370224</v>
      </c>
    </row>
    <row r="98" spans="1:7" x14ac:dyDescent="0.2">
      <c r="A98" s="4">
        <f>IF('True_Odds_Calculator_2-way'!A99="","",'True_Odds_Calculator_2-way'!A99)</f>
        <v>1.83</v>
      </c>
      <c r="B98" s="4">
        <f>IF('True_Odds_Calculator_2-way'!B99="","",'True_Odds_Calculator_2-way'!B99)</f>
        <v>1.98</v>
      </c>
      <c r="C98" s="4">
        <f t="shared" si="4"/>
        <v>5.1498592482198902E-2</v>
      </c>
      <c r="D98" s="4">
        <f t="shared" si="6"/>
        <v>1.9204961043091109</v>
      </c>
      <c r="E98" s="4">
        <f t="shared" si="7"/>
        <v>2.0863707030575225</v>
      </c>
      <c r="G98" s="4">
        <f t="shared" si="5"/>
        <v>1.0514985924821989</v>
      </c>
    </row>
    <row r="99" spans="1:7" x14ac:dyDescent="0.2">
      <c r="A99" s="4">
        <f>IF('True_Odds_Calculator_2-way'!A100="","",'True_Odds_Calculator_2-way'!A100)</f>
        <v>1.92</v>
      </c>
      <c r="B99" s="4">
        <f>IF('True_Odds_Calculator_2-way'!B100="","",'True_Odds_Calculator_2-way'!B100)</f>
        <v>1.88</v>
      </c>
      <c r="C99" s="4">
        <f t="shared" si="4"/>
        <v>5.2748226950354749E-2</v>
      </c>
      <c r="D99" s="4">
        <f t="shared" si="6"/>
        <v>2.0224114746750339</v>
      </c>
      <c r="E99" s="4">
        <f t="shared" si="7"/>
        <v>1.9780797895659799</v>
      </c>
      <c r="G99" s="4">
        <f t="shared" si="5"/>
        <v>1.0527482269503547</v>
      </c>
    </row>
    <row r="100" spans="1:7" x14ac:dyDescent="0.2">
      <c r="A100" s="4">
        <f>IF('True_Odds_Calculator_2-way'!A101="","",'True_Odds_Calculator_2-way'!A101)</f>
        <v>1.83</v>
      </c>
      <c r="B100" s="4">
        <f>IF('True_Odds_Calculator_2-way'!B101="","",'True_Odds_Calculator_2-way'!B101)</f>
        <v>1.98</v>
      </c>
      <c r="C100" s="4">
        <f t="shared" si="4"/>
        <v>5.1498592482198902E-2</v>
      </c>
      <c r="D100" s="4">
        <f t="shared" si="6"/>
        <v>1.9204961043091109</v>
      </c>
      <c r="E100" s="4">
        <f t="shared" si="7"/>
        <v>2.0863707030575225</v>
      </c>
      <c r="G100" s="4">
        <f t="shared" si="5"/>
        <v>1.0514985924821989</v>
      </c>
    </row>
    <row r="101" spans="1:7" x14ac:dyDescent="0.2">
      <c r="A101" s="4">
        <f>IF('True_Odds_Calculator_2-way'!A102="","",'True_Odds_Calculator_2-way'!A102)</f>
        <v>2.02</v>
      </c>
      <c r="B101" s="4">
        <f>IF('True_Odds_Calculator_2-way'!B102="","",'True_Odds_Calculator_2-way'!B102)</f>
        <v>1.88</v>
      </c>
      <c r="C101" s="4">
        <f t="shared" si="4"/>
        <v>2.6964398567516312E-2</v>
      </c>
      <c r="D101" s="4">
        <f t="shared" si="6"/>
        <v>2.0765529308836395</v>
      </c>
      <c r="E101" s="4">
        <f t="shared" si="7"/>
        <v>1.9288906948394962</v>
      </c>
      <c r="G101" s="4">
        <f t="shared" si="5"/>
        <v>1.0269643985675163</v>
      </c>
    </row>
    <row r="102" spans="1:7" x14ac:dyDescent="0.2">
      <c r="A102" s="4">
        <f>IF('True_Odds_Calculator_2-way'!A103="","",'True_Odds_Calculator_2-way'!A103)</f>
        <v>1.57</v>
      </c>
      <c r="B102" s="4">
        <f>IF('True_Odds_Calculator_2-way'!B103="","",'True_Odds_Calculator_2-way'!B103)</f>
        <v>2.56</v>
      </c>
      <c r="C102" s="4">
        <f t="shared" si="4"/>
        <v>2.7567675159235527E-2</v>
      </c>
      <c r="D102" s="4">
        <f t="shared" si="6"/>
        <v>1.6047273017647528</v>
      </c>
      <c r="E102" s="4">
        <f t="shared" si="7"/>
        <v>2.6536379242044097</v>
      </c>
      <c r="G102" s="4">
        <f t="shared" si="5"/>
        <v>1.0275676751592355</v>
      </c>
    </row>
    <row r="103" spans="1:7" x14ac:dyDescent="0.2">
      <c r="A103" s="4">
        <f>IF('True_Odds_Calculator_2-way'!A104="","",'True_Odds_Calculator_2-way'!A104)</f>
        <v>1.95</v>
      </c>
      <c r="B103" s="4">
        <f>IF('True_Odds_Calculator_2-way'!B104="","",'True_Odds_Calculator_2-way'!B104)</f>
        <v>1.92</v>
      </c>
      <c r="C103" s="4">
        <f t="shared" si="4"/>
        <v>3.3653846153846256E-2</v>
      </c>
      <c r="D103" s="4">
        <f t="shared" si="6"/>
        <v>2.0161550888529889</v>
      </c>
      <c r="E103" s="4">
        <f t="shared" si="7"/>
        <v>1.9841017488076311</v>
      </c>
      <c r="G103" s="4">
        <f t="shared" si="5"/>
        <v>1.0336538461538463</v>
      </c>
    </row>
    <row r="104" spans="1:7" x14ac:dyDescent="0.2">
      <c r="A104" s="4">
        <f>IF('True_Odds_Calculator_2-way'!A105="","",'True_Odds_Calculator_2-way'!A105)</f>
        <v>2.25</v>
      </c>
      <c r="B104" s="4">
        <f>IF('True_Odds_Calculator_2-way'!B105="","",'True_Odds_Calculator_2-way'!B105)</f>
        <v>1.66</v>
      </c>
      <c r="C104" s="4">
        <f t="shared" si="4"/>
        <v>4.685408299866145E-2</v>
      </c>
      <c r="D104" s="4">
        <f t="shared" si="6"/>
        <v>2.375198728139905</v>
      </c>
      <c r="E104" s="4">
        <f t="shared" si="7"/>
        <v>1.7271676300578036</v>
      </c>
      <c r="G104" s="4">
        <f t="shared" si="5"/>
        <v>1.0468540829986615</v>
      </c>
    </row>
    <row r="105" spans="1:7" x14ac:dyDescent="0.2">
      <c r="A105" s="4">
        <f>IF('True_Odds_Calculator_2-way'!A106="","",'True_Odds_Calculator_2-way'!A106)</f>
        <v>2.38</v>
      </c>
      <c r="B105" s="4">
        <f>IF('True_Odds_Calculator_2-way'!B106="","",'True_Odds_Calculator_2-way'!B106)</f>
        <v>1.6</v>
      </c>
      <c r="C105" s="4">
        <f t="shared" si="4"/>
        <v>4.5168067226890818E-2</v>
      </c>
      <c r="D105" s="4">
        <f t="shared" si="6"/>
        <v>2.5151915455746368</v>
      </c>
      <c r="E105" s="4">
        <f t="shared" si="7"/>
        <v>1.65998256320837</v>
      </c>
      <c r="G105" s="4">
        <f t="shared" si="5"/>
        <v>1.0451680672268908</v>
      </c>
    </row>
    <row r="106" spans="1:7" x14ac:dyDescent="0.2">
      <c r="A106" s="4">
        <f>IF('True_Odds_Calculator_2-way'!A107="","",'True_Odds_Calculator_2-way'!A107)</f>
        <v>2.17</v>
      </c>
      <c r="B106" s="4">
        <f>IF('True_Odds_Calculator_2-way'!B107="","",'True_Odds_Calculator_2-way'!B107)</f>
        <v>1.7</v>
      </c>
      <c r="C106" s="4">
        <f t="shared" si="4"/>
        <v>4.9064787205204574E-2</v>
      </c>
      <c r="D106" s="4">
        <f t="shared" si="6"/>
        <v>2.2920161540851192</v>
      </c>
      <c r="E106" s="4">
        <f t="shared" si="7"/>
        <v>1.773984130800673</v>
      </c>
      <c r="G106" s="4">
        <f t="shared" si="5"/>
        <v>1.0490647872052046</v>
      </c>
    </row>
    <row r="107" spans="1:7" x14ac:dyDescent="0.2">
      <c r="A107" s="4">
        <f>IF('True_Odds_Calculator_2-way'!A108="","",'True_Odds_Calculator_2-way'!A108)</f>
        <v>2.59</v>
      </c>
      <c r="B107" s="4">
        <f>IF('True_Odds_Calculator_2-way'!B108="","",'True_Odds_Calculator_2-way'!B108)</f>
        <v>1.51</v>
      </c>
      <c r="C107" s="4">
        <f t="shared" si="4"/>
        <v>4.8352041729525119E-2</v>
      </c>
      <c r="D107" s="4">
        <f t="shared" si="6"/>
        <v>2.7630082305980426</v>
      </c>
      <c r="E107" s="4">
        <f t="shared" si="7"/>
        <v>1.56721232643411</v>
      </c>
      <c r="G107" s="4">
        <f t="shared" si="5"/>
        <v>1.0483520417295251</v>
      </c>
    </row>
    <row r="108" spans="1:7" x14ac:dyDescent="0.2">
      <c r="A108" s="4">
        <f>IF('True_Odds_Calculator_2-way'!A109="","",'True_Odds_Calculator_2-way'!A109)</f>
        <v>2.4500000000000002</v>
      </c>
      <c r="B108" s="4">
        <f>IF('True_Odds_Calculator_2-way'!B109="","",'True_Odds_Calculator_2-way'!B109)</f>
        <v>1.56</v>
      </c>
      <c r="C108" s="4">
        <f t="shared" si="4"/>
        <v>4.9188906331763427E-2</v>
      </c>
      <c r="D108" s="4">
        <f t="shared" si="6"/>
        <v>2.6070941336971352</v>
      </c>
      <c r="E108" s="4">
        <f t="shared" si="7"/>
        <v>1.6222410865874364</v>
      </c>
      <c r="G108" s="4">
        <f t="shared" si="5"/>
        <v>1.0491889063317634</v>
      </c>
    </row>
    <row r="109" spans="1:7" x14ac:dyDescent="0.2">
      <c r="A109" s="4">
        <f>IF('True_Odds_Calculator_2-way'!A110="","",'True_Odds_Calculator_2-way'!A110)</f>
        <v>2.2599999999999998</v>
      </c>
      <c r="B109" s="4">
        <f>IF('True_Odds_Calculator_2-way'!B110="","",'True_Odds_Calculator_2-way'!B110)</f>
        <v>1.65</v>
      </c>
      <c r="C109" s="4">
        <f t="shared" si="4"/>
        <v>4.85384821668009E-2</v>
      </c>
      <c r="D109" s="4">
        <f t="shared" si="6"/>
        <v>2.3911510099390831</v>
      </c>
      <c r="E109" s="4">
        <f t="shared" si="7"/>
        <v>1.7188292233233464</v>
      </c>
      <c r="G109" s="4">
        <f t="shared" si="5"/>
        <v>1.0485384821668009</v>
      </c>
    </row>
    <row r="110" spans="1:7" x14ac:dyDescent="0.2">
      <c r="A110" s="4">
        <f>IF('True_Odds_Calculator_2-way'!A111="","",'True_Odds_Calculator_2-way'!A111)</f>
        <v>2.35</v>
      </c>
      <c r="B110" s="4">
        <f>IF('True_Odds_Calculator_2-way'!B111="","",'True_Odds_Calculator_2-way'!B111)</f>
        <v>1.61</v>
      </c>
      <c r="C110" s="4">
        <f t="shared" si="4"/>
        <v>4.664992731597728E-2</v>
      </c>
      <c r="D110" s="4">
        <f t="shared" si="6"/>
        <v>2.4862822408411369</v>
      </c>
      <c r="E110" s="4">
        <f t="shared" si="7"/>
        <v>1.6728197192439485</v>
      </c>
      <c r="G110" s="4">
        <f t="shared" si="5"/>
        <v>1.0466499273159773</v>
      </c>
    </row>
    <row r="111" spans="1:7" x14ac:dyDescent="0.2">
      <c r="A111" s="4">
        <f>IF('True_Odds_Calculator_2-way'!A112="","",'True_Odds_Calculator_2-way'!A112)</f>
        <v>2.41</v>
      </c>
      <c r="B111" s="4">
        <f>IF('True_Odds_Calculator_2-way'!B112="","",'True_Odds_Calculator_2-way'!B112)</f>
        <v>1.58</v>
      </c>
      <c r="C111" s="4">
        <f t="shared" si="4"/>
        <v>4.7849151741162776E-2</v>
      </c>
      <c r="D111" s="4">
        <f t="shared" si="6"/>
        <v>2.5574585264289071</v>
      </c>
      <c r="E111" s="4">
        <f t="shared" si="7"/>
        <v>1.6420716719134072</v>
      </c>
      <c r="G111" s="4">
        <f t="shared" si="5"/>
        <v>1.0478491517411628</v>
      </c>
    </row>
    <row r="112" spans="1:7" x14ac:dyDescent="0.2">
      <c r="A112" s="4">
        <f>IF('True_Odds_Calculator_2-way'!A113="","",'True_Odds_Calculator_2-way'!A113)</f>
        <v>1.9</v>
      </c>
      <c r="B112" s="4">
        <f>IF('True_Odds_Calculator_2-way'!B113="","",'True_Odds_Calculator_2-way'!B113)</f>
        <v>1.9</v>
      </c>
      <c r="C112" s="4">
        <f t="shared" si="4"/>
        <v>5.2631578947368363E-2</v>
      </c>
      <c r="D112" s="4">
        <f t="shared" si="6"/>
        <v>1.9999999999999998</v>
      </c>
      <c r="E112" s="4">
        <f t="shared" si="7"/>
        <v>1.9999999999999998</v>
      </c>
      <c r="G112" s="4">
        <f t="shared" si="5"/>
        <v>1.0526315789473684</v>
      </c>
    </row>
    <row r="113" spans="1:7" x14ac:dyDescent="0.2">
      <c r="A113" s="4">
        <f>IF('True_Odds_Calculator_2-way'!A114="","",'True_Odds_Calculator_2-way'!A114)</f>
        <v>1.58</v>
      </c>
      <c r="B113" s="4">
        <f>IF('True_Odds_Calculator_2-way'!B114="","",'True_Odds_Calculator_2-way'!B114)</f>
        <v>2.33</v>
      </c>
      <c r="C113" s="4">
        <f t="shared" si="4"/>
        <v>6.2095941761286522E-2</v>
      </c>
      <c r="D113" s="4">
        <f t="shared" si="6"/>
        <v>1.6615065216410165</v>
      </c>
      <c r="E113" s="4">
        <f t="shared" si="7"/>
        <v>2.5117008937708949</v>
      </c>
      <c r="G113" s="4">
        <f t="shared" si="5"/>
        <v>1.0620959417612865</v>
      </c>
    </row>
    <row r="114" spans="1:7" x14ac:dyDescent="0.2">
      <c r="A114" s="4">
        <f>IF('True_Odds_Calculator_2-way'!A115="","",'True_Odds_Calculator_2-way'!A115)</f>
        <v>1.56</v>
      </c>
      <c r="B114" s="4">
        <f>IF('True_Odds_Calculator_2-way'!B115="","",'True_Odds_Calculator_2-way'!B115)</f>
        <v>2.57</v>
      </c>
      <c r="C114" s="4">
        <f t="shared" si="4"/>
        <v>3.0130699391399673E-2</v>
      </c>
      <c r="D114" s="4">
        <f t="shared" si="6"/>
        <v>1.597545425565827</v>
      </c>
      <c r="E114" s="4">
        <f t="shared" si="7"/>
        <v>2.6735129367831414</v>
      </c>
      <c r="G114" s="4">
        <f t="shared" si="5"/>
        <v>1.0301306993913997</v>
      </c>
    </row>
    <row r="115" spans="1:7" x14ac:dyDescent="0.2">
      <c r="A115" s="4">
        <f>IF('True_Odds_Calculator_2-way'!A116="","",'True_Odds_Calculator_2-way'!A116)</f>
        <v>1.8</v>
      </c>
      <c r="B115" s="4">
        <f>IF('True_Odds_Calculator_2-way'!B116="","",'True_Odds_Calculator_2-way'!B116)</f>
        <v>2.11</v>
      </c>
      <c r="C115" s="4">
        <f t="shared" si="4"/>
        <v>2.9489204844655115E-2</v>
      </c>
      <c r="D115" s="4">
        <f t="shared" si="6"/>
        <v>1.8490749756572542</v>
      </c>
      <c r="E115" s="4">
        <f t="shared" si="7"/>
        <v>2.1777522935779814</v>
      </c>
      <c r="G115" s="4">
        <f t="shared" si="5"/>
        <v>1.0294892048446551</v>
      </c>
    </row>
    <row r="116" spans="1:7" x14ac:dyDescent="0.2">
      <c r="A116" s="4">
        <f>IF('True_Odds_Calculator_2-way'!A117="","",'True_Odds_Calculator_2-way'!A117)</f>
        <v>1.81</v>
      </c>
      <c r="B116" s="4">
        <f>IF('True_Odds_Calculator_2-way'!B117="","",'True_Odds_Calculator_2-way'!B117)</f>
        <v>2.1</v>
      </c>
      <c r="C116" s="4">
        <f t="shared" si="4"/>
        <v>2.8676664035780064E-2</v>
      </c>
      <c r="D116" s="4">
        <f t="shared" si="6"/>
        <v>1.858225372769494</v>
      </c>
      <c r="E116" s="4">
        <f t="shared" si="7"/>
        <v>2.1651951011107946</v>
      </c>
      <c r="G116" s="4">
        <f t="shared" si="5"/>
        <v>1.0286766640357801</v>
      </c>
    </row>
    <row r="117" spans="1:7" x14ac:dyDescent="0.2">
      <c r="A117" s="4">
        <f>IF('True_Odds_Calculator_2-way'!A118="","",'True_Odds_Calculator_2-way'!A118)</f>
        <v>1.53</v>
      </c>
      <c r="B117" s="4">
        <f>IF('True_Odds_Calculator_2-way'!B118="","",'True_Odds_Calculator_2-way'!B118)</f>
        <v>2.64</v>
      </c>
      <c r="C117" s="4">
        <f t="shared" si="4"/>
        <v>3.2382650029708859E-2</v>
      </c>
      <c r="D117" s="4">
        <f t="shared" si="6"/>
        <v>1.5688650664180843</v>
      </c>
      <c r="E117" s="4">
        <f t="shared" si="7"/>
        <v>2.7578861122490785</v>
      </c>
      <c r="G117" s="4">
        <f t="shared" si="5"/>
        <v>1.0323826500297089</v>
      </c>
    </row>
    <row r="118" spans="1:7" x14ac:dyDescent="0.2">
      <c r="A118" s="4">
        <f>IF('True_Odds_Calculator_2-way'!A119="","",'True_Odds_Calculator_2-way'!A119)</f>
        <v>1.38</v>
      </c>
      <c r="B118" s="4">
        <f>IF('True_Odds_Calculator_2-way'!B119="","",'True_Odds_Calculator_2-way'!B119)</f>
        <v>3.12</v>
      </c>
      <c r="C118" s="4">
        <f t="shared" si="4"/>
        <v>4.5150501672240884E-2</v>
      </c>
      <c r="D118" s="4">
        <f t="shared" si="6"/>
        <v>1.4243747518856689</v>
      </c>
      <c r="E118" s="4">
        <f t="shared" si="7"/>
        <v>3.3564078578110386</v>
      </c>
      <c r="G118" s="4">
        <f t="shared" si="5"/>
        <v>1.0451505016722409</v>
      </c>
    </row>
    <row r="119" spans="1:7" x14ac:dyDescent="0.2">
      <c r="A119" s="4">
        <f>IF('True_Odds_Calculator_2-way'!A120="","",'True_Odds_Calculator_2-way'!A120)</f>
        <v>1.72</v>
      </c>
      <c r="B119" s="4">
        <f>IF('True_Odds_Calculator_2-way'!B120="","",'True_Odds_Calculator_2-way'!B120)</f>
        <v>2.21</v>
      </c>
      <c r="C119" s="4">
        <f t="shared" si="4"/>
        <v>3.3884036620014824E-2</v>
      </c>
      <c r="D119" s="4">
        <f t="shared" si="6"/>
        <v>1.7716256524981358</v>
      </c>
      <c r="E119" s="4">
        <f t="shared" si="7"/>
        <v>2.2959652089876781</v>
      </c>
      <c r="G119" s="4">
        <f t="shared" si="5"/>
        <v>1.0338840366200148</v>
      </c>
    </row>
    <row r="120" spans="1:7" x14ac:dyDescent="0.2">
      <c r="A120" s="4">
        <f>IF('True_Odds_Calculator_2-way'!A121="","",'True_Odds_Calculator_2-way'!A121)</f>
        <v>1.52</v>
      </c>
      <c r="B120" s="4">
        <f>IF('True_Odds_Calculator_2-way'!B121="","",'True_Odds_Calculator_2-way'!B121)</f>
        <v>2.62</v>
      </c>
      <c r="C120" s="4">
        <f t="shared" si="4"/>
        <v>3.9574126155082379E-2</v>
      </c>
      <c r="D120" s="4">
        <f t="shared" si="6"/>
        <v>1.5671336376515033</v>
      </c>
      <c r="E120" s="4">
        <f t="shared" si="7"/>
        <v>2.7632528448515128</v>
      </c>
      <c r="G120" s="4">
        <f t="shared" si="5"/>
        <v>1.0395741261550824</v>
      </c>
    </row>
    <row r="121" spans="1:7" x14ac:dyDescent="0.2">
      <c r="A121" s="4">
        <f>IF('True_Odds_Calculator_2-way'!A122="","",'True_Odds_Calculator_2-way'!A122)</f>
        <v>1.54</v>
      </c>
      <c r="B121" s="4">
        <f>IF('True_Odds_Calculator_2-way'!B122="","",'True_Odds_Calculator_2-way'!B122)</f>
        <v>2.57</v>
      </c>
      <c r="C121" s="4">
        <f t="shared" si="4"/>
        <v>3.845570771640805E-2</v>
      </c>
      <c r="D121" s="4">
        <f t="shared" si="6"/>
        <v>1.5869922611171257</v>
      </c>
      <c r="E121" s="4">
        <f t="shared" si="7"/>
        <v>2.7035999726757289</v>
      </c>
      <c r="G121" s="4">
        <f t="shared" si="5"/>
        <v>1.038455707716408</v>
      </c>
    </row>
    <row r="122" spans="1:7" x14ac:dyDescent="0.2">
      <c r="A122" s="4">
        <f>IF('True_Odds_Calculator_2-way'!A123="","",'True_Odds_Calculator_2-way'!A123)</f>
        <v>1.82</v>
      </c>
      <c r="B122" s="4">
        <f>IF('True_Odds_Calculator_2-way'!B123="","",'True_Odds_Calculator_2-way'!B123)</f>
        <v>2.06</v>
      </c>
      <c r="C122" s="4">
        <f t="shared" si="4"/>
        <v>3.4887442654432999E-2</v>
      </c>
      <c r="D122" s="4">
        <f t="shared" si="6"/>
        <v>1.8796751228316457</v>
      </c>
      <c r="E122" s="4">
        <f t="shared" si="7"/>
        <v>2.1367833124358828</v>
      </c>
      <c r="G122" s="4">
        <f t="shared" si="5"/>
        <v>1.034887442654433</v>
      </c>
    </row>
    <row r="123" spans="1:7" x14ac:dyDescent="0.2">
      <c r="A123" s="4">
        <f>IF('True_Odds_Calculator_2-way'!A124="","",'True_Odds_Calculator_2-way'!A124)</f>
        <v>1.85</v>
      </c>
      <c r="B123" s="4">
        <f>IF('True_Odds_Calculator_2-way'!B124="","",'True_Odds_Calculator_2-way'!B124)</f>
        <v>2.0499999999999998</v>
      </c>
      <c r="C123" s="4">
        <f t="shared" si="4"/>
        <v>2.8345418589321048E-2</v>
      </c>
      <c r="D123" s="4">
        <f t="shared" si="6"/>
        <v>1.8998121477770822</v>
      </c>
      <c r="E123" s="4">
        <f t="shared" si="7"/>
        <v>2.1113430758524703</v>
      </c>
      <c r="G123" s="4">
        <f t="shared" si="5"/>
        <v>1.028345418589321</v>
      </c>
    </row>
    <row r="124" spans="1:7" x14ac:dyDescent="0.2">
      <c r="A124" s="4">
        <f>IF('True_Odds_Calculator_2-way'!A125="","",'True_Odds_Calculator_2-way'!A125)</f>
        <v>2.2200000000000002</v>
      </c>
      <c r="B124" s="4">
        <f>IF('True_Odds_Calculator_2-way'!B125="","",'True_Odds_Calculator_2-way'!B125)</f>
        <v>1.71</v>
      </c>
      <c r="C124" s="4">
        <f t="shared" si="4"/>
        <v>3.5245772087877381E-2</v>
      </c>
      <c r="D124" s="4">
        <f t="shared" si="6"/>
        <v>2.3103888990323171</v>
      </c>
      <c r="E124" s="4">
        <f t="shared" si="7"/>
        <v>1.7631322279503969</v>
      </c>
      <c r="G124" s="4">
        <f t="shared" si="5"/>
        <v>1.0352457720878774</v>
      </c>
    </row>
    <row r="125" spans="1:7" x14ac:dyDescent="0.2">
      <c r="A125" s="4">
        <f>IF('True_Odds_Calculator_2-way'!A126="","",'True_Odds_Calculator_2-way'!A126)</f>
        <v>1.47</v>
      </c>
      <c r="B125" s="4">
        <f>IF('True_Odds_Calculator_2-way'!B126="","",'True_Odds_Calculator_2-way'!B126)</f>
        <v>2.74</v>
      </c>
      <c r="C125" s="4">
        <f t="shared" si="4"/>
        <v>4.5235612493172539E-2</v>
      </c>
      <c r="D125" s="4">
        <f t="shared" si="6"/>
        <v>1.5205557023670204</v>
      </c>
      <c r="E125" s="4">
        <f t="shared" si="7"/>
        <v>2.9210240046413816</v>
      </c>
      <c r="G125" s="4">
        <f t="shared" si="5"/>
        <v>1.0452356124931725</v>
      </c>
    </row>
    <row r="126" spans="1:7" x14ac:dyDescent="0.2">
      <c r="A126" s="4">
        <f>IF('True_Odds_Calculator_2-way'!A127="","",'True_Odds_Calculator_2-way'!A127)</f>
        <v>2.64</v>
      </c>
      <c r="B126" s="4">
        <f>IF('True_Odds_Calculator_2-way'!B127="","",'True_Odds_Calculator_2-way'!B127)</f>
        <v>1.53</v>
      </c>
      <c r="C126" s="4">
        <f t="shared" si="4"/>
        <v>3.2382650029708859E-2</v>
      </c>
      <c r="D126" s="4">
        <f t="shared" si="6"/>
        <v>2.7578861122490785</v>
      </c>
      <c r="E126" s="4">
        <f t="shared" si="7"/>
        <v>1.5688650664180843</v>
      </c>
      <c r="G126" s="4">
        <f t="shared" si="5"/>
        <v>1.0323826500297089</v>
      </c>
    </row>
    <row r="127" spans="1:7" x14ac:dyDescent="0.2">
      <c r="A127" s="4">
        <f>IF('True_Odds_Calculator_2-way'!A128="","",'True_Odds_Calculator_2-way'!A128)</f>
        <v>2.0699999999999998</v>
      </c>
      <c r="B127" s="4">
        <f>IF('True_Odds_Calculator_2-way'!B128="","",'True_Odds_Calculator_2-way'!B128)</f>
        <v>1.83</v>
      </c>
      <c r="C127" s="4">
        <f t="shared" si="4"/>
        <v>2.9539874871307603E-2</v>
      </c>
      <c r="D127" s="4">
        <f t="shared" si="6"/>
        <v>2.1352836729517204</v>
      </c>
      <c r="E127" s="4">
        <f t="shared" si="7"/>
        <v>1.8808371192373576</v>
      </c>
      <c r="G127" s="4">
        <f t="shared" si="5"/>
        <v>1.0295398748713076</v>
      </c>
    </row>
    <row r="128" spans="1:7" x14ac:dyDescent="0.2">
      <c r="A128" s="4">
        <f>IF('True_Odds_Calculator_2-way'!A129="","",'True_Odds_Calculator_2-way'!A129)</f>
        <v>2.04</v>
      </c>
      <c r="B128" s="4">
        <f>IF('True_Odds_Calculator_2-way'!B129="","",'True_Odds_Calculator_2-way'!B129)</f>
        <v>1.86</v>
      </c>
      <c r="C128" s="4">
        <f t="shared" si="4"/>
        <v>2.7830487033523088E-2</v>
      </c>
      <c r="D128" s="4">
        <f t="shared" si="6"/>
        <v>2.0996015936254984</v>
      </c>
      <c r="E128" s="4">
        <f t="shared" si="7"/>
        <v>1.9094202898550725</v>
      </c>
      <c r="G128" s="4">
        <f t="shared" si="5"/>
        <v>1.0278304870335231</v>
      </c>
    </row>
    <row r="129" spans="1:7" x14ac:dyDescent="0.2">
      <c r="A129" s="4">
        <f>IF('True_Odds_Calculator_2-way'!A130="","",'True_Odds_Calculator_2-way'!A130)</f>
        <v>1.93</v>
      </c>
      <c r="B129" s="4">
        <f>IF('True_Odds_Calculator_2-way'!B130="","",'True_Odds_Calculator_2-way'!B130)</f>
        <v>1.87</v>
      </c>
      <c r="C129" s="4">
        <f t="shared" si="4"/>
        <v>5.2894073314676771E-2</v>
      </c>
      <c r="D129" s="4">
        <f t="shared" si="6"/>
        <v>2.0338113888027949</v>
      </c>
      <c r="E129" s="4">
        <f t="shared" si="7"/>
        <v>1.9672944318770271</v>
      </c>
      <c r="G129" s="4">
        <f t="shared" si="5"/>
        <v>1.0528940733146768</v>
      </c>
    </row>
    <row r="130" spans="1:7" x14ac:dyDescent="0.2">
      <c r="A130" s="4">
        <f>IF('True_Odds_Calculator_2-way'!A131="","",'True_Odds_Calculator_2-way'!A131)</f>
        <v>1.87</v>
      </c>
      <c r="B130" s="4">
        <f>IF('True_Odds_Calculator_2-way'!B131="","",'True_Odds_Calculator_2-way'!B131)</f>
        <v>1.93</v>
      </c>
      <c r="C130" s="4">
        <f t="shared" ref="C130:C193" si="8">IF(A130="","",((1/A130)+(1/B130))-1)</f>
        <v>5.2894073314676771E-2</v>
      </c>
      <c r="D130" s="4">
        <f t="shared" si="6"/>
        <v>1.9672944318770271</v>
      </c>
      <c r="E130" s="4">
        <f t="shared" si="7"/>
        <v>2.0338113888027949</v>
      </c>
      <c r="G130" s="4">
        <f t="shared" ref="G130:G193" si="9">IF(A130="","",C130+1)</f>
        <v>1.0528940733146768</v>
      </c>
    </row>
    <row r="131" spans="1:7" x14ac:dyDescent="0.2">
      <c r="A131" s="4">
        <f>IF('True_Odds_Calculator_2-way'!A132="","",'True_Odds_Calculator_2-way'!A132)</f>
        <v>2.1</v>
      </c>
      <c r="B131" s="4">
        <f>IF('True_Odds_Calculator_2-way'!B132="","",'True_Odds_Calculator_2-way'!B132)</f>
        <v>1.72</v>
      </c>
      <c r="C131" s="4">
        <f t="shared" si="8"/>
        <v>5.75858250276855E-2</v>
      </c>
      <c r="D131" s="4">
        <f t="shared" ref="D131:D194" si="10">IF(A131="","",(2*A131)/(2-($C131*A131)))</f>
        <v>2.2351485148514851</v>
      </c>
      <c r="E131" s="4">
        <f t="shared" ref="E131:E194" si="11">IF(B131="","",(2*B131)/(2-($C131*B131)))</f>
        <v>1.8096192384769538</v>
      </c>
      <c r="G131" s="4">
        <f t="shared" si="9"/>
        <v>1.0575858250276855</v>
      </c>
    </row>
    <row r="132" spans="1:7" x14ac:dyDescent="0.2">
      <c r="A132" s="4">
        <f>IF('True_Odds_Calculator_2-way'!A133="","",'True_Odds_Calculator_2-way'!A133)</f>
        <v>2.0299999999999998</v>
      </c>
      <c r="B132" s="4">
        <f>IF('True_Odds_Calculator_2-way'!B133="","",'True_Odds_Calculator_2-way'!B133)</f>
        <v>1.78</v>
      </c>
      <c r="C132" s="4">
        <f t="shared" si="8"/>
        <v>5.4408590247412514E-2</v>
      </c>
      <c r="D132" s="4">
        <f t="shared" si="10"/>
        <v>2.1486590949634299</v>
      </c>
      <c r="E132" s="4">
        <f t="shared" si="11"/>
        <v>1.8705803178547395</v>
      </c>
      <c r="G132" s="4">
        <f t="shared" si="9"/>
        <v>1.0544085902474125</v>
      </c>
    </row>
    <row r="133" spans="1:7" x14ac:dyDescent="0.2">
      <c r="A133" s="4">
        <f>IF('True_Odds_Calculator_2-way'!A134="","",'True_Odds_Calculator_2-way'!A134)</f>
        <v>2.06</v>
      </c>
      <c r="B133" s="4">
        <f>IF('True_Odds_Calculator_2-way'!B134="","",'True_Odds_Calculator_2-way'!B134)</f>
        <v>1.75</v>
      </c>
      <c r="C133" s="4">
        <f t="shared" si="8"/>
        <v>5.6865464632454898E-2</v>
      </c>
      <c r="D133" s="4">
        <f t="shared" si="10"/>
        <v>2.1881638846737479</v>
      </c>
      <c r="E133" s="4">
        <f t="shared" si="11"/>
        <v>1.8416347381864622</v>
      </c>
      <c r="G133" s="4">
        <f t="shared" si="9"/>
        <v>1.0568654646324549</v>
      </c>
    </row>
    <row r="134" spans="1:7" x14ac:dyDescent="0.2">
      <c r="A134" s="4">
        <f>IF('True_Odds_Calculator_2-way'!A135="","",'True_Odds_Calculator_2-way'!A135)</f>
        <v>1.88</v>
      </c>
      <c r="B134" s="4">
        <f>IF('True_Odds_Calculator_2-way'!B135="","",'True_Odds_Calculator_2-way'!B135)</f>
        <v>1.91</v>
      </c>
      <c r="C134" s="4">
        <f t="shared" si="8"/>
        <v>5.5475103041104923E-2</v>
      </c>
      <c r="D134" s="4">
        <f t="shared" si="10"/>
        <v>1.9834290764471936</v>
      </c>
      <c r="E134" s="4">
        <f t="shared" si="11"/>
        <v>2.0168501460345989</v>
      </c>
      <c r="G134" s="4">
        <f t="shared" si="9"/>
        <v>1.0554751030411049</v>
      </c>
    </row>
    <row r="135" spans="1:7" x14ac:dyDescent="0.2">
      <c r="A135" s="4">
        <f>IF('True_Odds_Calculator_2-way'!A136="","",'True_Odds_Calculator_2-way'!A136)</f>
        <v>1.84</v>
      </c>
      <c r="B135" s="4">
        <f>IF('True_Odds_Calculator_2-way'!B136="","",'True_Odds_Calculator_2-way'!B136)</f>
        <v>2.02</v>
      </c>
      <c r="C135" s="4">
        <f t="shared" si="8"/>
        <v>3.8527765820060234E-2</v>
      </c>
      <c r="D135" s="4">
        <f t="shared" si="10"/>
        <v>1.9076165058509547</v>
      </c>
      <c r="E135" s="4">
        <f t="shared" si="11"/>
        <v>2.1017869260348339</v>
      </c>
      <c r="G135" s="4">
        <f t="shared" si="9"/>
        <v>1.0385277658200602</v>
      </c>
    </row>
    <row r="136" spans="1:7" x14ac:dyDescent="0.2">
      <c r="A136" s="4">
        <f>IF('True_Odds_Calculator_2-way'!A137="","",'True_Odds_Calculator_2-way'!A137)</f>
        <v>1.89</v>
      </c>
      <c r="B136" s="4">
        <f>IF('True_Odds_Calculator_2-way'!B137="","",'True_Odds_Calculator_2-way'!B137)</f>
        <v>1.89</v>
      </c>
      <c r="C136" s="4">
        <f t="shared" si="8"/>
        <v>5.8201058201058364E-2</v>
      </c>
      <c r="D136" s="4">
        <f t="shared" si="10"/>
        <v>2.0000000000000004</v>
      </c>
      <c r="E136" s="4">
        <f t="shared" si="11"/>
        <v>2.0000000000000004</v>
      </c>
      <c r="G136" s="4">
        <f t="shared" si="9"/>
        <v>1.0582010582010584</v>
      </c>
    </row>
    <row r="137" spans="1:7" x14ac:dyDescent="0.2">
      <c r="A137" s="4">
        <f>IF('True_Odds_Calculator_2-way'!A138="","",'True_Odds_Calculator_2-way'!A138)</f>
        <v>1.65</v>
      </c>
      <c r="B137" s="4">
        <f>IF('True_Odds_Calculator_2-way'!B138="","",'True_Odds_Calculator_2-way'!B138)</f>
        <v>2.11</v>
      </c>
      <c r="C137" s="4">
        <f t="shared" si="8"/>
        <v>7.9994255349705501E-2</v>
      </c>
      <c r="D137" s="4">
        <f t="shared" si="10"/>
        <v>1.766586325003171</v>
      </c>
      <c r="E137" s="4">
        <f t="shared" si="11"/>
        <v>2.3044845275525394</v>
      </c>
      <c r="G137" s="4">
        <f t="shared" si="9"/>
        <v>1.0799942553497055</v>
      </c>
    </row>
    <row r="138" spans="1:7" x14ac:dyDescent="0.2">
      <c r="A138" s="4">
        <f>IF('True_Odds_Calculator_2-way'!A139="","",'True_Odds_Calculator_2-way'!A139)</f>
        <v>1.83</v>
      </c>
      <c r="B138" s="4">
        <f>IF('True_Odds_Calculator_2-way'!B139="","",'True_Odds_Calculator_2-way'!B139)</f>
        <v>1.95</v>
      </c>
      <c r="C138" s="4">
        <f t="shared" si="8"/>
        <v>5.9268600252206927E-2</v>
      </c>
      <c r="D138" s="4">
        <f t="shared" si="10"/>
        <v>1.934932899552664</v>
      </c>
      <c r="E138" s="4">
        <f t="shared" si="11"/>
        <v>2.0695954762940412</v>
      </c>
      <c r="G138" s="4">
        <f t="shared" si="9"/>
        <v>1.0592686002522069</v>
      </c>
    </row>
    <row r="139" spans="1:7" x14ac:dyDescent="0.2">
      <c r="A139" s="4">
        <f>IF('True_Odds_Calculator_2-way'!A140="","",'True_Odds_Calculator_2-way'!A140)</f>
        <v>1.75</v>
      </c>
      <c r="B139" s="4">
        <f>IF('True_Odds_Calculator_2-way'!B140="","",'True_Odds_Calculator_2-way'!B140)</f>
        <v>1.96</v>
      </c>
      <c r="C139" s="4">
        <f t="shared" si="8"/>
        <v>8.163265306122458E-2</v>
      </c>
      <c r="D139" s="4">
        <f t="shared" si="10"/>
        <v>1.8846153846153848</v>
      </c>
      <c r="E139" s="4">
        <f t="shared" si="11"/>
        <v>2.1304347826086958</v>
      </c>
      <c r="G139" s="4">
        <f t="shared" si="9"/>
        <v>1.0816326530612246</v>
      </c>
    </row>
    <row r="140" spans="1:7" x14ac:dyDescent="0.2">
      <c r="A140" s="4">
        <f>IF('True_Odds_Calculator_2-way'!A141="","",'True_Odds_Calculator_2-way'!A141)</f>
        <v>1.7</v>
      </c>
      <c r="B140" s="4">
        <f>IF('True_Odds_Calculator_2-way'!B141="","",'True_Odds_Calculator_2-way'!B141)</f>
        <v>2.02</v>
      </c>
      <c r="C140" s="4">
        <f t="shared" si="8"/>
        <v>8.3284799068142235E-2</v>
      </c>
      <c r="D140" s="4">
        <f t="shared" si="10"/>
        <v>1.8295151838039425</v>
      </c>
      <c r="E140" s="4">
        <f t="shared" si="11"/>
        <v>2.2055234425176624</v>
      </c>
      <c r="G140" s="4">
        <f t="shared" si="9"/>
        <v>1.0832847990681422</v>
      </c>
    </row>
    <row r="141" spans="1:7" x14ac:dyDescent="0.2">
      <c r="A141" s="4">
        <f>IF('True_Odds_Calculator_2-way'!A142="","",'True_Odds_Calculator_2-way'!A142)</f>
        <v>1.99</v>
      </c>
      <c r="B141" s="4">
        <f>IF('True_Odds_Calculator_2-way'!B142="","",'True_Odds_Calculator_2-way'!B142)</f>
        <v>1.8</v>
      </c>
      <c r="C141" s="4">
        <f t="shared" si="8"/>
        <v>5.8068118369625887E-2</v>
      </c>
      <c r="D141" s="4">
        <f t="shared" si="10"/>
        <v>2.1120283018867925</v>
      </c>
      <c r="E141" s="4">
        <f t="shared" si="11"/>
        <v>1.8992576882290562</v>
      </c>
      <c r="G141" s="4">
        <f t="shared" si="9"/>
        <v>1.0580681183696259</v>
      </c>
    </row>
    <row r="142" spans="1:7" x14ac:dyDescent="0.2">
      <c r="A142" s="4">
        <f>IF('True_Odds_Calculator_2-way'!A143="","",'True_Odds_Calculator_2-way'!A143)</f>
        <v>1.79</v>
      </c>
      <c r="B142" s="4">
        <f>IF('True_Odds_Calculator_2-way'!B143="","",'True_Odds_Calculator_2-way'!B143)</f>
        <v>2.12</v>
      </c>
      <c r="C142" s="4">
        <f t="shared" si="8"/>
        <v>3.0357331084642114E-2</v>
      </c>
      <c r="D142" s="4">
        <f t="shared" si="10"/>
        <v>1.8399922420480992</v>
      </c>
      <c r="E142" s="4">
        <f t="shared" si="11"/>
        <v>2.1904871854075272</v>
      </c>
      <c r="G142" s="4">
        <f t="shared" si="9"/>
        <v>1.0303573310846421</v>
      </c>
    </row>
    <row r="143" spans="1:7" x14ac:dyDescent="0.2">
      <c r="A143" s="4">
        <f>IF('True_Odds_Calculator_2-way'!A144="","",'True_Odds_Calculator_2-way'!A144)</f>
        <v>2.15</v>
      </c>
      <c r="B143" s="4">
        <f>IF('True_Odds_Calculator_2-way'!B144="","",'True_Odds_Calculator_2-way'!B144)</f>
        <v>1.78</v>
      </c>
      <c r="C143" s="4">
        <f t="shared" si="8"/>
        <v>2.6914031878756184E-2</v>
      </c>
      <c r="D143" s="4">
        <f t="shared" si="10"/>
        <v>2.2140584321666186</v>
      </c>
      <c r="E143" s="4">
        <f t="shared" si="11"/>
        <v>1.8236835835120324</v>
      </c>
      <c r="G143" s="4">
        <f t="shared" si="9"/>
        <v>1.0269140318787562</v>
      </c>
    </row>
    <row r="144" spans="1:7" x14ac:dyDescent="0.2">
      <c r="A144" s="4">
        <f>IF('True_Odds_Calculator_2-way'!A145="","",'True_Odds_Calculator_2-way'!A145)</f>
        <v>1.95</v>
      </c>
      <c r="B144" s="4">
        <f>IF('True_Odds_Calculator_2-way'!B145="","",'True_Odds_Calculator_2-way'!B145)</f>
        <v>1.95</v>
      </c>
      <c r="C144" s="4">
        <f t="shared" si="8"/>
        <v>2.5641025641025772E-2</v>
      </c>
      <c r="D144" s="4">
        <f t="shared" si="10"/>
        <v>2.0000000000000004</v>
      </c>
      <c r="E144" s="4">
        <f t="shared" si="11"/>
        <v>2.0000000000000004</v>
      </c>
      <c r="G144" s="4">
        <f t="shared" si="9"/>
        <v>1.0256410256410258</v>
      </c>
    </row>
    <row r="145" spans="1:7" x14ac:dyDescent="0.2">
      <c r="A145" s="4">
        <f>IF('True_Odds_Calculator_2-way'!A146="","",'True_Odds_Calculator_2-way'!A146)</f>
        <v>1.58</v>
      </c>
      <c r="B145" s="4">
        <f>IF('True_Odds_Calculator_2-way'!B146="","",'True_Odds_Calculator_2-way'!B146)</f>
        <v>2.52</v>
      </c>
      <c r="C145" s="4">
        <f t="shared" si="8"/>
        <v>2.9736789230460081E-2</v>
      </c>
      <c r="D145" s="4">
        <f t="shared" si="10"/>
        <v>1.6180104031209364</v>
      </c>
      <c r="E145" s="4">
        <f t="shared" si="11"/>
        <v>2.618095739084692</v>
      </c>
      <c r="G145" s="4">
        <f t="shared" si="9"/>
        <v>1.0297367892304601</v>
      </c>
    </row>
    <row r="146" spans="1:7" x14ac:dyDescent="0.2">
      <c r="A146" s="4">
        <f>IF('True_Odds_Calculator_2-way'!A147="","",'True_Odds_Calculator_2-way'!A147)</f>
        <v>2.08</v>
      </c>
      <c r="B146" s="4">
        <f>IF('True_Odds_Calculator_2-way'!B147="","",'True_Odds_Calculator_2-way'!B147)</f>
        <v>1.74</v>
      </c>
      <c r="C146" s="4">
        <f t="shared" si="8"/>
        <v>5.5481874447391721E-2</v>
      </c>
      <c r="D146" s="4">
        <f t="shared" si="10"/>
        <v>2.2073676506464994</v>
      </c>
      <c r="E146" s="4">
        <f t="shared" si="11"/>
        <v>1.8282481309355427</v>
      </c>
      <c r="G146" s="4">
        <f t="shared" si="9"/>
        <v>1.0554818744473917</v>
      </c>
    </row>
    <row r="147" spans="1:7" x14ac:dyDescent="0.2">
      <c r="A147" s="4">
        <f>IF('True_Odds_Calculator_2-way'!A148="","",'True_Odds_Calculator_2-way'!A148)</f>
        <v>2.79</v>
      </c>
      <c r="B147" s="4">
        <f>IF('True_Odds_Calculator_2-way'!B148="","",'True_Odds_Calculator_2-way'!B148)</f>
        <v>1.46</v>
      </c>
      <c r="C147" s="4">
        <f t="shared" si="8"/>
        <v>4.335444591741533E-2</v>
      </c>
      <c r="D147" s="4">
        <f t="shared" si="10"/>
        <v>2.9695997667128378</v>
      </c>
      <c r="E147" s="4">
        <f t="shared" si="11"/>
        <v>1.5077173631417253</v>
      </c>
      <c r="G147" s="4">
        <f t="shared" si="9"/>
        <v>1.0433544459174153</v>
      </c>
    </row>
    <row r="148" spans="1:7" x14ac:dyDescent="0.2">
      <c r="A148" s="4">
        <f>IF('True_Odds_Calculator_2-way'!A149="","",'True_Odds_Calculator_2-way'!A149)</f>
        <v>2.27</v>
      </c>
      <c r="B148" s="4">
        <f>IF('True_Odds_Calculator_2-way'!B149="","",'True_Odds_Calculator_2-way'!B149)</f>
        <v>1.66</v>
      </c>
      <c r="C148" s="4">
        <f t="shared" si="8"/>
        <v>4.2938272915450382E-2</v>
      </c>
      <c r="D148" s="4">
        <f t="shared" si="10"/>
        <v>2.3862959913874993</v>
      </c>
      <c r="E148" s="4">
        <f t="shared" si="11"/>
        <v>1.7213466721483714</v>
      </c>
      <c r="G148" s="4">
        <f t="shared" si="9"/>
        <v>1.0429382729154504</v>
      </c>
    </row>
    <row r="149" spans="1:7" x14ac:dyDescent="0.2">
      <c r="A149" s="4">
        <f>IF('True_Odds_Calculator_2-way'!A150="","",'True_Odds_Calculator_2-way'!A150)</f>
        <v>1.86</v>
      </c>
      <c r="B149" s="4">
        <f>IF('True_Odds_Calculator_2-way'!B150="","",'True_Odds_Calculator_2-way'!B150)</f>
        <v>2.04</v>
      </c>
      <c r="C149" s="4">
        <f t="shared" si="8"/>
        <v>2.7830487033523088E-2</v>
      </c>
      <c r="D149" s="4">
        <f t="shared" si="10"/>
        <v>1.9094202898550725</v>
      </c>
      <c r="E149" s="4">
        <f t="shared" si="11"/>
        <v>2.0996015936254984</v>
      </c>
      <c r="G149" s="4">
        <f t="shared" si="9"/>
        <v>1.0278304870335231</v>
      </c>
    </row>
    <row r="150" spans="1:7" x14ac:dyDescent="0.2">
      <c r="A150" s="4">
        <f>IF('True_Odds_Calculator_2-way'!A151="","",'True_Odds_Calculator_2-way'!A151)</f>
        <v>1.98</v>
      </c>
      <c r="B150" s="4">
        <f>IF('True_Odds_Calculator_2-way'!B151="","",'True_Odds_Calculator_2-way'!B151)</f>
        <v>1.91</v>
      </c>
      <c r="C150" s="4">
        <f t="shared" si="8"/>
        <v>2.861071447458885E-2</v>
      </c>
      <c r="D150" s="4">
        <f t="shared" si="10"/>
        <v>2.0377175494369308</v>
      </c>
      <c r="E150" s="4">
        <f t="shared" si="11"/>
        <v>1.9636533568721115</v>
      </c>
      <c r="G150" s="4">
        <f t="shared" si="9"/>
        <v>1.0286107144745888</v>
      </c>
    </row>
    <row r="151" spans="1:7" x14ac:dyDescent="0.2">
      <c r="A151" s="4">
        <f>IF('True_Odds_Calculator_2-way'!A152="","",'True_Odds_Calculator_2-way'!A152)</f>
        <v>1.67</v>
      </c>
      <c r="B151" s="4">
        <f>IF('True_Odds_Calculator_2-way'!B152="","",'True_Odds_Calculator_2-way'!B152)</f>
        <v>2.31</v>
      </c>
      <c r="C151" s="4">
        <f t="shared" si="8"/>
        <v>3.1702828110013792E-2</v>
      </c>
      <c r="D151" s="4">
        <f t="shared" si="10"/>
        <v>1.7154100984947862</v>
      </c>
      <c r="E151" s="4">
        <f t="shared" si="11"/>
        <v>2.397799670572148</v>
      </c>
      <c r="G151" s="4">
        <f t="shared" si="9"/>
        <v>1.0317028281100138</v>
      </c>
    </row>
    <row r="152" spans="1:7" x14ac:dyDescent="0.2">
      <c r="A152" s="4">
        <f>IF('True_Odds_Calculator_2-way'!A153="","",'True_Odds_Calculator_2-way'!A153)</f>
        <v>1.94</v>
      </c>
      <c r="B152" s="4">
        <f>IF('True_Odds_Calculator_2-way'!B153="","",'True_Odds_Calculator_2-way'!B153)</f>
        <v>1.94</v>
      </c>
      <c r="C152" s="4">
        <f t="shared" si="8"/>
        <v>3.0927835051546504E-2</v>
      </c>
      <c r="D152" s="4">
        <f t="shared" si="10"/>
        <v>2.0000000000000004</v>
      </c>
      <c r="E152" s="4">
        <f t="shared" si="11"/>
        <v>2.0000000000000004</v>
      </c>
      <c r="G152" s="4">
        <f t="shared" si="9"/>
        <v>1.0309278350515465</v>
      </c>
    </row>
    <row r="153" spans="1:7" x14ac:dyDescent="0.2">
      <c r="A153" s="4">
        <f>IF('True_Odds_Calculator_2-way'!A154="","",'True_Odds_Calculator_2-way'!A154)</f>
        <v>1.43</v>
      </c>
      <c r="B153" s="4">
        <f>IF('True_Odds_Calculator_2-way'!B154="","",'True_Odds_Calculator_2-way'!B154)</f>
        <v>2.84</v>
      </c>
      <c r="C153" s="4">
        <f t="shared" si="8"/>
        <v>5.1413375357037383E-2</v>
      </c>
      <c r="D153" s="4">
        <f t="shared" si="10"/>
        <v>1.4845737680947508</v>
      </c>
      <c r="E153" s="4">
        <f t="shared" si="11"/>
        <v>3.0636692818346409</v>
      </c>
      <c r="G153" s="4">
        <f t="shared" si="9"/>
        <v>1.0514133753570374</v>
      </c>
    </row>
    <row r="154" spans="1:7" x14ac:dyDescent="0.2">
      <c r="A154" s="4">
        <f>IF('True_Odds_Calculator_2-way'!A155="","",'True_Odds_Calculator_2-way'!A155)</f>
        <v>1.81</v>
      </c>
      <c r="B154" s="4">
        <f>IF('True_Odds_Calculator_2-way'!B155="","",'True_Odds_Calculator_2-way'!B155)</f>
        <v>2.0299999999999998</v>
      </c>
      <c r="C154" s="4">
        <f t="shared" si="8"/>
        <v>4.5097025283727721E-2</v>
      </c>
      <c r="D154" s="4">
        <f t="shared" si="10"/>
        <v>1.8870143543127138</v>
      </c>
      <c r="E154" s="4">
        <f t="shared" si="11"/>
        <v>2.1273774715571898</v>
      </c>
      <c r="G154" s="4">
        <f t="shared" si="9"/>
        <v>1.0450970252837277</v>
      </c>
    </row>
    <row r="155" spans="1:7" x14ac:dyDescent="0.2">
      <c r="A155" s="4">
        <f>IF('True_Odds_Calculator_2-way'!A156="","",'True_Odds_Calculator_2-way'!A156)</f>
        <v>1.4</v>
      </c>
      <c r="B155" s="4">
        <f>IF('True_Odds_Calculator_2-way'!B156="","",'True_Odds_Calculator_2-way'!B156)</f>
        <v>2.87</v>
      </c>
      <c r="C155" s="4">
        <f t="shared" si="8"/>
        <v>6.2717770034843134E-2</v>
      </c>
      <c r="D155" s="4">
        <f t="shared" si="10"/>
        <v>1.4642857142857142</v>
      </c>
      <c r="E155" s="4">
        <f t="shared" si="11"/>
        <v>3.1538461538461533</v>
      </c>
      <c r="G155" s="4">
        <f t="shared" si="9"/>
        <v>1.0627177700348431</v>
      </c>
    </row>
    <row r="156" spans="1:7" x14ac:dyDescent="0.2">
      <c r="A156" s="4">
        <f>IF('True_Odds_Calculator_2-way'!A157="","",'True_Odds_Calculator_2-way'!A157)</f>
        <v>1.79</v>
      </c>
      <c r="B156" s="4">
        <f>IF('True_Odds_Calculator_2-way'!B157="","",'True_Odds_Calculator_2-way'!B157)</f>
        <v>2.0499999999999998</v>
      </c>
      <c r="C156" s="4">
        <f t="shared" si="8"/>
        <v>4.6464095925875526E-2</v>
      </c>
      <c r="D156" s="4">
        <f t="shared" si="10"/>
        <v>1.8676676421936633</v>
      </c>
      <c r="E156" s="4">
        <f t="shared" si="11"/>
        <v>2.1525150315295498</v>
      </c>
      <c r="G156" s="4">
        <f t="shared" si="9"/>
        <v>1.0464640959258755</v>
      </c>
    </row>
    <row r="157" spans="1:7" x14ac:dyDescent="0.2">
      <c r="A157" s="4">
        <f>IF('True_Odds_Calculator_2-way'!A158="","",'True_Odds_Calculator_2-way'!A158)</f>
        <v>1.97</v>
      </c>
      <c r="B157" s="4">
        <f>IF('True_Odds_Calculator_2-way'!B158="","",'True_Odds_Calculator_2-way'!B158)</f>
        <v>1.93</v>
      </c>
      <c r="C157" s="4">
        <f t="shared" si="8"/>
        <v>2.5748928223876311E-2</v>
      </c>
      <c r="D157" s="4">
        <f t="shared" si="10"/>
        <v>2.0212647191728026</v>
      </c>
      <c r="E157" s="4">
        <f t="shared" si="11"/>
        <v>1.9791780536685666</v>
      </c>
      <c r="G157" s="4">
        <f t="shared" si="9"/>
        <v>1.0257489282238763</v>
      </c>
    </row>
    <row r="158" spans="1:7" x14ac:dyDescent="0.2">
      <c r="A158" s="4">
        <f>IF('True_Odds_Calculator_2-way'!A159="","",'True_Odds_Calculator_2-way'!A159)</f>
        <v>1.56</v>
      </c>
      <c r="B158" s="4">
        <f>IF('True_Odds_Calculator_2-way'!B159="","",'True_Odds_Calculator_2-way'!B159)</f>
        <v>2.57</v>
      </c>
      <c r="C158" s="4">
        <f t="shared" si="8"/>
        <v>3.0130699391399673E-2</v>
      </c>
      <c r="D158" s="4">
        <f t="shared" si="10"/>
        <v>1.597545425565827</v>
      </c>
      <c r="E158" s="4">
        <f t="shared" si="11"/>
        <v>2.6735129367831414</v>
      </c>
      <c r="G158" s="4">
        <f t="shared" si="9"/>
        <v>1.0301306993913997</v>
      </c>
    </row>
    <row r="159" spans="1:7" x14ac:dyDescent="0.2">
      <c r="A159" s="4">
        <f>IF('True_Odds_Calculator_2-way'!A160="","",'True_Odds_Calculator_2-way'!A160)</f>
        <v>1.78</v>
      </c>
      <c r="B159" s="4">
        <f>IF('True_Odds_Calculator_2-way'!B160="","",'True_Odds_Calculator_2-way'!B160)</f>
        <v>2.12</v>
      </c>
      <c r="C159" s="4">
        <f t="shared" si="8"/>
        <v>3.3495866016535869E-2</v>
      </c>
      <c r="D159" s="4">
        <f t="shared" si="10"/>
        <v>1.8346946713341112</v>
      </c>
      <c r="E159" s="4">
        <f t="shared" si="11"/>
        <v>2.1980428704566637</v>
      </c>
      <c r="G159" s="4">
        <f t="shared" si="9"/>
        <v>1.0334958660165359</v>
      </c>
    </row>
    <row r="160" spans="1:7" x14ac:dyDescent="0.2">
      <c r="A160" s="4">
        <f>IF('True_Odds_Calculator_2-way'!A161="","",'True_Odds_Calculator_2-way'!A161)</f>
        <v>1.86</v>
      </c>
      <c r="B160" s="4">
        <f>IF('True_Odds_Calculator_2-way'!B161="","",'True_Odds_Calculator_2-way'!B161)</f>
        <v>2.0299999999999998</v>
      </c>
      <c r="C160" s="4">
        <f t="shared" si="8"/>
        <v>3.0245246040574214E-2</v>
      </c>
      <c r="D160" s="4">
        <f t="shared" si="10"/>
        <v>1.9138324294186226</v>
      </c>
      <c r="E160" s="4">
        <f t="shared" si="11"/>
        <v>2.0942925287037548</v>
      </c>
      <c r="G160" s="4">
        <f t="shared" si="9"/>
        <v>1.0302452460405742</v>
      </c>
    </row>
    <row r="161" spans="1:7" x14ac:dyDescent="0.2">
      <c r="A161" s="4">
        <f>IF('True_Odds_Calculator_2-way'!A162="","",'True_Odds_Calculator_2-way'!A162)</f>
        <v>1.6</v>
      </c>
      <c r="B161" s="4">
        <f>IF('True_Odds_Calculator_2-way'!B162="","",'True_Odds_Calculator_2-way'!B162)</f>
        <v>2.46</v>
      </c>
      <c r="C161" s="4">
        <f t="shared" si="8"/>
        <v>3.1504065040650397E-2</v>
      </c>
      <c r="D161" s="4">
        <f t="shared" si="10"/>
        <v>1.6413678065054211</v>
      </c>
      <c r="E161" s="4">
        <f t="shared" si="11"/>
        <v>2.5591677503250976</v>
      </c>
      <c r="G161" s="4">
        <f t="shared" si="9"/>
        <v>1.0315040650406504</v>
      </c>
    </row>
    <row r="162" spans="1:7" x14ac:dyDescent="0.2">
      <c r="A162" s="4">
        <f>IF('True_Odds_Calculator_2-way'!A163="","",'True_Odds_Calculator_2-way'!A163)</f>
        <v>1.78</v>
      </c>
      <c r="B162" s="4">
        <f>IF('True_Odds_Calculator_2-way'!B163="","",'True_Odds_Calculator_2-way'!B163)</f>
        <v>2.14</v>
      </c>
      <c r="C162" s="4">
        <f t="shared" si="8"/>
        <v>2.908747243515708E-2</v>
      </c>
      <c r="D162" s="4">
        <f t="shared" si="10"/>
        <v>1.8273049985608751</v>
      </c>
      <c r="E162" s="4">
        <f t="shared" si="11"/>
        <v>2.2087440565928333</v>
      </c>
      <c r="G162" s="4">
        <f t="shared" si="9"/>
        <v>1.0290874724351571</v>
      </c>
    </row>
    <row r="163" spans="1:7" x14ac:dyDescent="0.2">
      <c r="A163" s="4">
        <f>IF('True_Odds_Calculator_2-way'!A164="","",'True_Odds_Calculator_2-way'!A164)</f>
        <v>1.81</v>
      </c>
      <c r="B163" s="4">
        <f>IF('True_Odds_Calculator_2-way'!B164="","",'True_Odds_Calculator_2-way'!B164)</f>
        <v>2.09</v>
      </c>
      <c r="C163" s="4">
        <f t="shared" si="8"/>
        <v>3.0955087366835166E-2</v>
      </c>
      <c r="D163" s="4">
        <f t="shared" si="10"/>
        <v>1.8621674173619833</v>
      </c>
      <c r="E163" s="4">
        <f t="shared" si="11"/>
        <v>2.159867538325388</v>
      </c>
      <c r="G163" s="4">
        <f t="shared" si="9"/>
        <v>1.0309550873668352</v>
      </c>
    </row>
    <row r="164" spans="1:7" x14ac:dyDescent="0.2">
      <c r="A164" s="4">
        <f>IF('True_Odds_Calculator_2-way'!A165="","",'True_Odds_Calculator_2-way'!A165)</f>
        <v>2.09</v>
      </c>
      <c r="B164" s="4">
        <f>IF('True_Odds_Calculator_2-way'!B165="","",'True_Odds_Calculator_2-way'!B165)</f>
        <v>1.81</v>
      </c>
      <c r="C164" s="4">
        <f t="shared" si="8"/>
        <v>3.0955087366835166E-2</v>
      </c>
      <c r="D164" s="4">
        <f t="shared" si="10"/>
        <v>2.159867538325388</v>
      </c>
      <c r="E164" s="4">
        <f t="shared" si="11"/>
        <v>1.8621674173619833</v>
      </c>
      <c r="G164" s="4">
        <f t="shared" si="9"/>
        <v>1.0309550873668352</v>
      </c>
    </row>
    <row r="165" spans="1:7" x14ac:dyDescent="0.2">
      <c r="A165" s="4">
        <f>IF('True_Odds_Calculator_2-way'!A166="","",'True_Odds_Calculator_2-way'!A166)</f>
        <v>2.38</v>
      </c>
      <c r="B165" s="4">
        <f>IF('True_Odds_Calculator_2-way'!B166="","",'True_Odds_Calculator_2-way'!B166)</f>
        <v>1.64</v>
      </c>
      <c r="C165" s="4">
        <f t="shared" si="8"/>
        <v>2.9924164787866303E-2</v>
      </c>
      <c r="D165" s="4">
        <f t="shared" si="10"/>
        <v>2.4678806272129488</v>
      </c>
      <c r="E165" s="4">
        <f t="shared" si="11"/>
        <v>1.6812543073742245</v>
      </c>
      <c r="G165" s="4">
        <f t="shared" si="9"/>
        <v>1.0299241647878663</v>
      </c>
    </row>
    <row r="166" spans="1:7" x14ac:dyDescent="0.2">
      <c r="A166" s="4">
        <f>IF('True_Odds_Calculator_2-way'!A167="","",'True_Odds_Calculator_2-way'!A167)</f>
        <v>1.88</v>
      </c>
      <c r="B166" s="4">
        <f>IF('True_Odds_Calculator_2-way'!B167="","",'True_Odds_Calculator_2-way'!B167)</f>
        <v>2.04</v>
      </c>
      <c r="C166" s="4">
        <f t="shared" si="8"/>
        <v>2.2110972048393851E-2</v>
      </c>
      <c r="D166" s="4">
        <f t="shared" si="10"/>
        <v>1.9199038846615937</v>
      </c>
      <c r="E166" s="4">
        <f t="shared" si="11"/>
        <v>2.087070091423596</v>
      </c>
      <c r="G166" s="4">
        <f t="shared" si="9"/>
        <v>1.0221109720483939</v>
      </c>
    </row>
    <row r="167" spans="1:7" x14ac:dyDescent="0.2">
      <c r="A167" s="4">
        <f>IF('True_Odds_Calculator_2-way'!A168="","",'True_Odds_Calculator_2-way'!A168)</f>
        <v>2.08</v>
      </c>
      <c r="B167" s="4">
        <f>IF('True_Odds_Calculator_2-way'!B168="","",'True_Odds_Calculator_2-way'!B168)</f>
        <v>1.84</v>
      </c>
      <c r="C167" s="4">
        <f t="shared" si="8"/>
        <v>2.4247491638795804E-2</v>
      </c>
      <c r="D167" s="4">
        <f t="shared" si="10"/>
        <v>2.1338090990187331</v>
      </c>
      <c r="E167" s="4">
        <f t="shared" si="11"/>
        <v>1.8819826907946497</v>
      </c>
      <c r="G167" s="4">
        <f t="shared" si="9"/>
        <v>1.0242474916387958</v>
      </c>
    </row>
    <row r="168" spans="1:7" x14ac:dyDescent="0.2">
      <c r="A168" s="4">
        <f>IF('True_Odds_Calculator_2-way'!A169="","",'True_Odds_Calculator_2-way'!A169)</f>
        <v>2.02</v>
      </c>
      <c r="B168" s="4">
        <f>IF('True_Odds_Calculator_2-way'!B169="","",'True_Odds_Calculator_2-way'!B169)</f>
        <v>1.88</v>
      </c>
      <c r="C168" s="4">
        <f t="shared" si="8"/>
        <v>2.6964398567516312E-2</v>
      </c>
      <c r="D168" s="4">
        <f t="shared" si="10"/>
        <v>2.0765529308836395</v>
      </c>
      <c r="E168" s="4">
        <f t="shared" si="11"/>
        <v>1.9288906948394962</v>
      </c>
      <c r="G168" s="4">
        <f t="shared" si="9"/>
        <v>1.0269643985675163</v>
      </c>
    </row>
    <row r="169" spans="1:7" x14ac:dyDescent="0.2">
      <c r="A169" s="4">
        <f>IF('True_Odds_Calculator_2-way'!A170="","",'True_Odds_Calculator_2-way'!A170)</f>
        <v>1.85</v>
      </c>
      <c r="B169" s="4">
        <f>IF('True_Odds_Calculator_2-way'!B170="","",'True_Odds_Calculator_2-way'!B170)</f>
        <v>2.06</v>
      </c>
      <c r="C169" s="4">
        <f t="shared" si="8"/>
        <v>2.5977433744424072E-2</v>
      </c>
      <c r="D169" s="4">
        <f t="shared" si="10"/>
        <v>1.8955483710519774</v>
      </c>
      <c r="E169" s="4">
        <f t="shared" si="11"/>
        <v>2.1166342682588173</v>
      </c>
      <c r="G169" s="4">
        <f t="shared" si="9"/>
        <v>1.0259774337444241</v>
      </c>
    </row>
    <row r="170" spans="1:7" x14ac:dyDescent="0.2">
      <c r="A170" s="4">
        <f>IF('True_Odds_Calculator_2-way'!A171="","",'True_Odds_Calculator_2-way'!A171)</f>
        <v>1.85</v>
      </c>
      <c r="B170" s="4">
        <f>IF('True_Odds_Calculator_2-way'!B171="","",'True_Odds_Calculator_2-way'!B171)</f>
        <v>2.0699999999999998</v>
      </c>
      <c r="C170" s="4">
        <f t="shared" si="8"/>
        <v>2.3632327980154022E-2</v>
      </c>
      <c r="D170" s="4">
        <f t="shared" si="10"/>
        <v>1.8913446104457341</v>
      </c>
      <c r="E170" s="4">
        <f t="shared" si="11"/>
        <v>2.1219005402410303</v>
      </c>
      <c r="G170" s="4">
        <f t="shared" si="9"/>
        <v>1.023632327980154</v>
      </c>
    </row>
    <row r="171" spans="1:7" x14ac:dyDescent="0.2">
      <c r="A171" s="4">
        <f>IF('True_Odds_Calculator_2-way'!A172="","",'True_Odds_Calculator_2-way'!A172)</f>
        <v>2.58</v>
      </c>
      <c r="B171" s="4">
        <f>IF('True_Odds_Calculator_2-way'!B172="","",'True_Odds_Calculator_2-way'!B172)</f>
        <v>1.5</v>
      </c>
      <c r="C171" s="4">
        <f t="shared" si="8"/>
        <v>5.4263565891472743E-2</v>
      </c>
      <c r="D171" s="4">
        <f t="shared" si="10"/>
        <v>2.7741935483870965</v>
      </c>
      <c r="E171" s="4">
        <f t="shared" si="11"/>
        <v>1.5636363636363635</v>
      </c>
      <c r="G171" s="4">
        <f t="shared" si="9"/>
        <v>1.0542635658914727</v>
      </c>
    </row>
    <row r="172" spans="1:7" x14ac:dyDescent="0.2">
      <c r="A172" s="4">
        <f>IF('True_Odds_Calculator_2-way'!A173="","",'True_Odds_Calculator_2-way'!A173)</f>
        <v>2.04</v>
      </c>
      <c r="B172" s="4">
        <f>IF('True_Odds_Calculator_2-way'!B173="","",'True_Odds_Calculator_2-way'!B173)</f>
        <v>1.77</v>
      </c>
      <c r="C172" s="4">
        <f t="shared" si="8"/>
        <v>5.5167829843801863E-2</v>
      </c>
      <c r="D172" s="4">
        <f t="shared" si="10"/>
        <v>2.1616379310344827</v>
      </c>
      <c r="E172" s="4">
        <f t="shared" si="11"/>
        <v>1.8608534322820036</v>
      </c>
      <c r="G172" s="4">
        <f t="shared" si="9"/>
        <v>1.0551678298438019</v>
      </c>
    </row>
    <row r="173" spans="1:7" x14ac:dyDescent="0.2">
      <c r="A173" s="4">
        <f>IF('True_Odds_Calculator_2-way'!A174="","",'True_Odds_Calculator_2-way'!A174)</f>
        <v>2.11</v>
      </c>
      <c r="B173" s="4">
        <f>IF('True_Odds_Calculator_2-way'!B174="","",'True_Odds_Calculator_2-way'!B174)</f>
        <v>1.72</v>
      </c>
      <c r="C173" s="4">
        <f t="shared" si="8"/>
        <v>5.5328998126308981E-2</v>
      </c>
      <c r="D173" s="4">
        <f t="shared" si="10"/>
        <v>2.2408001975796497</v>
      </c>
      <c r="E173" s="4">
        <f t="shared" si="11"/>
        <v>1.8059315286624205</v>
      </c>
      <c r="G173" s="4">
        <f t="shared" si="9"/>
        <v>1.055328998126309</v>
      </c>
    </row>
    <row r="174" spans="1:7" x14ac:dyDescent="0.2">
      <c r="A174" s="4">
        <f>IF('True_Odds_Calculator_2-way'!A175="","",'True_Odds_Calculator_2-way'!A175)</f>
        <v>2.73</v>
      </c>
      <c r="B174" s="4">
        <f>IF('True_Odds_Calculator_2-way'!B175="","",'True_Odds_Calculator_2-way'!B175)</f>
        <v>1.45</v>
      </c>
      <c r="C174" s="4">
        <f t="shared" si="8"/>
        <v>5.5955538714159481E-2</v>
      </c>
      <c r="D174" s="4">
        <f t="shared" si="10"/>
        <v>2.9557588202352068</v>
      </c>
      <c r="E174" s="4">
        <f t="shared" si="11"/>
        <v>1.5113104896439822</v>
      </c>
      <c r="G174" s="4">
        <f t="shared" si="9"/>
        <v>1.0559555387141595</v>
      </c>
    </row>
    <row r="175" spans="1:7" x14ac:dyDescent="0.2">
      <c r="A175" s="4">
        <f>IF('True_Odds_Calculator_2-way'!A176="","",'True_Odds_Calculator_2-way'!A176)</f>
        <v>1.61</v>
      </c>
      <c r="B175" s="4">
        <f>IF('True_Odds_Calculator_2-way'!B176="","",'True_Odds_Calculator_2-way'!B176)</f>
        <v>2.4500000000000002</v>
      </c>
      <c r="C175" s="4">
        <f t="shared" si="8"/>
        <v>2.9281277728482547E-2</v>
      </c>
      <c r="D175" s="4">
        <f t="shared" si="10"/>
        <v>1.6488661302121432</v>
      </c>
      <c r="E175" s="4">
        <f t="shared" si="11"/>
        <v>2.5411499436302138</v>
      </c>
      <c r="G175" s="4">
        <f t="shared" si="9"/>
        <v>1.0292812777284825</v>
      </c>
    </row>
    <row r="176" spans="1:7" x14ac:dyDescent="0.2">
      <c r="A176" s="4">
        <f>IF('True_Odds_Calculator_2-way'!A177="","",'True_Odds_Calculator_2-way'!A177)</f>
        <v>1.63</v>
      </c>
      <c r="B176" s="4">
        <f>IF('True_Odds_Calculator_2-way'!B177="","",'True_Odds_Calculator_2-way'!B177)</f>
        <v>2.4</v>
      </c>
      <c r="C176" s="4">
        <f t="shared" si="8"/>
        <v>3.0163599182004175E-2</v>
      </c>
      <c r="D176" s="4">
        <f t="shared" si="10"/>
        <v>1.6710807347287484</v>
      </c>
      <c r="E176" s="4">
        <f t="shared" si="11"/>
        <v>2.49013367281986</v>
      </c>
      <c r="G176" s="4">
        <f t="shared" si="9"/>
        <v>1.0301635991820042</v>
      </c>
    </row>
    <row r="177" spans="1:7" x14ac:dyDescent="0.2">
      <c r="A177" s="4">
        <f>IF('True_Odds_Calculator_2-way'!A178="","",'True_Odds_Calculator_2-way'!A178)</f>
        <v>2.0299999999999998</v>
      </c>
      <c r="B177" s="4">
        <f>IF('True_Odds_Calculator_2-way'!B178="","",'True_Odds_Calculator_2-way'!B178)</f>
        <v>1.88</v>
      </c>
      <c r="C177" s="4">
        <f t="shared" si="8"/>
        <v>2.4525731055444977E-2</v>
      </c>
      <c r="D177" s="4">
        <f t="shared" si="10"/>
        <v>2.0818241326641935</v>
      </c>
      <c r="E177" s="4">
        <f t="shared" si="11"/>
        <v>1.9243646631706333</v>
      </c>
      <c r="G177" s="4">
        <f t="shared" si="9"/>
        <v>1.024525731055445</v>
      </c>
    </row>
    <row r="178" spans="1:7" x14ac:dyDescent="0.2">
      <c r="A178" s="4">
        <f>IF('True_Odds_Calculator_2-way'!A179="","",'True_Odds_Calculator_2-way'!A179)</f>
        <v>1.51</v>
      </c>
      <c r="B178" s="4">
        <f>IF('True_Odds_Calculator_2-way'!B179="","",'True_Odds_Calculator_2-way'!B179)</f>
        <v>2.69</v>
      </c>
      <c r="C178" s="4">
        <f t="shared" si="8"/>
        <v>3.3998867525049992E-2</v>
      </c>
      <c r="D178" s="4">
        <f t="shared" si="10"/>
        <v>1.5497815677521511</v>
      </c>
      <c r="E178" s="4">
        <f t="shared" si="11"/>
        <v>2.8189041951490341</v>
      </c>
      <c r="G178" s="4">
        <f t="shared" si="9"/>
        <v>1.03399886752505</v>
      </c>
    </row>
    <row r="179" spans="1:7" x14ac:dyDescent="0.2">
      <c r="A179" s="4">
        <f>IF('True_Odds_Calculator_2-way'!A180="","",'True_Odds_Calculator_2-way'!A180)</f>
        <v>1.58</v>
      </c>
      <c r="B179" s="4">
        <f>IF('True_Odds_Calculator_2-way'!B180="","",'True_Odds_Calculator_2-way'!B180)</f>
        <v>2.5099999999999998</v>
      </c>
      <c r="C179" s="4">
        <f t="shared" si="8"/>
        <v>3.1317766907055233E-2</v>
      </c>
      <c r="D179" s="4">
        <f t="shared" si="10"/>
        <v>1.6200825197107724</v>
      </c>
      <c r="E179" s="4">
        <f t="shared" si="11"/>
        <v>2.6126885829105997</v>
      </c>
      <c r="G179" s="4">
        <f t="shared" si="9"/>
        <v>1.0313177669070552</v>
      </c>
    </row>
    <row r="180" spans="1:7" x14ac:dyDescent="0.2">
      <c r="A180" s="4">
        <f>IF('True_Odds_Calculator_2-way'!A181="","",'True_Odds_Calculator_2-way'!A181)</f>
        <v>1.72</v>
      </c>
      <c r="B180" s="4">
        <f>IF('True_Odds_Calculator_2-way'!B181="","",'True_Odds_Calculator_2-way'!B181)</f>
        <v>2.2400000000000002</v>
      </c>
      <c r="C180" s="4">
        <f t="shared" si="8"/>
        <v>2.7823920265780622E-2</v>
      </c>
      <c r="D180" s="4">
        <f t="shared" si="10"/>
        <v>1.762166117819246</v>
      </c>
      <c r="E180" s="4">
        <f t="shared" si="11"/>
        <v>2.3120499279884781</v>
      </c>
      <c r="G180" s="4">
        <f t="shared" si="9"/>
        <v>1.0278239202657806</v>
      </c>
    </row>
    <row r="181" spans="1:7" x14ac:dyDescent="0.2">
      <c r="A181" s="4">
        <f>IF('True_Odds_Calculator_2-way'!A182="","",'True_Odds_Calculator_2-way'!A182)</f>
        <v>1.6</v>
      </c>
      <c r="B181" s="4">
        <f>IF('True_Odds_Calculator_2-way'!B182="","",'True_Odds_Calculator_2-way'!B182)</f>
        <v>2.4500000000000002</v>
      </c>
      <c r="C181" s="4">
        <f t="shared" si="8"/>
        <v>3.3163265306122458E-2</v>
      </c>
      <c r="D181" s="4">
        <f t="shared" si="10"/>
        <v>1.6436058700209644</v>
      </c>
      <c r="E181" s="4">
        <f t="shared" si="11"/>
        <v>2.5537459283387625</v>
      </c>
      <c r="G181" s="4">
        <f t="shared" si="9"/>
        <v>1.0331632653061225</v>
      </c>
    </row>
    <row r="182" spans="1:7" x14ac:dyDescent="0.2">
      <c r="A182" s="4">
        <f>IF('True_Odds_Calculator_2-way'!A183="","",'True_Odds_Calculator_2-way'!A183)</f>
        <v>1.99</v>
      </c>
      <c r="B182" s="4">
        <f>IF('True_Odds_Calculator_2-way'!B183="","",'True_Odds_Calculator_2-way'!B183)</f>
        <v>1.89</v>
      </c>
      <c r="C182" s="4">
        <f t="shared" si="8"/>
        <v>3.16130919145996E-2</v>
      </c>
      <c r="D182" s="4">
        <f t="shared" si="10"/>
        <v>2.0546283903744778</v>
      </c>
      <c r="E182" s="4">
        <f t="shared" si="11"/>
        <v>1.9482012897878844</v>
      </c>
      <c r="G182" s="4">
        <f t="shared" si="9"/>
        <v>1.0316130919145996</v>
      </c>
    </row>
    <row r="183" spans="1:7" x14ac:dyDescent="0.2">
      <c r="A183" s="4">
        <f>IF('True_Odds_Calculator_2-way'!A184="","",'True_Odds_Calculator_2-way'!A184)</f>
        <v>1.57</v>
      </c>
      <c r="B183" s="4">
        <f>IF('True_Odds_Calculator_2-way'!B184="","",'True_Odds_Calculator_2-way'!B184)</f>
        <v>2.5099999999999998</v>
      </c>
      <c r="C183" s="4">
        <f t="shared" si="8"/>
        <v>3.5349049661227649E-2</v>
      </c>
      <c r="D183" s="4">
        <f t="shared" si="10"/>
        <v>1.6148093511176675</v>
      </c>
      <c r="E183" s="4">
        <f t="shared" si="11"/>
        <v>2.6265204785550034</v>
      </c>
      <c r="G183" s="4">
        <f t="shared" si="9"/>
        <v>1.0353490496612276</v>
      </c>
    </row>
    <row r="184" spans="1:7" x14ac:dyDescent="0.2">
      <c r="A184" s="4">
        <f>IF('True_Odds_Calculator_2-way'!A185="","",'True_Odds_Calculator_2-way'!A185)</f>
        <v>1.64</v>
      </c>
      <c r="B184" s="4">
        <f>IF('True_Odds_Calculator_2-way'!B185="","",'True_Odds_Calculator_2-way'!B185)</f>
        <v>2.37</v>
      </c>
      <c r="C184" s="4">
        <f t="shared" si="8"/>
        <v>3.1697025831017633E-2</v>
      </c>
      <c r="D184" s="4">
        <f t="shared" si="10"/>
        <v>1.6837636458152829</v>
      </c>
      <c r="E184" s="4">
        <f t="shared" si="11"/>
        <v>2.4624936644703492</v>
      </c>
      <c r="G184" s="4">
        <f t="shared" si="9"/>
        <v>1.0316970258310176</v>
      </c>
    </row>
    <row r="185" spans="1:7" x14ac:dyDescent="0.2">
      <c r="A185" s="4">
        <f>IF('True_Odds_Calculator_2-way'!A186="","",'True_Odds_Calculator_2-way'!A186)</f>
        <v>1.73</v>
      </c>
      <c r="B185" s="4">
        <f>IF('True_Odds_Calculator_2-way'!B186="","",'True_Odds_Calculator_2-way'!B186)</f>
        <v>2.19</v>
      </c>
      <c r="C185" s="4">
        <f t="shared" si="8"/>
        <v>3.4655686647135031E-2</v>
      </c>
      <c r="D185" s="4">
        <f t="shared" si="10"/>
        <v>1.7834631769717797</v>
      </c>
      <c r="E185" s="4">
        <f t="shared" si="11"/>
        <v>2.2763841740018629</v>
      </c>
      <c r="G185" s="4">
        <f t="shared" si="9"/>
        <v>1.034655686647135</v>
      </c>
    </row>
    <row r="186" spans="1:7" x14ac:dyDescent="0.2">
      <c r="A186" s="4">
        <f>IF('True_Odds_Calculator_2-way'!A187="","",'True_Odds_Calculator_2-way'!A187)</f>
        <v>2.37</v>
      </c>
      <c r="B186" s="4">
        <f>IF('True_Odds_Calculator_2-way'!B187="","",'True_Odds_Calculator_2-way'!B187)</f>
        <v>1.64</v>
      </c>
      <c r="C186" s="4">
        <f t="shared" si="8"/>
        <v>3.1697025831017633E-2</v>
      </c>
      <c r="D186" s="4">
        <f t="shared" si="10"/>
        <v>2.4624936644703492</v>
      </c>
      <c r="E186" s="4">
        <f t="shared" si="11"/>
        <v>1.6837636458152829</v>
      </c>
      <c r="G186" s="4">
        <f t="shared" si="9"/>
        <v>1.0316970258310176</v>
      </c>
    </row>
    <row r="187" spans="1:7" x14ac:dyDescent="0.2">
      <c r="A187" s="4">
        <f>IF('True_Odds_Calculator_2-way'!A188="","",'True_Odds_Calculator_2-way'!A188)</f>
        <v>2.42</v>
      </c>
      <c r="B187" s="4">
        <f>IF('True_Odds_Calculator_2-way'!B188="","",'True_Odds_Calculator_2-way'!B188)</f>
        <v>1.61</v>
      </c>
      <c r="C187" s="4">
        <f t="shared" si="8"/>
        <v>3.4341152918228035E-2</v>
      </c>
      <c r="D187" s="4">
        <f t="shared" si="10"/>
        <v>2.5249173741170372</v>
      </c>
      <c r="E187" s="4">
        <f t="shared" si="11"/>
        <v>1.655773235306617</v>
      </c>
      <c r="G187" s="4">
        <f t="shared" si="9"/>
        <v>1.034341152918228</v>
      </c>
    </row>
    <row r="188" spans="1:7" x14ac:dyDescent="0.2">
      <c r="A188" s="4">
        <f>IF('True_Odds_Calculator_2-way'!A189="","",'True_Odds_Calculator_2-way'!A189)</f>
        <v>2.0499999999999998</v>
      </c>
      <c r="B188" s="4">
        <f>IF('True_Odds_Calculator_2-way'!B189="","",'True_Odds_Calculator_2-way'!B189)</f>
        <v>1.85</v>
      </c>
      <c r="C188" s="4">
        <f t="shared" si="8"/>
        <v>2.8345418589321048E-2</v>
      </c>
      <c r="D188" s="4">
        <f t="shared" si="10"/>
        <v>2.1113430758524703</v>
      </c>
      <c r="E188" s="4">
        <f t="shared" si="11"/>
        <v>1.8998121477770822</v>
      </c>
      <c r="G188" s="4">
        <f t="shared" si="9"/>
        <v>1.028345418589321</v>
      </c>
    </row>
    <row r="189" spans="1:7" x14ac:dyDescent="0.2">
      <c r="A189" s="4">
        <f>IF('True_Odds_Calculator_2-way'!A190="","",'True_Odds_Calculator_2-way'!A190)</f>
        <v>1.76</v>
      </c>
      <c r="B189" s="4">
        <f>IF('True_Odds_Calculator_2-way'!B190="","",'True_Odds_Calculator_2-way'!B190)</f>
        <v>2.14</v>
      </c>
      <c r="C189" s="4">
        <f t="shared" si="8"/>
        <v>3.5471537807986397E-2</v>
      </c>
      <c r="D189" s="4">
        <f t="shared" si="10"/>
        <v>1.8167084699980707</v>
      </c>
      <c r="E189" s="4">
        <f t="shared" si="11"/>
        <v>2.2244271202456889</v>
      </c>
      <c r="G189" s="4">
        <f t="shared" si="9"/>
        <v>1.0354715378079864</v>
      </c>
    </row>
    <row r="190" spans="1:7" x14ac:dyDescent="0.2">
      <c r="A190" s="4">
        <f>IF('True_Odds_Calculator_2-way'!A191="","",'True_Odds_Calculator_2-way'!A191)</f>
        <v>2.8</v>
      </c>
      <c r="B190" s="4">
        <f>IF('True_Odds_Calculator_2-way'!B191="","",'True_Odds_Calculator_2-way'!B191)</f>
        <v>1.49</v>
      </c>
      <c r="C190" s="4">
        <f t="shared" si="8"/>
        <v>2.8283796740172562E-2</v>
      </c>
      <c r="D190" s="4">
        <f t="shared" si="10"/>
        <v>2.9154437456324245</v>
      </c>
      <c r="E190" s="4">
        <f t="shared" si="11"/>
        <v>1.5220722364100692</v>
      </c>
      <c r="G190" s="4">
        <f t="shared" si="9"/>
        <v>1.0282837967401726</v>
      </c>
    </row>
    <row r="191" spans="1:7" x14ac:dyDescent="0.2">
      <c r="A191" s="4">
        <f>IF('True_Odds_Calculator_2-way'!A192="","",'True_Odds_Calculator_2-way'!A192)</f>
        <v>2.0699999999999998</v>
      </c>
      <c r="B191" s="4">
        <f>IF('True_Odds_Calculator_2-way'!B192="","",'True_Odds_Calculator_2-way'!B192)</f>
        <v>1.85</v>
      </c>
      <c r="C191" s="4">
        <f t="shared" si="8"/>
        <v>2.3632327980154022E-2</v>
      </c>
      <c r="D191" s="4">
        <f t="shared" si="10"/>
        <v>2.1219005402410303</v>
      </c>
      <c r="E191" s="4">
        <f t="shared" si="11"/>
        <v>1.8913446104457341</v>
      </c>
      <c r="G191" s="4">
        <f t="shared" si="9"/>
        <v>1.023632327980154</v>
      </c>
    </row>
    <row r="192" spans="1:7" x14ac:dyDescent="0.2">
      <c r="A192" s="4">
        <f>IF('True_Odds_Calculator_2-way'!A193="","",'True_Odds_Calculator_2-way'!A193)</f>
        <v>2.87</v>
      </c>
      <c r="B192" s="4">
        <f>IF('True_Odds_Calculator_2-way'!B193="","",'True_Odds_Calculator_2-way'!B193)</f>
        <v>1.47</v>
      </c>
      <c r="C192" s="4">
        <f t="shared" si="8"/>
        <v>2.8704164592666226E-2</v>
      </c>
      <c r="D192" s="4">
        <f t="shared" si="10"/>
        <v>2.9932952570151472</v>
      </c>
      <c r="E192" s="4">
        <f t="shared" si="11"/>
        <v>1.5016818238445246</v>
      </c>
      <c r="G192" s="4">
        <f t="shared" si="9"/>
        <v>1.0287041645926662</v>
      </c>
    </row>
    <row r="193" spans="1:7" x14ac:dyDescent="0.2">
      <c r="A193" s="4">
        <f>IF('True_Odds_Calculator_2-way'!A194="","",'True_Odds_Calculator_2-way'!A194)</f>
        <v>2.31</v>
      </c>
      <c r="B193" s="4">
        <f>IF('True_Odds_Calculator_2-way'!B194="","",'True_Odds_Calculator_2-way'!B194)</f>
        <v>1.68</v>
      </c>
      <c r="C193" s="4">
        <f t="shared" si="8"/>
        <v>2.813852813852824E-2</v>
      </c>
      <c r="D193" s="4">
        <f t="shared" si="10"/>
        <v>2.3875968992248064</v>
      </c>
      <c r="E193" s="4">
        <f t="shared" si="11"/>
        <v>1.7206703910614525</v>
      </c>
      <c r="G193" s="4">
        <f t="shared" si="9"/>
        <v>1.0281385281385282</v>
      </c>
    </row>
    <row r="194" spans="1:7" x14ac:dyDescent="0.2">
      <c r="A194" s="4">
        <f>IF('True_Odds_Calculator_2-way'!A195="","",'True_Odds_Calculator_2-way'!A195)</f>
        <v>2.5099999999999998</v>
      </c>
      <c r="B194" s="4">
        <f>IF('True_Odds_Calculator_2-way'!B195="","",'True_Odds_Calculator_2-way'!B195)</f>
        <v>1.55</v>
      </c>
      <c r="C194" s="4">
        <f t="shared" ref="C194:C257" si="12">IF(A194="","",((1/A194)+(1/B194))-1)</f>
        <v>4.3567664824572638E-2</v>
      </c>
      <c r="D194" s="4">
        <f t="shared" si="10"/>
        <v>2.655178297218904</v>
      </c>
      <c r="E194" s="4">
        <f t="shared" si="11"/>
        <v>1.60416451912174</v>
      </c>
      <c r="G194" s="4">
        <f t="shared" ref="G194:G257" si="13">IF(A194="","",C194+1)</f>
        <v>1.0435676648245726</v>
      </c>
    </row>
    <row r="195" spans="1:7" x14ac:dyDescent="0.2">
      <c r="A195" s="4">
        <f>IF('True_Odds_Calculator_2-way'!A196="","",'True_Odds_Calculator_2-way'!A196)</f>
        <v>2.78</v>
      </c>
      <c r="B195" s="4">
        <f>IF('True_Odds_Calculator_2-way'!B196="","",'True_Odds_Calculator_2-way'!B196)</f>
        <v>1.46</v>
      </c>
      <c r="C195" s="4">
        <f t="shared" si="12"/>
        <v>4.4643737065142464E-2</v>
      </c>
      <c r="D195" s="4">
        <f t="shared" ref="D195:D258" si="14">IF(A195="","",(2*A195)/(2-($C195*A195)))</f>
        <v>2.9639258069227399</v>
      </c>
      <c r="E195" s="4">
        <f t="shared" ref="E195:E258" si="15">IF(B195="","",(2*B195)/(2-($C195*B195)))</f>
        <v>1.5091842046553134</v>
      </c>
      <c r="G195" s="4">
        <f t="shared" si="13"/>
        <v>1.0446437370651425</v>
      </c>
    </row>
    <row r="196" spans="1:7" x14ac:dyDescent="0.2">
      <c r="A196" s="4">
        <f>IF('True_Odds_Calculator_2-way'!A197="","",'True_Odds_Calculator_2-way'!A197)</f>
        <v>2.25</v>
      </c>
      <c r="B196" s="4">
        <f>IF('True_Odds_Calculator_2-way'!B197="","",'True_Odds_Calculator_2-way'!B197)</f>
        <v>1.67</v>
      </c>
      <c r="C196" s="4">
        <f t="shared" si="12"/>
        <v>4.3246839654025315E-2</v>
      </c>
      <c r="D196" s="4">
        <f t="shared" si="14"/>
        <v>2.3650668764752165</v>
      </c>
      <c r="E196" s="4">
        <f t="shared" si="15"/>
        <v>1.732564841498559</v>
      </c>
      <c r="G196" s="4">
        <f t="shared" si="13"/>
        <v>1.0432468396540253</v>
      </c>
    </row>
    <row r="197" spans="1:7" x14ac:dyDescent="0.2">
      <c r="A197" s="4">
        <f>IF('True_Odds_Calculator_2-way'!A198="","",'True_Odds_Calculator_2-way'!A198)</f>
        <v>2.1800000000000002</v>
      </c>
      <c r="B197" s="4">
        <f>IF('True_Odds_Calculator_2-way'!B198="","",'True_Odds_Calculator_2-way'!B198)</f>
        <v>1.71</v>
      </c>
      <c r="C197" s="4">
        <f t="shared" si="12"/>
        <v>4.3510917967702012E-2</v>
      </c>
      <c r="D197" s="4">
        <f t="shared" si="14"/>
        <v>2.2885382773650926</v>
      </c>
      <c r="E197" s="4">
        <f t="shared" si="15"/>
        <v>1.7760731811901471</v>
      </c>
      <c r="G197" s="4">
        <f t="shared" si="13"/>
        <v>1.043510917967702</v>
      </c>
    </row>
    <row r="198" spans="1:7" x14ac:dyDescent="0.2">
      <c r="A198" s="4">
        <f>IF('True_Odds_Calculator_2-way'!A199="","",'True_Odds_Calculator_2-way'!A199)</f>
        <v>1.78</v>
      </c>
      <c r="B198" s="4">
        <f>IF('True_Odds_Calculator_2-way'!B199="","",'True_Odds_Calculator_2-way'!B199)</f>
        <v>2.13</v>
      </c>
      <c r="C198" s="4">
        <f t="shared" si="12"/>
        <v>3.128132088410629E-2</v>
      </c>
      <c r="D198" s="4">
        <f t="shared" si="14"/>
        <v>1.8309750325976726</v>
      </c>
      <c r="E198" s="4">
        <f t="shared" si="15"/>
        <v>2.2034055907479515</v>
      </c>
      <c r="G198" s="4">
        <f t="shared" si="13"/>
        <v>1.0312813208841063</v>
      </c>
    </row>
    <row r="199" spans="1:7" x14ac:dyDescent="0.2">
      <c r="A199" s="4">
        <f>IF('True_Odds_Calculator_2-way'!A200="","",'True_Odds_Calculator_2-way'!A200)</f>
        <v>1.69</v>
      </c>
      <c r="B199" s="4">
        <f>IF('True_Odds_Calculator_2-way'!B200="","",'True_Odds_Calculator_2-way'!B200)</f>
        <v>2.2599999999999998</v>
      </c>
      <c r="C199" s="4">
        <f t="shared" si="12"/>
        <v>3.4193852437555794E-2</v>
      </c>
      <c r="D199" s="4">
        <f t="shared" si="14"/>
        <v>1.740283410033262</v>
      </c>
      <c r="E199" s="4">
        <f t="shared" si="15"/>
        <v>2.3508340001231001</v>
      </c>
      <c r="G199" s="4">
        <f t="shared" si="13"/>
        <v>1.0341938524375558</v>
      </c>
    </row>
    <row r="200" spans="1:7" x14ac:dyDescent="0.2">
      <c r="A200" s="4">
        <f>IF('True_Odds_Calculator_2-way'!A201="","",'True_Odds_Calculator_2-way'!A201)</f>
        <v>1.71</v>
      </c>
      <c r="B200" s="4">
        <f>IF('True_Odds_Calculator_2-way'!B201="","",'True_Odds_Calculator_2-way'!B201)</f>
        <v>2.23</v>
      </c>
      <c r="C200" s="4">
        <f t="shared" si="12"/>
        <v>3.3225814910969431E-2</v>
      </c>
      <c r="D200" s="4">
        <f t="shared" si="14"/>
        <v>1.7599981538319522</v>
      </c>
      <c r="E200" s="4">
        <f t="shared" si="15"/>
        <v>2.315792669966295</v>
      </c>
      <c r="G200" s="4">
        <f t="shared" si="13"/>
        <v>1.0332258149109694</v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2.27</v>
      </c>
      <c r="B2" s="4">
        <f>IF('True_Odds_Calculator_3-way'!B3="","",'True_Odds_Calculator_3-way'!B3)</f>
        <v>3.4</v>
      </c>
      <c r="C2" s="4">
        <f>IF('True_Odds_Calculator_3-way'!C3="","",'True_Odds_Calculator_3-way'!C3)</f>
        <v>3.47</v>
      </c>
      <c r="D2" s="4">
        <f>IF(A2="","",((1/A2)+(1/B2)+(1/C2))-1)</f>
        <v>2.2830719460402715E-2</v>
      </c>
      <c r="E2" s="4">
        <f>IF(A2="","",(3*A2)/(3-($D2*A2)))</f>
        <v>2.3099041588658222</v>
      </c>
      <c r="F2" s="4">
        <f>IF(B2="","",(3*B2)/(3-($D2*B2)))</f>
        <v>3.4903111568312788</v>
      </c>
      <c r="G2" s="4">
        <f>IF(C2="","",(3*C2)/(3-($D2*C2)))</f>
        <v>3.5641196030974291</v>
      </c>
      <c r="I2" s="4">
        <f>IF(A2="","",D2+1)</f>
        <v>1.0228307194604027</v>
      </c>
    </row>
    <row r="3" spans="1:9" x14ac:dyDescent="0.2">
      <c r="A3" s="4">
        <f>IF('True_Odds_Calculator_3-way'!A4="","",'True_Odds_Calculator_3-way'!A4)</f>
        <v>3.08</v>
      </c>
      <c r="B3" s="4">
        <f>IF('True_Odds_Calculator_3-way'!B4="","",'True_Odds_Calculator_3-way'!B4)</f>
        <v>3.35</v>
      </c>
      <c r="C3" s="4">
        <f>IF('True_Odds_Calculator_3-way'!C4="","",'True_Odds_Calculator_3-way'!C4)</f>
        <v>2.38</v>
      </c>
      <c r="D3" s="4">
        <f t="shared" ref="D3:D66" si="0">IF(A3="","",((1/A3)+(1/B3)+(1/C3))-1)</f>
        <v>4.3350854588782628E-2</v>
      </c>
      <c r="E3" s="4">
        <f t="shared" ref="E3:E66" si="1">IF(A3="","",(3*A3)/(3-($D3*A3)))</f>
        <v>3.2234664249047449</v>
      </c>
      <c r="F3" s="4">
        <f t="shared" ref="F3:F66" si="2">IF(B3="","",(3*B3)/(3-($D3*B3)))</f>
        <v>3.5204179935240445</v>
      </c>
      <c r="G3" s="4">
        <f t="shared" ref="G3:G66" si="3">IF(C3="","",(3*C3)/(3-($D3*C3)))</f>
        <v>2.4647674897890357</v>
      </c>
      <c r="I3" s="4">
        <f t="shared" ref="I3:I66" si="4">IF(A3="","",D3+1)</f>
        <v>1.0433508545887826</v>
      </c>
    </row>
    <row r="4" spans="1:9" x14ac:dyDescent="0.2">
      <c r="A4" s="4">
        <f>IF('True_Odds_Calculator_3-way'!A5="","",'True_Odds_Calculator_3-way'!A5)</f>
        <v>2.64</v>
      </c>
      <c r="B4" s="4">
        <f>IF('True_Odds_Calculator_3-way'!B5="","",'True_Odds_Calculator_3-way'!B5)</f>
        <v>3.21</v>
      </c>
      <c r="C4" s="4">
        <f>IF('True_Odds_Calculator_3-way'!C5="","",'True_Odds_Calculator_3-way'!C5)</f>
        <v>2.75</v>
      </c>
      <c r="D4" s="4">
        <f t="shared" si="0"/>
        <v>5.395072217502106E-2</v>
      </c>
      <c r="E4" s="4">
        <f t="shared" si="1"/>
        <v>2.7715855572998427</v>
      </c>
      <c r="F4" s="4">
        <f t="shared" si="2"/>
        <v>3.4066570188133127</v>
      </c>
      <c r="G4" s="4">
        <f t="shared" si="3"/>
        <v>2.8930766079475623</v>
      </c>
      <c r="I4" s="4">
        <f t="shared" si="4"/>
        <v>1.0539507221750211</v>
      </c>
    </row>
    <row r="5" spans="1:9" x14ac:dyDescent="0.2">
      <c r="A5" s="4">
        <f>IF('True_Odds_Calculator_3-way'!A6="","",'True_Odds_Calculator_3-way'!A6)</f>
        <v>1.81</v>
      </c>
      <c r="B5" s="4">
        <f>IF('True_Odds_Calculator_3-way'!B6="","",'True_Odds_Calculator_3-way'!B6)</f>
        <v>3.84</v>
      </c>
      <c r="C5" s="4">
        <f>IF('True_Odds_Calculator_3-way'!C6="","",'True_Odds_Calculator_3-way'!C6)</f>
        <v>4.75</v>
      </c>
      <c r="D5" s="4">
        <f t="shared" si="0"/>
        <v>2.3429170301444202E-2</v>
      </c>
      <c r="E5" s="4">
        <f t="shared" si="1"/>
        <v>1.8359522860611903</v>
      </c>
      <c r="F5" s="4">
        <f t="shared" si="2"/>
        <v>3.9587193732763097</v>
      </c>
      <c r="G5" s="4">
        <f t="shared" si="3"/>
        <v>4.9329953132081856</v>
      </c>
      <c r="I5" s="4">
        <f t="shared" si="4"/>
        <v>1.0234291703014442</v>
      </c>
    </row>
    <row r="6" spans="1:9" x14ac:dyDescent="0.2">
      <c r="A6" s="4">
        <f>IF('True_Odds_Calculator_3-way'!A7="","",'True_Odds_Calculator_3-way'!A7)</f>
        <v>2.0499999999999998</v>
      </c>
      <c r="B6" s="4">
        <f>IF('True_Odds_Calculator_3-way'!B7="","",'True_Odds_Calculator_3-way'!B7)</f>
        <v>3.6</v>
      </c>
      <c r="C6" s="4">
        <f>IF('True_Odds_Calculator_3-way'!C7="","",'True_Odds_Calculator_3-way'!C7)</f>
        <v>3.71</v>
      </c>
      <c r="D6" s="4">
        <f t="shared" si="0"/>
        <v>3.5124434802299653E-2</v>
      </c>
      <c r="E6" s="4">
        <f t="shared" si="1"/>
        <v>2.1004134883637677</v>
      </c>
      <c r="F6" s="4">
        <f t="shared" si="2"/>
        <v>3.7584146274502639</v>
      </c>
      <c r="G6" s="4">
        <f t="shared" si="3"/>
        <v>3.8784699432910106</v>
      </c>
      <c r="I6" s="4">
        <f t="shared" si="4"/>
        <v>1.0351244348022997</v>
      </c>
    </row>
    <row r="7" spans="1:9" x14ac:dyDescent="0.2">
      <c r="A7" s="4">
        <f>IF('True_Odds_Calculator_3-way'!A8="","",'True_Odds_Calculator_3-way'!A8)</f>
        <v>2.1</v>
      </c>
      <c r="B7" s="4">
        <f>IF('True_Odds_Calculator_3-way'!B8="","",'True_Odds_Calculator_3-way'!B8)</f>
        <v>3.26</v>
      </c>
      <c r="C7" s="4">
        <f>IF('True_Odds_Calculator_3-way'!C8="","",'True_Odds_Calculator_3-way'!C8)</f>
        <v>3.99</v>
      </c>
      <c r="D7" s="4">
        <f t="shared" si="0"/>
        <v>3.3565508864184856E-2</v>
      </c>
      <c r="E7" s="4">
        <f t="shared" si="1"/>
        <v>2.150528508602731</v>
      </c>
      <c r="F7" s="4">
        <f t="shared" si="2"/>
        <v>3.3834081883919738</v>
      </c>
      <c r="G7" s="4">
        <f t="shared" si="3"/>
        <v>4.1764454053128404</v>
      </c>
      <c r="I7" s="4">
        <f t="shared" si="4"/>
        <v>1.0335655088641849</v>
      </c>
    </row>
    <row r="8" spans="1:9" x14ac:dyDescent="0.2">
      <c r="A8" s="4">
        <f>IF('True_Odds_Calculator_3-way'!A9="","",'True_Odds_Calculator_3-way'!A9)</f>
        <v>1.4</v>
      </c>
      <c r="B8" s="4">
        <f>IF('True_Odds_Calculator_3-way'!B9="","",'True_Odds_Calculator_3-way'!B9)</f>
        <v>4.74</v>
      </c>
      <c r="C8" s="4">
        <f>IF('True_Odds_Calculator_3-way'!C9="","",'True_Odds_Calculator_3-way'!C9)</f>
        <v>8.92</v>
      </c>
      <c r="D8" s="4">
        <f t="shared" si="0"/>
        <v>3.7363801739121127E-2</v>
      </c>
      <c r="E8" s="4">
        <f t="shared" si="1"/>
        <v>1.424844211764162</v>
      </c>
      <c r="F8" s="4">
        <f t="shared" si="2"/>
        <v>5.0373808021713193</v>
      </c>
      <c r="G8" s="4">
        <f t="shared" si="3"/>
        <v>10.034818538543609</v>
      </c>
      <c r="I8" s="4">
        <f t="shared" si="4"/>
        <v>1.0373638017391211</v>
      </c>
    </row>
    <row r="9" spans="1:9" x14ac:dyDescent="0.2">
      <c r="A9" s="4">
        <f>IF('True_Odds_Calculator_3-way'!A10="","",'True_Odds_Calculator_3-way'!A10)</f>
        <v>1.56</v>
      </c>
      <c r="B9" s="4">
        <f>IF('True_Odds_Calculator_3-way'!B10="","",'True_Odds_Calculator_3-way'!B10)</f>
        <v>3.97</v>
      </c>
      <c r="C9" s="4">
        <f>IF('True_Odds_Calculator_3-way'!C10="","",'True_Odds_Calculator_3-way'!C10)</f>
        <v>6.8</v>
      </c>
      <c r="D9" s="4">
        <f t="shared" si="0"/>
        <v>3.9973633320795843E-2</v>
      </c>
      <c r="E9" s="4">
        <f t="shared" si="1"/>
        <v>1.5931149482450944</v>
      </c>
      <c r="F9" s="4">
        <f t="shared" si="2"/>
        <v>4.1917363181042422</v>
      </c>
      <c r="G9" s="4">
        <f t="shared" si="3"/>
        <v>7.4775144174771055</v>
      </c>
      <c r="I9" s="4">
        <f t="shared" si="4"/>
        <v>1.0399736333207958</v>
      </c>
    </row>
    <row r="10" spans="1:9" x14ac:dyDescent="0.2">
      <c r="A10" s="4">
        <f>IF('True_Odds_Calculator_3-way'!A11="","",'True_Odds_Calculator_3-way'!A11)</f>
        <v>2.44</v>
      </c>
      <c r="B10" s="4">
        <f>IF('True_Odds_Calculator_3-way'!B11="","",'True_Odds_Calculator_3-way'!B11)</f>
        <v>3.03</v>
      </c>
      <c r="C10" s="4">
        <f>IF('True_Odds_Calculator_3-way'!C11="","",'True_Odds_Calculator_3-way'!C11)</f>
        <v>3.41</v>
      </c>
      <c r="D10" s="4">
        <f t="shared" si="0"/>
        <v>3.3124200838909879E-2</v>
      </c>
      <c r="E10" s="4">
        <f t="shared" si="1"/>
        <v>2.5075561110187943</v>
      </c>
      <c r="F10" s="4">
        <f t="shared" si="2"/>
        <v>3.1348787570910721</v>
      </c>
      <c r="G10" s="4">
        <f t="shared" si="3"/>
        <v>3.543413688727107</v>
      </c>
      <c r="I10" s="4">
        <f t="shared" si="4"/>
        <v>1.0331242008389099</v>
      </c>
    </row>
    <row r="11" spans="1:9" x14ac:dyDescent="0.2">
      <c r="A11" s="4">
        <f>IF('True_Odds_Calculator_3-way'!A12="","",'True_Odds_Calculator_3-way'!A12)</f>
        <v>2.21</v>
      </c>
      <c r="B11" s="4">
        <f>IF('True_Odds_Calculator_3-way'!B12="","",'True_Odds_Calculator_3-way'!B12)</f>
        <v>3.24</v>
      </c>
      <c r="C11" s="4">
        <f>IF('True_Odds_Calculator_3-way'!C12="","",'True_Odds_Calculator_3-way'!C12)</f>
        <v>3.67</v>
      </c>
      <c r="D11" s="4">
        <f t="shared" si="0"/>
        <v>3.3610227124144965E-2</v>
      </c>
      <c r="E11" s="4">
        <f t="shared" si="1"/>
        <v>2.2661077723962815</v>
      </c>
      <c r="F11" s="4">
        <f t="shared" si="2"/>
        <v>3.3620387986319855</v>
      </c>
      <c r="G11" s="4">
        <f t="shared" si="3"/>
        <v>3.827368019991098</v>
      </c>
      <c r="I11" s="4">
        <f t="shared" si="4"/>
        <v>1.033610227124145</v>
      </c>
    </row>
    <row r="12" spans="1:9" x14ac:dyDescent="0.2">
      <c r="A12" s="4">
        <f>IF('True_Odds_Calculator_3-way'!A13="","",'True_Odds_Calculator_3-way'!A13)</f>
        <v>1.88</v>
      </c>
      <c r="B12" s="4">
        <f>IF('True_Odds_Calculator_3-way'!B13="","",'True_Odds_Calculator_3-way'!B13)</f>
        <v>3.72</v>
      </c>
      <c r="C12" s="4">
        <f>IF('True_Odds_Calculator_3-way'!C13="","",'True_Odds_Calculator_3-way'!C13)</f>
        <v>4.2699999999999996</v>
      </c>
      <c r="D12" s="4">
        <f t="shared" si="0"/>
        <v>3.4924135388822553E-2</v>
      </c>
      <c r="E12" s="4">
        <f t="shared" si="1"/>
        <v>1.9220659343073561</v>
      </c>
      <c r="F12" s="4">
        <f t="shared" si="2"/>
        <v>3.8883903521686234</v>
      </c>
      <c r="G12" s="4">
        <f t="shared" si="3"/>
        <v>4.4933589703053567</v>
      </c>
      <c r="I12" s="4">
        <f t="shared" si="4"/>
        <v>1.0349241353888226</v>
      </c>
    </row>
    <row r="13" spans="1:9" x14ac:dyDescent="0.2">
      <c r="A13" s="4">
        <f>IF('True_Odds_Calculator_3-way'!A14="","",'True_Odds_Calculator_3-way'!A14)</f>
        <v>1.67</v>
      </c>
      <c r="B13" s="4">
        <f>IF('True_Odds_Calculator_3-way'!B14="","",'True_Odds_Calculator_3-way'!B14)</f>
        <v>3.86</v>
      </c>
      <c r="C13" s="4">
        <f>IF('True_Odds_Calculator_3-way'!C14="","",'True_Odds_Calculator_3-way'!C14)</f>
        <v>5.55</v>
      </c>
      <c r="D13" s="4">
        <f t="shared" si="0"/>
        <v>3.8049932902714412E-2</v>
      </c>
      <c r="E13" s="4">
        <f t="shared" si="1"/>
        <v>1.7061379280854443</v>
      </c>
      <c r="F13" s="4">
        <f t="shared" si="2"/>
        <v>4.0587043439754869</v>
      </c>
      <c r="G13" s="4">
        <f t="shared" si="3"/>
        <v>5.9702608454768811</v>
      </c>
      <c r="I13" s="4">
        <f t="shared" si="4"/>
        <v>1.0380499329027144</v>
      </c>
    </row>
    <row r="14" spans="1:9" x14ac:dyDescent="0.2">
      <c r="A14" s="4">
        <f>IF('True_Odds_Calculator_3-way'!A15="","",'True_Odds_Calculator_3-way'!A15)</f>
        <v>1.85</v>
      </c>
      <c r="B14" s="4">
        <f>IF('True_Odds_Calculator_3-way'!B15="","",'True_Odds_Calculator_3-way'!B15)</f>
        <v>3.63</v>
      </c>
      <c r="C14" s="4">
        <f>IF('True_Odds_Calculator_3-way'!C15="","",'True_Odds_Calculator_3-way'!C15)</f>
        <v>4.54</v>
      </c>
      <c r="D14" s="4">
        <f t="shared" si="0"/>
        <v>3.6286951385068988E-2</v>
      </c>
      <c r="E14" s="4">
        <f t="shared" si="1"/>
        <v>1.8923449138675312</v>
      </c>
      <c r="F14" s="4">
        <f t="shared" si="2"/>
        <v>3.7967026238788706</v>
      </c>
      <c r="G14" s="4">
        <f t="shared" si="3"/>
        <v>4.8037969198804413</v>
      </c>
      <c r="I14" s="4">
        <f t="shared" si="4"/>
        <v>1.036286951385069</v>
      </c>
    </row>
    <row r="15" spans="1:9" x14ac:dyDescent="0.2">
      <c r="A15" s="4">
        <f>IF('True_Odds_Calculator_3-way'!A16="","",'True_Odds_Calculator_3-way'!A16)</f>
        <v>3.59</v>
      </c>
      <c r="B15" s="4">
        <f>IF('True_Odds_Calculator_3-way'!B16="","",'True_Odds_Calculator_3-way'!B16)</f>
        <v>3.11</v>
      </c>
      <c r="C15" s="4">
        <f>IF('True_Odds_Calculator_3-way'!C16="","",'True_Odds_Calculator_3-way'!C16)</f>
        <v>2.31</v>
      </c>
      <c r="D15" s="4">
        <f t="shared" si="0"/>
        <v>3.2995373293987829E-2</v>
      </c>
      <c r="E15" s="4">
        <f t="shared" si="1"/>
        <v>3.7375761901934847</v>
      </c>
      <c r="F15" s="4">
        <f t="shared" si="2"/>
        <v>3.2201457408420668</v>
      </c>
      <c r="G15" s="4">
        <f t="shared" si="3"/>
        <v>2.3702188160607558</v>
      </c>
      <c r="I15" s="4">
        <f t="shared" si="4"/>
        <v>1.0329953732939878</v>
      </c>
    </row>
    <row r="16" spans="1:9" x14ac:dyDescent="0.2">
      <c r="A16" s="4">
        <f>IF('True_Odds_Calculator_3-way'!A17="","",'True_Odds_Calculator_3-way'!A17)</f>
        <v>1.47</v>
      </c>
      <c r="B16" s="4">
        <f>IF('True_Odds_Calculator_3-way'!B17="","",'True_Odds_Calculator_3-way'!B17)</f>
        <v>4.51</v>
      </c>
      <c r="C16" s="4">
        <f>IF('True_Odds_Calculator_3-way'!C17="","",'True_Odds_Calculator_3-way'!C17)</f>
        <v>7.38</v>
      </c>
      <c r="D16" s="4">
        <f t="shared" si="0"/>
        <v>3.7502953879260614E-2</v>
      </c>
      <c r="E16" s="4">
        <f t="shared" si="1"/>
        <v>1.4975190806167036</v>
      </c>
      <c r="F16" s="4">
        <f t="shared" si="2"/>
        <v>4.7794634775434357</v>
      </c>
      <c r="G16" s="4">
        <f t="shared" si="3"/>
        <v>8.130056818956005</v>
      </c>
      <c r="I16" s="4">
        <f t="shared" si="4"/>
        <v>1.0375029538792606</v>
      </c>
    </row>
    <row r="17" spans="1:9" x14ac:dyDescent="0.2">
      <c r="A17" s="4">
        <f>IF('True_Odds_Calculator_3-way'!A18="","",'True_Odds_Calculator_3-way'!A18)</f>
        <v>2.4700000000000002</v>
      </c>
      <c r="B17" s="4">
        <f>IF('True_Odds_Calculator_3-way'!B18="","",'True_Odds_Calculator_3-way'!B18)</f>
        <v>3.36</v>
      </c>
      <c r="C17" s="4">
        <f>IF('True_Odds_Calculator_3-way'!C18="","",'True_Odds_Calculator_3-way'!C18)</f>
        <v>3.02</v>
      </c>
      <c r="D17" s="4">
        <f t="shared" si="0"/>
        <v>3.3603175028758869E-2</v>
      </c>
      <c r="E17" s="4">
        <f t="shared" si="1"/>
        <v>2.5402809734148519</v>
      </c>
      <c r="F17" s="4">
        <f t="shared" si="2"/>
        <v>3.4914008108475563</v>
      </c>
      <c r="G17" s="4">
        <f t="shared" si="3"/>
        <v>3.1257348458873078</v>
      </c>
      <c r="I17" s="4">
        <f t="shared" si="4"/>
        <v>1.0336031750287589</v>
      </c>
    </row>
    <row r="18" spans="1:9" x14ac:dyDescent="0.2">
      <c r="A18" s="4">
        <f>IF('True_Odds_Calculator_3-way'!A19="","",'True_Odds_Calculator_3-way'!A19)</f>
        <v>2.41</v>
      </c>
      <c r="B18" s="4">
        <f>IF('True_Odds_Calculator_3-way'!B19="","",'True_Odds_Calculator_3-way'!B19)</f>
        <v>3.49</v>
      </c>
      <c r="C18" s="4">
        <f>IF('True_Odds_Calculator_3-way'!C19="","",'True_Odds_Calculator_3-way'!C19)</f>
        <v>3.12</v>
      </c>
      <c r="D18" s="4">
        <f t="shared" si="0"/>
        <v>2.1983531138318302E-2</v>
      </c>
      <c r="E18" s="4">
        <f t="shared" si="1"/>
        <v>2.4533259905387146</v>
      </c>
      <c r="F18" s="4">
        <f t="shared" si="2"/>
        <v>3.5815963707811411</v>
      </c>
      <c r="G18" s="4">
        <f t="shared" si="3"/>
        <v>3.1930011784647245</v>
      </c>
      <c r="I18" s="4">
        <f t="shared" si="4"/>
        <v>1.0219835311383183</v>
      </c>
    </row>
    <row r="19" spans="1:9" x14ac:dyDescent="0.2">
      <c r="A19" s="4">
        <f>IF('True_Odds_Calculator_3-way'!A20="","",'True_Odds_Calculator_3-way'!A20)</f>
        <v>2.0499999999999998</v>
      </c>
      <c r="B19" s="4">
        <f>IF('True_Odds_Calculator_3-way'!B20="","",'True_Odds_Calculator_3-way'!B20)</f>
        <v>3.49</v>
      </c>
      <c r="C19" s="4">
        <f>IF('True_Odds_Calculator_3-way'!C20="","",'True_Odds_Calculator_3-way'!C20)</f>
        <v>4.03</v>
      </c>
      <c r="D19" s="4">
        <f t="shared" si="0"/>
        <v>2.2476787154555922E-2</v>
      </c>
      <c r="E19" s="4">
        <f t="shared" si="1"/>
        <v>2.0819773776246038</v>
      </c>
      <c r="F19" s="4">
        <f t="shared" si="2"/>
        <v>3.5837067487389915</v>
      </c>
      <c r="G19" s="4">
        <f t="shared" si="3"/>
        <v>4.1554694869456243</v>
      </c>
      <c r="I19" s="4">
        <f t="shared" si="4"/>
        <v>1.0224767871545559</v>
      </c>
    </row>
    <row r="20" spans="1:9" x14ac:dyDescent="0.2">
      <c r="A20" s="4">
        <f>IF('True_Odds_Calculator_3-way'!A21="","",'True_Odds_Calculator_3-way'!A21)</f>
        <v>3.15</v>
      </c>
      <c r="B20" s="4">
        <f>IF('True_Odds_Calculator_3-way'!B21="","",'True_Odds_Calculator_3-way'!B21)</f>
        <v>3.29</v>
      </c>
      <c r="C20" s="4">
        <f>IF('True_Odds_Calculator_3-way'!C21="","",'True_Odds_Calculator_3-way'!C21)</f>
        <v>2.4</v>
      </c>
      <c r="D20" s="4">
        <f t="shared" si="0"/>
        <v>3.807835190813913E-2</v>
      </c>
      <c r="E20" s="4">
        <f t="shared" si="1"/>
        <v>3.2811893988364571</v>
      </c>
      <c r="F20" s="4">
        <f t="shared" si="2"/>
        <v>3.4333752053338489</v>
      </c>
      <c r="G20" s="4">
        <f t="shared" si="3"/>
        <v>2.4754075519019088</v>
      </c>
      <c r="I20" s="4">
        <f t="shared" si="4"/>
        <v>1.0380783519081391</v>
      </c>
    </row>
    <row r="21" spans="1:9" x14ac:dyDescent="0.2">
      <c r="A21" s="4">
        <f>IF('True_Odds_Calculator_3-way'!A22="","",'True_Odds_Calculator_3-way'!A22)</f>
        <v>1.81</v>
      </c>
      <c r="B21" s="4">
        <f>IF('True_Odds_Calculator_3-way'!B22="","",'True_Odds_Calculator_3-way'!B22)</f>
        <v>3.25</v>
      </c>
      <c r="C21" s="4">
        <f>IF('True_Odds_Calculator_3-way'!C22="","",'True_Odds_Calculator_3-way'!C22)</f>
        <v>5.48</v>
      </c>
      <c r="D21" s="4">
        <f t="shared" si="0"/>
        <v>4.2660247362429127E-2</v>
      </c>
      <c r="E21" s="4">
        <f t="shared" si="1"/>
        <v>1.8578171465455635</v>
      </c>
      <c r="F21" s="4">
        <f t="shared" si="2"/>
        <v>3.4074774850957681</v>
      </c>
      <c r="G21" s="4">
        <f t="shared" si="3"/>
        <v>5.9431242049372255</v>
      </c>
      <c r="I21" s="4">
        <f t="shared" si="4"/>
        <v>1.0426602473624291</v>
      </c>
    </row>
    <row r="22" spans="1:9" x14ac:dyDescent="0.2">
      <c r="A22" s="4">
        <f>IF('True_Odds_Calculator_3-way'!A23="","",'True_Odds_Calculator_3-way'!A23)</f>
        <v>2.0699999999999998</v>
      </c>
      <c r="B22" s="4">
        <f>IF('True_Odds_Calculator_3-way'!B23="","",'True_Odds_Calculator_3-way'!B23)</f>
        <v>3.65</v>
      </c>
      <c r="C22" s="4">
        <f>IF('True_Odds_Calculator_3-way'!C23="","",'True_Odds_Calculator_3-way'!C23)</f>
        <v>3.6</v>
      </c>
      <c r="D22" s="4">
        <f t="shared" si="0"/>
        <v>3.4842167957117365E-2</v>
      </c>
      <c r="E22" s="4">
        <f t="shared" si="1"/>
        <v>2.1209909467331038</v>
      </c>
      <c r="F22" s="4">
        <f t="shared" si="2"/>
        <v>3.8115777525539163</v>
      </c>
      <c r="G22" s="4">
        <f t="shared" si="3"/>
        <v>3.7570860268523125</v>
      </c>
      <c r="I22" s="4">
        <f t="shared" si="4"/>
        <v>1.0348421679571174</v>
      </c>
    </row>
    <row r="23" spans="1:9" x14ac:dyDescent="0.2">
      <c r="A23" s="4">
        <f>IF('True_Odds_Calculator_3-way'!A24="","",'True_Odds_Calculator_3-way'!A24)</f>
        <v>2.2000000000000002</v>
      </c>
      <c r="B23" s="4">
        <f>IF('True_Odds_Calculator_3-way'!B24="","",'True_Odds_Calculator_3-way'!B24)</f>
        <v>3.36</v>
      </c>
      <c r="C23" s="4">
        <f>IF('True_Odds_Calculator_3-way'!C24="","",'True_Odds_Calculator_3-way'!C24)</f>
        <v>3.56</v>
      </c>
      <c r="D23" s="4">
        <f t="shared" si="0"/>
        <v>3.3063378568996438E-2</v>
      </c>
      <c r="E23" s="4">
        <f t="shared" si="1"/>
        <v>2.2546677511629394</v>
      </c>
      <c r="F23" s="4">
        <f t="shared" si="2"/>
        <v>3.4892088365909539</v>
      </c>
      <c r="G23" s="4">
        <f t="shared" si="3"/>
        <v>3.7053814151184268</v>
      </c>
      <c r="I23" s="4">
        <f t="shared" si="4"/>
        <v>1.0330633785689964</v>
      </c>
    </row>
    <row r="24" spans="1:9" x14ac:dyDescent="0.2">
      <c r="A24" s="4">
        <f>IF('True_Odds_Calculator_3-way'!A25="","",'True_Odds_Calculator_3-way'!A25)</f>
        <v>2.73</v>
      </c>
      <c r="B24" s="4">
        <f>IF('True_Odds_Calculator_3-way'!B25="","",'True_Odds_Calculator_3-way'!B25)</f>
        <v>3.68</v>
      </c>
      <c r="C24" s="4">
        <f>IF('True_Odds_Calculator_3-way'!C25="","",'True_Odds_Calculator_3-way'!C25)</f>
        <v>2.5299999999999998</v>
      </c>
      <c r="D24" s="4">
        <f t="shared" si="0"/>
        <v>3.3296413731196406E-2</v>
      </c>
      <c r="E24" s="4">
        <f t="shared" si="1"/>
        <v>2.8153029371503493</v>
      </c>
      <c r="F24" s="4">
        <f t="shared" si="2"/>
        <v>3.8367048410839444</v>
      </c>
      <c r="G24" s="4">
        <f t="shared" si="3"/>
        <v>2.6030948395262579</v>
      </c>
      <c r="I24" s="4">
        <f t="shared" si="4"/>
        <v>1.0332964137311964</v>
      </c>
    </row>
    <row r="25" spans="1:9" x14ac:dyDescent="0.2">
      <c r="A25" s="4">
        <f>IF('True_Odds_Calculator_3-way'!A26="","",'True_Odds_Calculator_3-way'!A26)</f>
        <v>1.74</v>
      </c>
      <c r="B25" s="4">
        <f>IF('True_Odds_Calculator_3-way'!B26="","",'True_Odds_Calculator_3-way'!B26)</f>
        <v>4.05</v>
      </c>
      <c r="C25" s="4">
        <f>IF('True_Odds_Calculator_3-way'!C26="","",'True_Odds_Calculator_3-way'!C26)</f>
        <v>4.97</v>
      </c>
      <c r="D25" s="4">
        <f t="shared" si="0"/>
        <v>2.2833467385839024E-2</v>
      </c>
      <c r="E25" s="4">
        <f t="shared" si="1"/>
        <v>1.7633528060968897</v>
      </c>
      <c r="F25" s="4">
        <f t="shared" si="2"/>
        <v>4.1788126563762109</v>
      </c>
      <c r="G25" s="4">
        <f t="shared" si="3"/>
        <v>5.1653936402263572</v>
      </c>
      <c r="I25" s="4">
        <f t="shared" si="4"/>
        <v>1.022833467385839</v>
      </c>
    </row>
    <row r="26" spans="1:9" x14ac:dyDescent="0.2">
      <c r="A26" s="4">
        <f>IF('True_Odds_Calculator_3-way'!A27="","",'True_Odds_Calculator_3-way'!A27)</f>
        <v>2.08</v>
      </c>
      <c r="B26" s="4">
        <f>IF('True_Odds_Calculator_3-way'!B27="","",'True_Odds_Calculator_3-way'!B27)</f>
        <v>3.6</v>
      </c>
      <c r="C26" s="4">
        <f>IF('True_Odds_Calculator_3-way'!C27="","",'True_Odds_Calculator_3-way'!C27)</f>
        <v>3.69</v>
      </c>
      <c r="D26" s="4">
        <f t="shared" si="0"/>
        <v>2.954971857410893E-2</v>
      </c>
      <c r="E26" s="4">
        <f t="shared" si="1"/>
        <v>2.1235059760956174</v>
      </c>
      <c r="F26" s="4">
        <f t="shared" si="2"/>
        <v>3.7323477922583161</v>
      </c>
      <c r="G26" s="4">
        <f t="shared" si="3"/>
        <v>3.8291758132109366</v>
      </c>
      <c r="I26" s="4">
        <f t="shared" si="4"/>
        <v>1.0295497185741089</v>
      </c>
    </row>
    <row r="27" spans="1:9" x14ac:dyDescent="0.2">
      <c r="A27" s="4">
        <f>IF('True_Odds_Calculator_3-way'!A28="","",'True_Odds_Calculator_3-way'!A28)</f>
        <v>2.91</v>
      </c>
      <c r="B27" s="4">
        <f>IF('True_Odds_Calculator_3-way'!B28="","",'True_Odds_Calculator_3-way'!B28)</f>
        <v>3.37</v>
      </c>
      <c r="C27" s="4">
        <f>IF('True_Odds_Calculator_3-way'!C28="","",'True_Odds_Calculator_3-way'!C28)</f>
        <v>2.59</v>
      </c>
      <c r="D27" s="4">
        <f t="shared" si="0"/>
        <v>2.6478902828745099E-2</v>
      </c>
      <c r="E27" s="4">
        <f t="shared" si="1"/>
        <v>2.9867123193223297</v>
      </c>
      <c r="F27" s="4">
        <f t="shared" si="2"/>
        <v>3.4733124069286951</v>
      </c>
      <c r="G27" s="4">
        <f t="shared" si="3"/>
        <v>2.6505928695913696</v>
      </c>
      <c r="I27" s="4">
        <f t="shared" si="4"/>
        <v>1.0264789028287451</v>
      </c>
    </row>
    <row r="28" spans="1:9" x14ac:dyDescent="0.2">
      <c r="A28" s="4">
        <f>IF('True_Odds_Calculator_3-way'!A29="","",'True_Odds_Calculator_3-way'!A29)</f>
        <v>2.19</v>
      </c>
      <c r="B28" s="4">
        <f>IF('True_Odds_Calculator_3-way'!B29="","",'True_Odds_Calculator_3-way'!B29)</f>
        <v>3.49</v>
      </c>
      <c r="C28" s="4">
        <f>IF('True_Odds_Calculator_3-way'!C29="","",'True_Odds_Calculator_3-way'!C29)</f>
        <v>3.51</v>
      </c>
      <c r="D28" s="4">
        <f t="shared" si="0"/>
        <v>2.8054240755893245E-2</v>
      </c>
      <c r="E28" s="4">
        <f t="shared" si="1"/>
        <v>2.2357880351465167</v>
      </c>
      <c r="F28" s="4">
        <f t="shared" si="2"/>
        <v>3.6077438933451966</v>
      </c>
      <c r="G28" s="4">
        <f t="shared" si="3"/>
        <v>3.6291202908135798</v>
      </c>
      <c r="I28" s="4">
        <f t="shared" si="4"/>
        <v>1.0280542407558932</v>
      </c>
    </row>
    <row r="29" spans="1:9" x14ac:dyDescent="0.2">
      <c r="A29" s="4">
        <f>IF('True_Odds_Calculator_3-way'!A30="","",'True_Odds_Calculator_3-way'!A30)</f>
        <v>1.36</v>
      </c>
      <c r="B29" s="4">
        <f>IF('True_Odds_Calculator_3-way'!B30="","",'True_Odds_Calculator_3-way'!B30)</f>
        <v>5.45</v>
      </c>
      <c r="C29" s="4">
        <f>IF('True_Odds_Calculator_3-way'!C30="","",'True_Odds_Calculator_3-way'!C30)</f>
        <v>9.23</v>
      </c>
      <c r="D29" s="4">
        <f t="shared" si="0"/>
        <v>2.7122718042657423E-2</v>
      </c>
      <c r="E29" s="4">
        <f t="shared" si="1"/>
        <v>1.3769302276153708</v>
      </c>
      <c r="F29" s="4">
        <f t="shared" si="2"/>
        <v>5.7324548932683026</v>
      </c>
      <c r="G29" s="4">
        <f t="shared" si="3"/>
        <v>10.070345811625446</v>
      </c>
      <c r="I29" s="4">
        <f t="shared" si="4"/>
        <v>1.0271227180426574</v>
      </c>
    </row>
    <row r="30" spans="1:9" x14ac:dyDescent="0.2">
      <c r="A30" s="4">
        <f>IF('True_Odds_Calculator_3-way'!A31="","",'True_Odds_Calculator_3-way'!A31)</f>
        <v>2.4500000000000002</v>
      </c>
      <c r="B30" s="4">
        <f>IF('True_Odds_Calculator_3-way'!B31="","",'True_Odds_Calculator_3-way'!B31)</f>
        <v>3.22</v>
      </c>
      <c r="C30" s="4">
        <f>IF('True_Odds_Calculator_3-way'!C31="","",'True_Odds_Calculator_3-way'!C31)</f>
        <v>3.25</v>
      </c>
      <c r="D30" s="4">
        <f t="shared" si="0"/>
        <v>2.6414579209610212E-2</v>
      </c>
      <c r="E30" s="4">
        <f t="shared" si="1"/>
        <v>2.5040164074517177</v>
      </c>
      <c r="F30" s="4">
        <f t="shared" si="2"/>
        <v>3.3139561185252204</v>
      </c>
      <c r="G30" s="4">
        <f t="shared" si="3"/>
        <v>3.3457410367663849</v>
      </c>
      <c r="I30" s="4">
        <f t="shared" si="4"/>
        <v>1.0264145792096102</v>
      </c>
    </row>
    <row r="31" spans="1:9" x14ac:dyDescent="0.2">
      <c r="A31" s="4">
        <f>IF('True_Odds_Calculator_3-way'!A32="","",'True_Odds_Calculator_3-way'!A32)</f>
        <v>1.76</v>
      </c>
      <c r="B31" s="4">
        <f>IF('True_Odds_Calculator_3-way'!B32="","",'True_Odds_Calculator_3-way'!B32)</f>
        <v>3.71</v>
      </c>
      <c r="C31" s="4">
        <f>IF('True_Odds_Calculator_3-way'!C32="","",'True_Odds_Calculator_3-way'!C32)</f>
        <v>5.18</v>
      </c>
      <c r="D31" s="4">
        <f t="shared" si="0"/>
        <v>3.0773790207752505E-2</v>
      </c>
      <c r="E31" s="4">
        <f t="shared" si="1"/>
        <v>1.79235917534013</v>
      </c>
      <c r="F31" s="4">
        <f t="shared" si="2"/>
        <v>3.8567770581060974</v>
      </c>
      <c r="G31" s="4">
        <f t="shared" si="3"/>
        <v>5.4706910658699988</v>
      </c>
      <c r="I31" s="4">
        <f t="shared" si="4"/>
        <v>1.0307737902077525</v>
      </c>
    </row>
    <row r="32" spans="1:9" x14ac:dyDescent="0.2">
      <c r="A32" s="4">
        <f>IF('True_Odds_Calculator_3-way'!A33="","",'True_Odds_Calculator_3-way'!A33)</f>
        <v>2.64</v>
      </c>
      <c r="B32" s="4">
        <f>IF('True_Odds_Calculator_3-way'!B33="","",'True_Odds_Calculator_3-way'!B33)</f>
        <v>3.19</v>
      </c>
      <c r="C32" s="4">
        <f>IF('True_Odds_Calculator_3-way'!C33="","",'True_Odds_Calculator_3-way'!C33)</f>
        <v>2.98</v>
      </c>
      <c r="D32" s="4">
        <f t="shared" si="0"/>
        <v>2.7837972410987843E-2</v>
      </c>
      <c r="E32" s="4">
        <f t="shared" si="1"/>
        <v>2.706297289774021</v>
      </c>
      <c r="F32" s="4">
        <f t="shared" si="2"/>
        <v>3.2873077410753053</v>
      </c>
      <c r="G32" s="4">
        <f t="shared" si="3"/>
        <v>3.0647475829360116</v>
      </c>
      <c r="I32" s="4">
        <f t="shared" si="4"/>
        <v>1.0278379724109878</v>
      </c>
    </row>
    <row r="33" spans="1:9" x14ac:dyDescent="0.2">
      <c r="A33" s="4">
        <f>IF('True_Odds_Calculator_3-way'!A34="","",'True_Odds_Calculator_3-way'!A34)</f>
        <v>1.38</v>
      </c>
      <c r="B33" s="4">
        <f>IF('True_Odds_Calculator_3-way'!B34="","",'True_Odds_Calculator_3-way'!B34)</f>
        <v>5.25</v>
      </c>
      <c r="C33" s="4">
        <f>IF('True_Odds_Calculator_3-way'!C34="","",'True_Odds_Calculator_3-way'!C34)</f>
        <v>8.3699999999999992</v>
      </c>
      <c r="D33" s="4">
        <f t="shared" si="0"/>
        <v>3.4588184658310928E-2</v>
      </c>
      <c r="E33" s="4">
        <f t="shared" si="1"/>
        <v>1.4023115692933132</v>
      </c>
      <c r="F33" s="4">
        <f t="shared" si="2"/>
        <v>5.5882531827543787</v>
      </c>
      <c r="G33" s="4">
        <f t="shared" si="3"/>
        <v>9.2639840509635878</v>
      </c>
      <c r="I33" s="4">
        <f t="shared" si="4"/>
        <v>1.0345881846583109</v>
      </c>
    </row>
    <row r="34" spans="1:9" x14ac:dyDescent="0.2">
      <c r="A34" s="4">
        <f>IF('True_Odds_Calculator_3-way'!A35="","",'True_Odds_Calculator_3-way'!A35)</f>
        <v>1.84</v>
      </c>
      <c r="B34" s="4">
        <f>IF('True_Odds_Calculator_3-way'!B35="","",'True_Odds_Calculator_3-way'!B35)</f>
        <v>3.9</v>
      </c>
      <c r="C34" s="4">
        <f>IF('True_Odds_Calculator_3-way'!C35="","",'True_Odds_Calculator_3-way'!C35)</f>
        <v>4.04</v>
      </c>
      <c r="D34" s="4">
        <f t="shared" si="0"/>
        <v>4.7413269755069098E-2</v>
      </c>
      <c r="E34" s="4">
        <f t="shared" si="1"/>
        <v>1.8951100636605145</v>
      </c>
      <c r="F34" s="4">
        <f t="shared" si="2"/>
        <v>4.1561752135118395</v>
      </c>
      <c r="G34" s="4">
        <f t="shared" si="3"/>
        <v>4.3155471224763611</v>
      </c>
      <c r="I34" s="4">
        <f t="shared" si="4"/>
        <v>1.0474132697550691</v>
      </c>
    </row>
    <row r="35" spans="1:9" x14ac:dyDescent="0.2">
      <c r="A35" s="4">
        <f>IF('True_Odds_Calculator_3-way'!A36="","",'True_Odds_Calculator_3-way'!A36)</f>
        <v>2.4900000000000002</v>
      </c>
      <c r="B35" s="4">
        <f>IF('True_Odds_Calculator_3-way'!B36="","",'True_Odds_Calculator_3-way'!B36)</f>
        <v>3.39</v>
      </c>
      <c r="C35" s="4">
        <f>IF('True_Odds_Calculator_3-way'!C36="","",'True_Odds_Calculator_3-way'!C36)</f>
        <v>2.88</v>
      </c>
      <c r="D35" s="4">
        <f t="shared" si="0"/>
        <v>4.381389866249652E-2</v>
      </c>
      <c r="E35" s="4">
        <f t="shared" si="1"/>
        <v>2.58396735768412</v>
      </c>
      <c r="F35" s="4">
        <f t="shared" si="2"/>
        <v>3.5665803423513189</v>
      </c>
      <c r="G35" s="4">
        <f t="shared" si="3"/>
        <v>3.0064555575672491</v>
      </c>
      <c r="I35" s="4">
        <f t="shared" si="4"/>
        <v>1.0438138986624965</v>
      </c>
    </row>
    <row r="36" spans="1:9" x14ac:dyDescent="0.2">
      <c r="A36" s="4">
        <f>IF('True_Odds_Calculator_3-way'!A37="","",'True_Odds_Calculator_3-way'!A37)</f>
        <v>2.09</v>
      </c>
      <c r="B36" s="4">
        <f>IF('True_Odds_Calculator_3-way'!B37="","",'True_Odds_Calculator_3-way'!B37)</f>
        <v>3.6</v>
      </c>
      <c r="C36" s="4">
        <f>IF('True_Odds_Calculator_3-way'!C37="","",'True_Odds_Calculator_3-way'!C37)</f>
        <v>3.46</v>
      </c>
      <c r="D36" s="4">
        <f t="shared" si="0"/>
        <v>4.526401833977145E-2</v>
      </c>
      <c r="E36" s="4">
        <f t="shared" si="1"/>
        <v>2.1580518623561882</v>
      </c>
      <c r="F36" s="4">
        <f t="shared" si="2"/>
        <v>3.8067717431994019</v>
      </c>
      <c r="G36" s="4">
        <f t="shared" si="3"/>
        <v>3.6505765264817023</v>
      </c>
      <c r="I36" s="4">
        <f t="shared" si="4"/>
        <v>1.0452640183397715</v>
      </c>
    </row>
    <row r="37" spans="1:9" x14ac:dyDescent="0.2">
      <c r="A37" s="4">
        <f>IF('True_Odds_Calculator_3-way'!A38="","",'True_Odds_Calculator_3-way'!A38)</f>
        <v>5.8</v>
      </c>
      <c r="B37" s="4">
        <f>IF('True_Odds_Calculator_3-way'!B38="","",'True_Odds_Calculator_3-way'!B38)</f>
        <v>4.34</v>
      </c>
      <c r="C37" s="4">
        <f>IF('True_Odds_Calculator_3-way'!C38="","",'True_Odds_Calculator_3-way'!C38)</f>
        <v>1.55</v>
      </c>
      <c r="D37" s="4">
        <f t="shared" si="0"/>
        <v>4.7989829969807829E-2</v>
      </c>
      <c r="E37" s="4">
        <f t="shared" si="1"/>
        <v>6.3931594988147653</v>
      </c>
      <c r="F37" s="4">
        <f t="shared" si="2"/>
        <v>4.6637845849802382</v>
      </c>
      <c r="G37" s="4">
        <f t="shared" si="3"/>
        <v>1.5894089914126959</v>
      </c>
      <c r="I37" s="4">
        <f t="shared" si="4"/>
        <v>1.0479898299698078</v>
      </c>
    </row>
    <row r="38" spans="1:9" x14ac:dyDescent="0.2">
      <c r="A38" s="4">
        <f>IF('True_Odds_Calculator_3-way'!A39="","",'True_Odds_Calculator_3-way'!A39)</f>
        <v>3.75</v>
      </c>
      <c r="B38" s="4">
        <f>IF('True_Odds_Calculator_3-way'!B39="","",'True_Odds_Calculator_3-way'!B39)</f>
        <v>3.39</v>
      </c>
      <c r="C38" s="4">
        <f>IF('True_Odds_Calculator_3-way'!C39="","",'True_Odds_Calculator_3-way'!C39)</f>
        <v>2.17</v>
      </c>
      <c r="D38" s="4">
        <f t="shared" si="0"/>
        <v>2.2481410491687281E-2</v>
      </c>
      <c r="E38" s="4">
        <f t="shared" si="1"/>
        <v>3.85842864785669</v>
      </c>
      <c r="F38" s="4">
        <f t="shared" si="2"/>
        <v>3.4783643464856837</v>
      </c>
      <c r="G38" s="4">
        <f t="shared" si="3"/>
        <v>2.2058708876499056</v>
      </c>
      <c r="I38" s="4">
        <f t="shared" si="4"/>
        <v>1.0224814104916873</v>
      </c>
    </row>
    <row r="39" spans="1:9" x14ac:dyDescent="0.2">
      <c r="A39" s="4">
        <f>IF('True_Odds_Calculator_3-way'!A40="","",'True_Odds_Calculator_3-way'!A40)</f>
        <v>1.52</v>
      </c>
      <c r="B39" s="4">
        <f>IF('True_Odds_Calculator_3-way'!B40="","",'True_Odds_Calculator_3-way'!B40)</f>
        <v>4.91</v>
      </c>
      <c r="C39" s="4">
        <f>IF('True_Odds_Calculator_3-way'!C40="","",'True_Odds_Calculator_3-way'!C40)</f>
        <v>6.13</v>
      </c>
      <c r="D39" s="4">
        <f t="shared" si="0"/>
        <v>2.4692861653141218E-2</v>
      </c>
      <c r="E39" s="4">
        <f t="shared" si="1"/>
        <v>1.5392577302790362</v>
      </c>
      <c r="F39" s="4">
        <f t="shared" si="2"/>
        <v>5.1167898614016369</v>
      </c>
      <c r="G39" s="4">
        <f t="shared" si="3"/>
        <v>6.4557286115335568</v>
      </c>
      <c r="I39" s="4">
        <f t="shared" si="4"/>
        <v>1.0246928616531412</v>
      </c>
    </row>
    <row r="40" spans="1:9" x14ac:dyDescent="0.2">
      <c r="A40" s="4">
        <f>IF('True_Odds_Calculator_3-way'!A41="","",'True_Odds_Calculator_3-way'!A41)</f>
        <v>1.37</v>
      </c>
      <c r="B40" s="4">
        <f>IF('True_Odds_Calculator_3-way'!B41="","",'True_Odds_Calculator_3-way'!B41)</f>
        <v>5.04</v>
      </c>
      <c r="C40" s="4">
        <f>IF('True_Odds_Calculator_3-way'!C41="","",'True_Odds_Calculator_3-way'!C41)</f>
        <v>8.07</v>
      </c>
      <c r="D40" s="4">
        <f t="shared" si="0"/>
        <v>5.2255443010605251E-2</v>
      </c>
      <c r="E40" s="4">
        <f t="shared" si="1"/>
        <v>1.4034919767190805</v>
      </c>
      <c r="F40" s="4">
        <f t="shared" si="2"/>
        <v>5.5250383924661914</v>
      </c>
      <c r="G40" s="4">
        <f t="shared" si="3"/>
        <v>9.3899132690237508</v>
      </c>
      <c r="I40" s="4">
        <f t="shared" si="4"/>
        <v>1.0522554430106053</v>
      </c>
    </row>
    <row r="41" spans="1:9" x14ac:dyDescent="0.2">
      <c r="A41" s="4">
        <f>IF('True_Odds_Calculator_3-way'!A42="","",'True_Odds_Calculator_3-way'!A42)</f>
        <v>1.98</v>
      </c>
      <c r="B41" s="4">
        <f>IF('True_Odds_Calculator_3-way'!B42="","",'True_Odds_Calculator_3-way'!B42)</f>
        <v>3.66</v>
      </c>
      <c r="C41" s="4">
        <f>IF('True_Odds_Calculator_3-way'!C42="","",'True_Odds_Calculator_3-way'!C42)</f>
        <v>4.09</v>
      </c>
      <c r="D41" s="4">
        <f t="shared" si="0"/>
        <v>2.2773326272464534E-2</v>
      </c>
      <c r="E41" s="4">
        <f t="shared" si="1"/>
        <v>2.0102143158855386</v>
      </c>
      <c r="F41" s="4">
        <f t="shared" si="2"/>
        <v>3.7645934234652119</v>
      </c>
      <c r="G41" s="4">
        <f t="shared" si="3"/>
        <v>4.221053734909149</v>
      </c>
      <c r="I41" s="4">
        <f t="shared" si="4"/>
        <v>1.0227733262724645</v>
      </c>
    </row>
    <row r="42" spans="1:9" x14ac:dyDescent="0.2">
      <c r="A42" s="4">
        <f>IF('True_Odds_Calculator_3-way'!A43="","",'True_Odds_Calculator_3-way'!A43)</f>
        <v>9.36</v>
      </c>
      <c r="B42" s="4">
        <f>IF('True_Odds_Calculator_3-way'!B43="","",'True_Odds_Calculator_3-way'!B43)</f>
        <v>5.87</v>
      </c>
      <c r="C42" s="4">
        <f>IF('True_Odds_Calculator_3-way'!C43="","",'True_Odds_Calculator_3-way'!C43)</f>
        <v>1.34</v>
      </c>
      <c r="D42" s="4">
        <f t="shared" si="0"/>
        <v>2.3464014831707791E-2</v>
      </c>
      <c r="E42" s="4">
        <f t="shared" si="1"/>
        <v>10.099350485928412</v>
      </c>
      <c r="F42" s="4">
        <f t="shared" si="2"/>
        <v>6.152467508909826</v>
      </c>
      <c r="G42" s="4">
        <f t="shared" si="3"/>
        <v>1.3541927433816789</v>
      </c>
      <c r="I42" s="4">
        <f t="shared" si="4"/>
        <v>1.0234640148317078</v>
      </c>
    </row>
    <row r="43" spans="1:9" x14ac:dyDescent="0.2">
      <c r="A43" s="4">
        <f>IF('True_Odds_Calculator_3-way'!A44="","",'True_Odds_Calculator_3-way'!A44)</f>
        <v>4.22</v>
      </c>
      <c r="B43" s="4">
        <f>IF('True_Odds_Calculator_3-way'!B44="","",'True_Odds_Calculator_3-way'!B44)</f>
        <v>4.1399999999999997</v>
      </c>
      <c r="C43" s="4">
        <f>IF('True_Odds_Calculator_3-way'!C44="","",'True_Odds_Calculator_3-way'!C44)</f>
        <v>1.83</v>
      </c>
      <c r="D43" s="4">
        <f t="shared" si="0"/>
        <v>2.4960805796050423E-2</v>
      </c>
      <c r="E43" s="4">
        <f t="shared" si="1"/>
        <v>4.373562485670683</v>
      </c>
      <c r="F43" s="4">
        <f t="shared" si="2"/>
        <v>4.2876935134407308</v>
      </c>
      <c r="G43" s="4">
        <f t="shared" si="3"/>
        <v>1.8582945631181271</v>
      </c>
      <c r="I43" s="4">
        <f t="shared" si="4"/>
        <v>1.0249608057960504</v>
      </c>
    </row>
    <row r="44" spans="1:9" x14ac:dyDescent="0.2">
      <c r="A44" s="4">
        <f>IF('True_Odds_Calculator_3-way'!A45="","",'True_Odds_Calculator_3-way'!A45)</f>
        <v>1.97</v>
      </c>
      <c r="B44" s="4">
        <f>IF('True_Odds_Calculator_3-way'!B45="","",'True_Odds_Calculator_3-way'!B45)</f>
        <v>3.61</v>
      </c>
      <c r="C44" s="4">
        <f>IF('True_Odds_Calculator_3-way'!C45="","",'True_Odds_Calculator_3-way'!C45)</f>
        <v>4.09</v>
      </c>
      <c r="D44" s="4">
        <f t="shared" si="0"/>
        <v>2.9121300953389495E-2</v>
      </c>
      <c r="E44" s="4">
        <f t="shared" si="1"/>
        <v>2.008406737183249</v>
      </c>
      <c r="F44" s="4">
        <f t="shared" si="2"/>
        <v>3.741097918173375</v>
      </c>
      <c r="G44" s="4">
        <f t="shared" si="3"/>
        <v>4.2590947514632065</v>
      </c>
      <c r="I44" s="4">
        <f t="shared" si="4"/>
        <v>1.0291213009533895</v>
      </c>
    </row>
    <row r="45" spans="1:9" x14ac:dyDescent="0.2">
      <c r="A45" s="4">
        <f>IF('True_Odds_Calculator_3-way'!A46="","",'True_Odds_Calculator_3-way'!A46)</f>
        <v>1.76</v>
      </c>
      <c r="B45" s="4">
        <f>IF('True_Odds_Calculator_3-way'!B46="","",'True_Odds_Calculator_3-way'!B46)</f>
        <v>3.83</v>
      </c>
      <c r="C45" s="4">
        <f>IF('True_Odds_Calculator_3-way'!C46="","",'True_Odds_Calculator_3-way'!C46)</f>
        <v>4.93</v>
      </c>
      <c r="D45" s="4">
        <f t="shared" si="0"/>
        <v>3.2118180518235562E-2</v>
      </c>
      <c r="E45" s="4">
        <f t="shared" si="1"/>
        <v>1.7937999736012287</v>
      </c>
      <c r="F45" s="4">
        <f t="shared" si="2"/>
        <v>3.993761017286193</v>
      </c>
      <c r="G45" s="4">
        <f t="shared" si="3"/>
        <v>5.2047091095170543</v>
      </c>
      <c r="I45" s="4">
        <f t="shared" si="4"/>
        <v>1.0321181805182356</v>
      </c>
    </row>
    <row r="46" spans="1:9" x14ac:dyDescent="0.2">
      <c r="A46" s="4">
        <f>IF('True_Odds_Calculator_3-way'!A47="","",'True_Odds_Calculator_3-way'!A47)</f>
        <v>2.35</v>
      </c>
      <c r="B46" s="4">
        <f>IF('True_Odds_Calculator_3-way'!B47="","",'True_Odds_Calculator_3-way'!B47)</f>
        <v>3.71</v>
      </c>
      <c r="C46" s="4">
        <f>IF('True_Odds_Calculator_3-way'!C47="","",'True_Odds_Calculator_3-way'!C47)</f>
        <v>3</v>
      </c>
      <c r="D46" s="4">
        <f t="shared" si="0"/>
        <v>2.8407027202691504E-2</v>
      </c>
      <c r="E46" s="4">
        <f t="shared" si="1"/>
        <v>2.4034827089778541</v>
      </c>
      <c r="F46" s="4">
        <f t="shared" si="2"/>
        <v>3.8450776694271567</v>
      </c>
      <c r="G46" s="4">
        <f t="shared" si="3"/>
        <v>3.0877127397934085</v>
      </c>
      <c r="I46" s="4">
        <f t="shared" si="4"/>
        <v>1.0284070272026915</v>
      </c>
    </row>
    <row r="47" spans="1:9" x14ac:dyDescent="0.2">
      <c r="A47" s="4">
        <f>IF('True_Odds_Calculator_3-way'!A48="","",'True_Odds_Calculator_3-way'!A48)</f>
        <v>1.74</v>
      </c>
      <c r="B47" s="4">
        <f>IF('True_Odds_Calculator_3-way'!B48="","",'True_Odds_Calculator_3-way'!B48)</f>
        <v>4.08</v>
      </c>
      <c r="C47" s="4">
        <f>IF('True_Odds_Calculator_3-way'!C48="","",'True_Odds_Calculator_3-way'!C48)</f>
        <v>4.76</v>
      </c>
      <c r="D47" s="4">
        <f t="shared" si="0"/>
        <v>2.9894716507292474E-2</v>
      </c>
      <c r="E47" s="4">
        <f t="shared" si="1"/>
        <v>1.7707020894501293</v>
      </c>
      <c r="F47" s="4">
        <f t="shared" si="2"/>
        <v>4.2529097631110497</v>
      </c>
      <c r="G47" s="4">
        <f t="shared" si="3"/>
        <v>4.9970235701069896</v>
      </c>
      <c r="I47" s="4">
        <f t="shared" si="4"/>
        <v>1.0298947165072925</v>
      </c>
    </row>
    <row r="48" spans="1:9" x14ac:dyDescent="0.2">
      <c r="A48" s="4">
        <f>IF('True_Odds_Calculator_3-way'!A49="","",'True_Odds_Calculator_3-way'!A49)</f>
        <v>2.52</v>
      </c>
      <c r="B48" s="4">
        <f>IF('True_Odds_Calculator_3-way'!B49="","",'True_Odds_Calculator_3-way'!B49)</f>
        <v>3.49</v>
      </c>
      <c r="C48" s="4">
        <f>IF('True_Odds_Calculator_3-way'!C49="","",'True_Odds_Calculator_3-way'!C49)</f>
        <v>2.95</v>
      </c>
      <c r="D48" s="4">
        <f t="shared" si="0"/>
        <v>2.2341398962252734E-2</v>
      </c>
      <c r="E48" s="4">
        <f t="shared" si="1"/>
        <v>2.5681967712920444</v>
      </c>
      <c r="F48" s="4">
        <f t="shared" si="2"/>
        <v>3.5831272476839535</v>
      </c>
      <c r="G48" s="4">
        <f t="shared" si="3"/>
        <v>3.0162644411341168</v>
      </c>
      <c r="I48" s="4">
        <f t="shared" si="4"/>
        <v>1.0223413989622527</v>
      </c>
    </row>
    <row r="49" spans="1:9" x14ac:dyDescent="0.2">
      <c r="A49" s="4">
        <f>IF('True_Odds_Calculator_3-way'!A50="","",'True_Odds_Calculator_3-way'!A50)</f>
        <v>2.73</v>
      </c>
      <c r="B49" s="4">
        <f>IF('True_Odds_Calculator_3-way'!B50="","",'True_Odds_Calculator_3-way'!B50)</f>
        <v>3.31</v>
      </c>
      <c r="C49" s="4">
        <f>IF('True_Odds_Calculator_3-way'!C50="","",'True_Odds_Calculator_3-way'!C50)</f>
        <v>2.84</v>
      </c>
      <c r="D49" s="4">
        <f t="shared" si="0"/>
        <v>2.0527845982081905E-2</v>
      </c>
      <c r="E49" s="4">
        <f t="shared" si="1"/>
        <v>2.7819681097239637</v>
      </c>
      <c r="F49" s="4">
        <f t="shared" si="2"/>
        <v>3.3867056892967651</v>
      </c>
      <c r="G49" s="4">
        <f t="shared" si="3"/>
        <v>2.8962835581187512</v>
      </c>
      <c r="I49" s="4">
        <f t="shared" si="4"/>
        <v>1.0205278459820819</v>
      </c>
    </row>
    <row r="50" spans="1:9" x14ac:dyDescent="0.2">
      <c r="A50" s="4">
        <f>IF('True_Odds_Calculator_3-way'!A51="","",'True_Odds_Calculator_3-way'!A51)</f>
        <v>1.25</v>
      </c>
      <c r="B50" s="4">
        <f>IF('True_Odds_Calculator_3-way'!B51="","",'True_Odds_Calculator_3-way'!B51)</f>
        <v>6.92</v>
      </c>
      <c r="C50" s="4">
        <f>IF('True_Odds_Calculator_3-way'!C51="","",'True_Odds_Calculator_3-way'!C51)</f>
        <v>11.52</v>
      </c>
      <c r="D50" s="4">
        <f t="shared" si="0"/>
        <v>3.1314226075786822E-2</v>
      </c>
      <c r="E50" s="4">
        <f t="shared" si="1"/>
        <v>1.2665251056200189</v>
      </c>
      <c r="F50" s="4">
        <f t="shared" si="2"/>
        <v>7.4587570734238868</v>
      </c>
      <c r="G50" s="4">
        <f t="shared" si="3"/>
        <v>13.09457896765603</v>
      </c>
      <c r="I50" s="4">
        <f t="shared" si="4"/>
        <v>1.0313142260757868</v>
      </c>
    </row>
    <row r="51" spans="1:9" x14ac:dyDescent="0.2">
      <c r="A51" s="4">
        <f>IF('True_Odds_Calculator_3-way'!A52="","",'True_Odds_Calculator_3-way'!A52)</f>
        <v>1.1499999999999999</v>
      </c>
      <c r="B51" s="4">
        <f>IF('True_Odds_Calculator_3-way'!B52="","",'True_Odds_Calculator_3-way'!B52)</f>
        <v>8.94</v>
      </c>
      <c r="C51" s="4">
        <f>IF('True_Odds_Calculator_3-way'!C52="","",'True_Odds_Calculator_3-way'!C52)</f>
        <v>22.14</v>
      </c>
      <c r="D51" s="4">
        <f t="shared" si="0"/>
        <v>2.658915899537373E-2</v>
      </c>
      <c r="E51" s="4">
        <f t="shared" si="1"/>
        <v>1.1618420882041309</v>
      </c>
      <c r="F51" s="4">
        <f t="shared" si="2"/>
        <v>9.7093251116083827</v>
      </c>
      <c r="G51" s="4">
        <f t="shared" si="3"/>
        <v>27.545124510200203</v>
      </c>
      <c r="I51" s="4">
        <f t="shared" si="4"/>
        <v>1.0265891589953737</v>
      </c>
    </row>
    <row r="52" spans="1:9" x14ac:dyDescent="0.2">
      <c r="A52" s="4">
        <f>IF('True_Odds_Calculator_3-way'!A53="","",'True_Odds_Calculator_3-way'!A53)</f>
        <v>9.2799999999999994</v>
      </c>
      <c r="B52" s="4">
        <f>IF('True_Odds_Calculator_3-way'!B53="","",'True_Odds_Calculator_3-way'!B53)</f>
        <v>4.96</v>
      </c>
      <c r="C52" s="4">
        <f>IF('True_Odds_Calculator_3-way'!C53="","",'True_Odds_Calculator_3-way'!C53)</f>
        <v>1.4</v>
      </c>
      <c r="D52" s="4">
        <f t="shared" si="0"/>
        <v>2.3657238201175934E-2</v>
      </c>
      <c r="E52" s="4">
        <f t="shared" si="1"/>
        <v>10.012728719172634</v>
      </c>
      <c r="F52" s="4">
        <f t="shared" si="2"/>
        <v>5.1618989029016715</v>
      </c>
      <c r="G52" s="4">
        <f t="shared" si="3"/>
        <v>1.4156286027612968</v>
      </c>
      <c r="I52" s="4">
        <f t="shared" si="4"/>
        <v>1.0236572382011759</v>
      </c>
    </row>
    <row r="53" spans="1:9" x14ac:dyDescent="0.2">
      <c r="A53" s="4">
        <f>IF('True_Odds_Calculator_3-way'!A54="","",'True_Odds_Calculator_3-way'!A54)</f>
        <v>3.22</v>
      </c>
      <c r="B53" s="4">
        <f>IF('True_Odds_Calculator_3-way'!B54="","",'True_Odds_Calculator_3-way'!B54)</f>
        <v>3.4</v>
      </c>
      <c r="C53" s="4">
        <f>IF('True_Odds_Calculator_3-way'!C54="","",'True_Odds_Calculator_3-way'!C54)</f>
        <v>2.39</v>
      </c>
      <c r="D53" s="4">
        <f t="shared" si="0"/>
        <v>2.3086695111007804E-2</v>
      </c>
      <c r="E53" s="4">
        <f t="shared" si="1"/>
        <v>3.3018181267540228</v>
      </c>
      <c r="F53" s="4">
        <f t="shared" si="2"/>
        <v>3.491350921483126</v>
      </c>
      <c r="G53" s="4">
        <f t="shared" si="3"/>
        <v>2.4347814758845554</v>
      </c>
      <c r="I53" s="4">
        <f t="shared" si="4"/>
        <v>1.0230866951110078</v>
      </c>
    </row>
    <row r="54" spans="1:9" x14ac:dyDescent="0.2">
      <c r="A54" s="4">
        <f>IF('True_Odds_Calculator_3-way'!A55="","",'True_Odds_Calculator_3-way'!A55)</f>
        <v>3.04</v>
      </c>
      <c r="B54" s="4">
        <f>IF('True_Odds_Calculator_3-way'!B55="","",'True_Odds_Calculator_3-way'!B55)</f>
        <v>3.66</v>
      </c>
      <c r="C54" s="4">
        <f>IF('True_Odds_Calculator_3-way'!C55="","",'True_Odds_Calculator_3-way'!C55)</f>
        <v>2.38</v>
      </c>
      <c r="D54" s="4">
        <f t="shared" si="0"/>
        <v>2.2339479363790327E-2</v>
      </c>
      <c r="E54" s="4">
        <f t="shared" si="1"/>
        <v>3.110411438437088</v>
      </c>
      <c r="F54" s="4">
        <f t="shared" si="2"/>
        <v>3.7625450221918766</v>
      </c>
      <c r="G54" s="4">
        <f t="shared" si="3"/>
        <v>2.4229409430970796</v>
      </c>
      <c r="I54" s="4">
        <f t="shared" si="4"/>
        <v>1.0223394793637903</v>
      </c>
    </row>
    <row r="55" spans="1:9" x14ac:dyDescent="0.2">
      <c r="A55" s="4">
        <f>IF('True_Odds_Calculator_3-way'!A56="","",'True_Odds_Calculator_3-way'!A56)</f>
        <v>2.08</v>
      </c>
      <c r="B55" s="4">
        <f>IF('True_Odds_Calculator_3-way'!B56="","",'True_Odds_Calculator_3-way'!B56)</f>
        <v>3.57</v>
      </c>
      <c r="C55" s="4">
        <f>IF('True_Odds_Calculator_3-way'!C56="","",'True_Odds_Calculator_3-way'!C56)</f>
        <v>3.73</v>
      </c>
      <c r="D55" s="4">
        <f t="shared" si="0"/>
        <v>2.8977790332466169E-2</v>
      </c>
      <c r="E55" s="4">
        <f t="shared" si="1"/>
        <v>2.1226466628968179</v>
      </c>
      <c r="F55" s="4">
        <f t="shared" si="2"/>
        <v>3.6975031091212096</v>
      </c>
      <c r="G55" s="4">
        <f t="shared" si="3"/>
        <v>3.8694112205779319</v>
      </c>
      <c r="I55" s="4">
        <f t="shared" si="4"/>
        <v>1.0289777903324662</v>
      </c>
    </row>
    <row r="56" spans="1:9" x14ac:dyDescent="0.2">
      <c r="A56" s="4">
        <f>IF('True_Odds_Calculator_3-way'!A57="","",'True_Odds_Calculator_3-way'!A57)</f>
        <v>2.38</v>
      </c>
      <c r="B56" s="4">
        <f>IF('True_Odds_Calculator_3-way'!B57="","",'True_Odds_Calculator_3-way'!B57)</f>
        <v>3.39</v>
      </c>
      <c r="C56" s="4">
        <f>IF('True_Odds_Calculator_3-way'!C57="","",'True_Odds_Calculator_3-way'!C57)</f>
        <v>3.2</v>
      </c>
      <c r="D56" s="4">
        <f t="shared" si="0"/>
        <v>2.7653317964353885E-2</v>
      </c>
      <c r="E56" s="4">
        <f t="shared" si="1"/>
        <v>2.4333843124293906</v>
      </c>
      <c r="F56" s="4">
        <f t="shared" si="2"/>
        <v>3.4993485147763352</v>
      </c>
      <c r="G56" s="4">
        <f t="shared" si="3"/>
        <v>3.2972588230886859</v>
      </c>
      <c r="I56" s="4">
        <f t="shared" si="4"/>
        <v>1.0276533179643539</v>
      </c>
    </row>
    <row r="57" spans="1:9" x14ac:dyDescent="0.2">
      <c r="A57" s="4">
        <f>IF('True_Odds_Calculator_3-way'!A58="","",'True_Odds_Calculator_3-way'!A58)</f>
        <v>2.85</v>
      </c>
      <c r="B57" s="4">
        <f>IF('True_Odds_Calculator_3-way'!B58="","",'True_Odds_Calculator_3-way'!B58)</f>
        <v>3.31</v>
      </c>
      <c r="C57" s="4">
        <f>IF('True_Odds_Calculator_3-way'!C58="","",'True_Odds_Calculator_3-way'!C58)</f>
        <v>2.66</v>
      </c>
      <c r="D57" s="4">
        <f t="shared" si="0"/>
        <v>2.8931846231893932E-2</v>
      </c>
      <c r="E57" s="4">
        <f t="shared" si="1"/>
        <v>2.9305468235711807</v>
      </c>
      <c r="F57" s="4">
        <f t="shared" si="2"/>
        <v>3.4191441072152848</v>
      </c>
      <c r="G57" s="4">
        <f t="shared" si="3"/>
        <v>2.7300332807364485</v>
      </c>
      <c r="I57" s="4">
        <f t="shared" si="4"/>
        <v>1.0289318462318939</v>
      </c>
    </row>
    <row r="58" spans="1:9" x14ac:dyDescent="0.2">
      <c r="A58" s="4">
        <f>IF('True_Odds_Calculator_3-way'!A59="","",'True_Odds_Calculator_3-way'!A59)</f>
        <v>2.66</v>
      </c>
      <c r="B58" s="4">
        <f>IF('True_Odds_Calculator_3-way'!B59="","",'True_Odds_Calculator_3-way'!B59)</f>
        <v>3.14</v>
      </c>
      <c r="C58" s="4">
        <f>IF('True_Odds_Calculator_3-way'!C59="","",'True_Odds_Calculator_3-way'!C59)</f>
        <v>3.01</v>
      </c>
      <c r="D58" s="4">
        <f t="shared" si="0"/>
        <v>2.6637100824940418E-2</v>
      </c>
      <c r="E58" s="4">
        <f t="shared" si="1"/>
        <v>2.7243441859430204</v>
      </c>
      <c r="F58" s="4">
        <f t="shared" si="2"/>
        <v>3.2300544528157538</v>
      </c>
      <c r="G58" s="4">
        <f t="shared" si="3"/>
        <v>3.0926539323959248</v>
      </c>
      <c r="I58" s="4">
        <f t="shared" si="4"/>
        <v>1.0266371008249404</v>
      </c>
    </row>
    <row r="59" spans="1:9" x14ac:dyDescent="0.2">
      <c r="A59" s="4">
        <f>IF('True_Odds_Calculator_3-way'!A60="","",'True_Odds_Calculator_3-way'!A60)</f>
        <v>3.04</v>
      </c>
      <c r="B59" s="4">
        <f>IF('True_Odds_Calculator_3-way'!B60="","",'True_Odds_Calculator_3-way'!B60)</f>
        <v>3.4</v>
      </c>
      <c r="C59" s="4">
        <f>IF('True_Odds_Calculator_3-way'!C60="","",'True_Odds_Calculator_3-way'!C60)</f>
        <v>2.4700000000000002</v>
      </c>
      <c r="D59" s="4">
        <f t="shared" si="0"/>
        <v>2.7923315075017996E-2</v>
      </c>
      <c r="E59" s="4">
        <f t="shared" si="1"/>
        <v>3.1285235316031299</v>
      </c>
      <c r="F59" s="4">
        <f t="shared" si="2"/>
        <v>3.5111142080691242</v>
      </c>
      <c r="G59" s="4">
        <f t="shared" si="3"/>
        <v>2.5281220209723552</v>
      </c>
      <c r="I59" s="4">
        <f t="shared" si="4"/>
        <v>1.027923315075018</v>
      </c>
    </row>
    <row r="60" spans="1:9" x14ac:dyDescent="0.2">
      <c r="A60" s="4">
        <f>IF('True_Odds_Calculator_3-way'!A61="","",'True_Odds_Calculator_3-way'!A61)</f>
        <v>2.19</v>
      </c>
      <c r="B60" s="4">
        <f>IF('True_Odds_Calculator_3-way'!B61="","",'True_Odds_Calculator_3-way'!B61)</f>
        <v>3.36</v>
      </c>
      <c r="C60" s="4">
        <f>IF('True_Odds_Calculator_3-way'!C61="","",'True_Odds_Calculator_3-way'!C61)</f>
        <v>3.66</v>
      </c>
      <c r="D60" s="4">
        <f t="shared" si="0"/>
        <v>2.7464095901104546E-2</v>
      </c>
      <c r="E60" s="4">
        <f t="shared" si="1"/>
        <v>2.2348051389389538</v>
      </c>
      <c r="F60" s="4">
        <f t="shared" si="2"/>
        <v>3.4666328907451911</v>
      </c>
      <c r="G60" s="4">
        <f t="shared" si="3"/>
        <v>3.7868840841367808</v>
      </c>
      <c r="I60" s="4">
        <f t="shared" si="4"/>
        <v>1.0274640959011045</v>
      </c>
    </row>
    <row r="61" spans="1:9" x14ac:dyDescent="0.2">
      <c r="A61" s="4">
        <f>IF('True_Odds_Calculator_3-way'!A62="","",'True_Odds_Calculator_3-way'!A62)</f>
        <v>2.58</v>
      </c>
      <c r="B61" s="4">
        <f>IF('True_Odds_Calculator_3-way'!B62="","",'True_Odds_Calculator_3-way'!B62)</f>
        <v>3.25</v>
      </c>
      <c r="C61" s="4">
        <f>IF('True_Odds_Calculator_3-way'!C62="","",'True_Odds_Calculator_3-way'!C62)</f>
        <v>3.02</v>
      </c>
      <c r="D61" s="4">
        <f t="shared" si="0"/>
        <v>2.6415034731683384E-2</v>
      </c>
      <c r="E61" s="4">
        <f t="shared" si="1"/>
        <v>2.6399720601471364</v>
      </c>
      <c r="F61" s="4">
        <f t="shared" si="2"/>
        <v>3.3457427364693757</v>
      </c>
      <c r="G61" s="4">
        <f t="shared" si="3"/>
        <v>3.1024989688027085</v>
      </c>
      <c r="I61" s="4">
        <f t="shared" si="4"/>
        <v>1.0264150347316834</v>
      </c>
    </row>
    <row r="62" spans="1:9" x14ac:dyDescent="0.2">
      <c r="A62" s="4">
        <f>IF('True_Odds_Calculator_3-way'!A63="","",'True_Odds_Calculator_3-way'!A63)</f>
        <v>1.6</v>
      </c>
      <c r="B62" s="4">
        <f>IF('True_Odds_Calculator_3-way'!B63="","",'True_Odds_Calculator_3-way'!B63)</f>
        <v>4.05</v>
      </c>
      <c r="C62" s="4">
        <f>IF('True_Odds_Calculator_3-way'!C63="","",'True_Odds_Calculator_3-way'!C63)</f>
        <v>6.29</v>
      </c>
      <c r="D62" s="4">
        <f t="shared" si="0"/>
        <v>3.0896092170602074E-2</v>
      </c>
      <c r="E62" s="4">
        <f t="shared" si="1"/>
        <v>1.6268063785685209</v>
      </c>
      <c r="F62" s="4">
        <f t="shared" si="2"/>
        <v>4.2262768424654453</v>
      </c>
      <c r="G62" s="4">
        <f t="shared" si="3"/>
        <v>6.7256816294202117</v>
      </c>
      <c r="I62" s="4">
        <f t="shared" si="4"/>
        <v>1.0308960921706021</v>
      </c>
    </row>
    <row r="63" spans="1:9" x14ac:dyDescent="0.2">
      <c r="A63" s="4">
        <f>IF('True_Odds_Calculator_3-way'!A64="","",'True_Odds_Calculator_3-way'!A64)</f>
        <v>1.95</v>
      </c>
      <c r="B63" s="4">
        <f>IF('True_Odds_Calculator_3-way'!B64="","",'True_Odds_Calculator_3-way'!B64)</f>
        <v>3.56</v>
      </c>
      <c r="C63" s="4">
        <f>IF('True_Odds_Calculator_3-way'!C64="","",'True_Odds_Calculator_3-way'!C64)</f>
        <v>4.25</v>
      </c>
      <c r="D63" s="4">
        <f t="shared" si="0"/>
        <v>2.9013506872066053E-2</v>
      </c>
      <c r="E63" s="4">
        <f t="shared" si="1"/>
        <v>1.987481474828221</v>
      </c>
      <c r="F63" s="4">
        <f t="shared" si="2"/>
        <v>3.6869389540332826</v>
      </c>
      <c r="G63" s="4">
        <f t="shared" si="3"/>
        <v>4.4321732598898347</v>
      </c>
      <c r="I63" s="4">
        <f t="shared" si="4"/>
        <v>1.0290135068720661</v>
      </c>
    </row>
    <row r="64" spans="1:9" x14ac:dyDescent="0.2">
      <c r="A64" s="4">
        <f>IF('True_Odds_Calculator_3-way'!A65="","",'True_Odds_Calculator_3-way'!A65)</f>
        <v>1.63</v>
      </c>
      <c r="B64" s="4">
        <f>IF('True_Odds_Calculator_3-way'!B65="","",'True_Odds_Calculator_3-way'!B65)</f>
        <v>4.01</v>
      </c>
      <c r="C64" s="4">
        <f>IF('True_Odds_Calculator_3-way'!C65="","",'True_Odds_Calculator_3-way'!C65)</f>
        <v>5.96</v>
      </c>
      <c r="D64" s="4">
        <f t="shared" si="0"/>
        <v>3.0658726018157667E-2</v>
      </c>
      <c r="E64" s="4">
        <f t="shared" si="1"/>
        <v>1.6576123537624181</v>
      </c>
      <c r="F64" s="4">
        <f t="shared" si="2"/>
        <v>4.1813539640432822</v>
      </c>
      <c r="G64" s="4">
        <f t="shared" si="3"/>
        <v>6.3465605563601137</v>
      </c>
      <c r="I64" s="4">
        <f t="shared" si="4"/>
        <v>1.0306587260181577</v>
      </c>
    </row>
    <row r="65" spans="1:9" x14ac:dyDescent="0.2">
      <c r="A65" s="4">
        <f>IF('True_Odds_Calculator_3-way'!A66="","",'True_Odds_Calculator_3-way'!A66)</f>
        <v>5.09</v>
      </c>
      <c r="B65" s="4">
        <f>IF('True_Odds_Calculator_3-way'!B66="","",'True_Odds_Calculator_3-way'!B66)</f>
        <v>3.68</v>
      </c>
      <c r="C65" s="4">
        <f>IF('True_Odds_Calculator_3-way'!C66="","",'True_Odds_Calculator_3-way'!C66)</f>
        <v>1.78</v>
      </c>
      <c r="D65" s="4">
        <f t="shared" si="0"/>
        <v>3.0000537467739896E-2</v>
      </c>
      <c r="E65" s="4">
        <f t="shared" si="1"/>
        <v>5.3629806032254885</v>
      </c>
      <c r="F65" s="4">
        <f t="shared" si="2"/>
        <v>3.8206006217796444</v>
      </c>
      <c r="G65" s="4">
        <f t="shared" si="3"/>
        <v>1.8122587842851172</v>
      </c>
      <c r="I65" s="4">
        <f t="shared" si="4"/>
        <v>1.0300005374677399</v>
      </c>
    </row>
    <row r="66" spans="1:9" x14ac:dyDescent="0.2">
      <c r="A66" s="4">
        <f>IF('True_Odds_Calculator_3-way'!A67="","",'True_Odds_Calculator_3-way'!A67)</f>
        <v>2.79</v>
      </c>
      <c r="B66" s="4">
        <f>IF('True_Odds_Calculator_3-way'!B67="","",'True_Odds_Calculator_3-way'!B67)</f>
        <v>3.58</v>
      </c>
      <c r="C66" s="4">
        <f>IF('True_Odds_Calculator_3-way'!C67="","",'True_Odds_Calculator_3-way'!C67)</f>
        <v>2.46</v>
      </c>
      <c r="D66" s="4">
        <f t="shared" si="0"/>
        <v>4.425661304729811E-2</v>
      </c>
      <c r="E66" s="4">
        <f t="shared" si="1"/>
        <v>2.909761870814052</v>
      </c>
      <c r="F66" s="4">
        <f t="shared" si="2"/>
        <v>3.77961225204294</v>
      </c>
      <c r="G66" s="4">
        <f t="shared" si="3"/>
        <v>2.5526362484525835</v>
      </c>
      <c r="I66" s="4">
        <f t="shared" si="4"/>
        <v>1.0442566130472981</v>
      </c>
    </row>
    <row r="67" spans="1:9" x14ac:dyDescent="0.2">
      <c r="A67" s="4">
        <f>IF('True_Odds_Calculator_3-way'!A68="","",'True_Odds_Calculator_3-way'!A68)</f>
        <v>1.75</v>
      </c>
      <c r="B67" s="4">
        <f>IF('True_Odds_Calculator_3-way'!B68="","",'True_Odds_Calculator_3-way'!B68)</f>
        <v>3.74</v>
      </c>
      <c r="C67" s="4">
        <f>IF('True_Odds_Calculator_3-way'!C68="","",'True_Odds_Calculator_3-way'!C68)</f>
        <v>4.76</v>
      </c>
      <c r="D67" s="4">
        <f t="shared" ref="D67:D130" si="5">IF(A67="","",((1/A67)+(1/B67)+(1/C67))-1)</f>
        <v>4.889228418640168E-2</v>
      </c>
      <c r="E67" s="4">
        <f t="shared" ref="E67:E130" si="6">IF(A67="","",(3*A67)/(3-($D67*A67)))</f>
        <v>1.8013761467889908</v>
      </c>
      <c r="F67" s="4">
        <f t="shared" ref="F67:F130" si="7">IF(B67="","",(3*B67)/(3-($D67*B67)))</f>
        <v>3.9827586206896548</v>
      </c>
      <c r="G67" s="4">
        <f t="shared" ref="G67:G130" si="8">IF(C67="","",(3*C67)/(3-($D67*C67)))</f>
        <v>5.1603153745072259</v>
      </c>
      <c r="I67" s="4">
        <f t="shared" ref="I67:I130" si="9">IF(A67="","",D67+1)</f>
        <v>1.0488922841864017</v>
      </c>
    </row>
    <row r="68" spans="1:9" x14ac:dyDescent="0.2">
      <c r="A68" s="4">
        <f>IF('True_Odds_Calculator_3-way'!A69="","",'True_Odds_Calculator_3-way'!A69)</f>
        <v>3.16</v>
      </c>
      <c r="B68" s="4">
        <f>IF('True_Odds_Calculator_3-way'!B69="","",'True_Odds_Calculator_3-way'!B69)</f>
        <v>3.33</v>
      </c>
      <c r="C68" s="4">
        <f>IF('True_Odds_Calculator_3-way'!C69="","",'True_Odds_Calculator_3-way'!C69)</f>
        <v>2.34</v>
      </c>
      <c r="D68" s="4">
        <f t="shared" si="5"/>
        <v>4.4106423853259358E-2</v>
      </c>
      <c r="E68" s="4">
        <f t="shared" si="6"/>
        <v>3.3139626151923025</v>
      </c>
      <c r="F68" s="4">
        <f t="shared" si="7"/>
        <v>3.5014231304775167</v>
      </c>
      <c r="G68" s="4">
        <f t="shared" si="8"/>
        <v>2.4233712674140104</v>
      </c>
      <c r="I68" s="4">
        <f t="shared" si="9"/>
        <v>1.0441064238532594</v>
      </c>
    </row>
    <row r="69" spans="1:9" x14ac:dyDescent="0.2">
      <c r="A69" s="4">
        <f>IF('True_Odds_Calculator_3-way'!A70="","",'True_Odds_Calculator_3-way'!A70)</f>
        <v>3.98</v>
      </c>
      <c r="B69" s="4">
        <f>IF('True_Odds_Calculator_3-way'!B70="","",'True_Odds_Calculator_3-way'!B70)</f>
        <v>3.7</v>
      </c>
      <c r="C69" s="4">
        <f>IF('True_Odds_Calculator_3-way'!C70="","",'True_Odds_Calculator_3-way'!C70)</f>
        <v>1.9</v>
      </c>
      <c r="D69" s="4">
        <f t="shared" si="5"/>
        <v>4.7842341150989398E-2</v>
      </c>
      <c r="E69" s="4">
        <f t="shared" si="6"/>
        <v>4.2497341960569868</v>
      </c>
      <c r="F69" s="4">
        <f t="shared" si="7"/>
        <v>3.9320104556058344</v>
      </c>
      <c r="G69" s="4">
        <f t="shared" si="8"/>
        <v>1.9593691788400394</v>
      </c>
      <c r="I69" s="4">
        <f t="shared" si="9"/>
        <v>1.0478423411509894</v>
      </c>
    </row>
    <row r="70" spans="1:9" x14ac:dyDescent="0.2">
      <c r="A70" s="4">
        <f>IF('True_Odds_Calculator_3-way'!A71="","",'True_Odds_Calculator_3-way'!A71)</f>
        <v>3.64</v>
      </c>
      <c r="B70" s="4">
        <f>IF('True_Odds_Calculator_3-way'!B71="","",'True_Odds_Calculator_3-way'!B71)</f>
        <v>3.29</v>
      </c>
      <c r="C70" s="4">
        <f>IF('True_Odds_Calculator_3-way'!C71="","",'True_Odds_Calculator_3-way'!C71)</f>
        <v>2.15</v>
      </c>
      <c r="D70" s="4">
        <f t="shared" si="5"/>
        <v>4.3792921576197186E-2</v>
      </c>
      <c r="E70" s="4">
        <f t="shared" si="6"/>
        <v>3.84426669267912</v>
      </c>
      <c r="F70" s="4">
        <f t="shared" si="7"/>
        <v>3.4559776004409759</v>
      </c>
      <c r="G70" s="4">
        <f t="shared" si="8"/>
        <v>2.2196639926619084</v>
      </c>
      <c r="I70" s="4">
        <f t="shared" si="9"/>
        <v>1.0437929215761972</v>
      </c>
    </row>
    <row r="71" spans="1:9" x14ac:dyDescent="0.2">
      <c r="A71" s="4">
        <f>IF('True_Odds_Calculator_3-way'!A72="","",'True_Odds_Calculator_3-way'!A72)</f>
        <v>2.48</v>
      </c>
      <c r="B71" s="4">
        <f>IF('True_Odds_Calculator_3-way'!B72="","",'True_Odds_Calculator_3-way'!B72)</f>
        <v>3.44</v>
      </c>
      <c r="C71" s="4">
        <f>IF('True_Odds_Calculator_3-way'!C72="","",'True_Odds_Calculator_3-way'!C72)</f>
        <v>2.85</v>
      </c>
      <c r="D71" s="4">
        <f t="shared" si="5"/>
        <v>4.4800673852673611E-2</v>
      </c>
      <c r="E71" s="4">
        <f t="shared" si="6"/>
        <v>2.5753797657852071</v>
      </c>
      <c r="F71" s="4">
        <f t="shared" si="7"/>
        <v>3.6262876142446925</v>
      </c>
      <c r="G71" s="4">
        <f t="shared" si="8"/>
        <v>2.9766898244880902</v>
      </c>
      <c r="I71" s="4">
        <f t="shared" si="9"/>
        <v>1.0448006738526736</v>
      </c>
    </row>
    <row r="72" spans="1:9" x14ac:dyDescent="0.2">
      <c r="A72" s="4">
        <f>IF('True_Odds_Calculator_3-way'!A73="","",'True_Odds_Calculator_3-way'!A73)</f>
        <v>2.12</v>
      </c>
      <c r="B72" s="4">
        <f>IF('True_Odds_Calculator_3-way'!B73="","",'True_Odds_Calculator_3-way'!B73)</f>
        <v>3.39</v>
      </c>
      <c r="C72" s="4">
        <f>IF('True_Odds_Calculator_3-way'!C73="","",'True_Odds_Calculator_3-way'!C73)</f>
        <v>3.59</v>
      </c>
      <c r="D72" s="4">
        <f t="shared" si="5"/>
        <v>4.5234895978436551E-2</v>
      </c>
      <c r="E72" s="4">
        <f t="shared" si="6"/>
        <v>2.1900057074608843</v>
      </c>
      <c r="F72" s="4">
        <f t="shared" si="7"/>
        <v>3.5726158017018177</v>
      </c>
      <c r="G72" s="4">
        <f t="shared" si="8"/>
        <v>3.7954519599366696</v>
      </c>
      <c r="I72" s="4">
        <f t="shared" si="9"/>
        <v>1.0452348959784366</v>
      </c>
    </row>
    <row r="73" spans="1:9" x14ac:dyDescent="0.2">
      <c r="A73" s="4">
        <f>IF('True_Odds_Calculator_3-way'!A74="","",'True_Odds_Calculator_3-way'!A74)</f>
        <v>1.52</v>
      </c>
      <c r="B73" s="4">
        <f>IF('True_Odds_Calculator_3-way'!B74="","",'True_Odds_Calculator_3-way'!B74)</f>
        <v>4.41</v>
      </c>
      <c r="C73" s="4">
        <f>IF('True_Odds_Calculator_3-way'!C74="","",'True_Odds_Calculator_3-way'!C74)</f>
        <v>5.98</v>
      </c>
      <c r="D73" s="4">
        <f t="shared" si="5"/>
        <v>5.1876186724176154E-2</v>
      </c>
      <c r="E73" s="4">
        <f t="shared" si="6"/>
        <v>1.5610300107212303</v>
      </c>
      <c r="F73" s="4">
        <f t="shared" si="7"/>
        <v>4.7740602610565031</v>
      </c>
      <c r="G73" s="4">
        <f t="shared" si="8"/>
        <v>6.6696894576946049</v>
      </c>
      <c r="I73" s="4">
        <f t="shared" si="9"/>
        <v>1.0518761867241762</v>
      </c>
    </row>
    <row r="74" spans="1:9" x14ac:dyDescent="0.2">
      <c r="A74" s="4">
        <f>IF('True_Odds_Calculator_3-way'!A75="","",'True_Odds_Calculator_3-way'!A75)</f>
        <v>2.5499999999999998</v>
      </c>
      <c r="B74" s="4">
        <f>IF('True_Odds_Calculator_3-way'!B75="","",'True_Odds_Calculator_3-way'!B75)</f>
        <v>3.26</v>
      </c>
      <c r="C74" s="4">
        <f>IF('True_Odds_Calculator_3-way'!C75="","",'True_Odds_Calculator_3-way'!C75)</f>
        <v>2.9</v>
      </c>
      <c r="D74" s="4">
        <f t="shared" si="5"/>
        <v>4.3732915209663492E-2</v>
      </c>
      <c r="E74" s="4">
        <f t="shared" si="6"/>
        <v>2.648450803253295</v>
      </c>
      <c r="F74" s="4">
        <f t="shared" si="7"/>
        <v>3.4226551888957779</v>
      </c>
      <c r="G74" s="4">
        <f t="shared" si="8"/>
        <v>3.0280095626070249</v>
      </c>
      <c r="I74" s="4">
        <f t="shared" si="9"/>
        <v>1.0437329152096635</v>
      </c>
    </row>
    <row r="75" spans="1:9" x14ac:dyDescent="0.2">
      <c r="A75" s="4">
        <f>IF('True_Odds_Calculator_3-way'!A76="","",'True_Odds_Calculator_3-way'!A76)</f>
        <v>2.21</v>
      </c>
      <c r="B75" s="4">
        <f>IF('True_Odds_Calculator_3-way'!B76="","",'True_Odds_Calculator_3-way'!B76)</f>
        <v>3.34</v>
      </c>
      <c r="C75" s="4">
        <f>IF('True_Odds_Calculator_3-way'!C76="","",'True_Odds_Calculator_3-way'!C76)</f>
        <v>3.41</v>
      </c>
      <c r="D75" s="4">
        <f t="shared" si="5"/>
        <v>4.5145017352405281E-2</v>
      </c>
      <c r="E75" s="4">
        <f t="shared" si="6"/>
        <v>2.2860259760012402</v>
      </c>
      <c r="F75" s="4">
        <f t="shared" si="7"/>
        <v>3.5167573321390946</v>
      </c>
      <c r="G75" s="4">
        <f t="shared" si="8"/>
        <v>3.5944485386764988</v>
      </c>
      <c r="I75" s="4">
        <f t="shared" si="9"/>
        <v>1.0451450173524053</v>
      </c>
    </row>
    <row r="76" spans="1:9" x14ac:dyDescent="0.2">
      <c r="A76" s="4">
        <f>IF('True_Odds_Calculator_3-way'!A77="","",'True_Odds_Calculator_3-way'!A77)</f>
        <v>1.96</v>
      </c>
      <c r="B76" s="4">
        <f>IF('True_Odds_Calculator_3-way'!B77="","",'True_Odds_Calculator_3-way'!B77)</f>
        <v>3.7</v>
      </c>
      <c r="C76" s="4">
        <f>IF('True_Odds_Calculator_3-way'!C77="","",'True_Odds_Calculator_3-way'!C77)</f>
        <v>3.77</v>
      </c>
      <c r="D76" s="4">
        <f t="shared" si="5"/>
        <v>4.5726341292843919E-2</v>
      </c>
      <c r="E76" s="4">
        <f t="shared" si="6"/>
        <v>2.0203572494805018</v>
      </c>
      <c r="F76" s="4">
        <f t="shared" si="7"/>
        <v>3.9211356647849849</v>
      </c>
      <c r="G76" s="4">
        <f t="shared" si="8"/>
        <v>3.9998419962313183</v>
      </c>
      <c r="I76" s="4">
        <f t="shared" si="9"/>
        <v>1.0457263412928439</v>
      </c>
    </row>
    <row r="77" spans="1:9" x14ac:dyDescent="0.2">
      <c r="A77" s="4">
        <f>IF('True_Odds_Calculator_3-way'!A78="","",'True_Odds_Calculator_3-way'!A78)</f>
        <v>1.76</v>
      </c>
      <c r="B77" s="4">
        <f>IF('True_Odds_Calculator_3-way'!B78="","",'True_Odds_Calculator_3-way'!B78)</f>
        <v>3.62</v>
      </c>
      <c r="C77" s="4">
        <f>IF('True_Odds_Calculator_3-way'!C78="","",'True_Odds_Calculator_3-way'!C78)</f>
        <v>4.9400000000000004</v>
      </c>
      <c r="D77" s="4">
        <f t="shared" si="5"/>
        <v>4.6854061902041E-2</v>
      </c>
      <c r="E77" s="4">
        <f t="shared" si="6"/>
        <v>1.8097457785650282</v>
      </c>
      <c r="F77" s="4">
        <f t="shared" si="7"/>
        <v>3.8369293766778734</v>
      </c>
      <c r="G77" s="4">
        <f t="shared" si="8"/>
        <v>5.3530001369697748</v>
      </c>
      <c r="I77" s="4">
        <f t="shared" si="9"/>
        <v>1.046854061902041</v>
      </c>
    </row>
    <row r="78" spans="1:9" x14ac:dyDescent="0.2">
      <c r="A78" s="4">
        <f>IF('True_Odds_Calculator_3-way'!A79="","",'True_Odds_Calculator_3-way'!A79)</f>
        <v>1.83</v>
      </c>
      <c r="B78" s="4">
        <f>IF('True_Odds_Calculator_3-way'!B79="","",'True_Odds_Calculator_3-way'!B79)</f>
        <v>3.46</v>
      </c>
      <c r="C78" s="4">
        <f>IF('True_Odds_Calculator_3-way'!C79="","",'True_Odds_Calculator_3-way'!C79)</f>
        <v>4.7699999999999996</v>
      </c>
      <c r="D78" s="4">
        <f t="shared" si="5"/>
        <v>4.510903434217739E-2</v>
      </c>
      <c r="E78" s="4">
        <f t="shared" si="6"/>
        <v>1.8817800205382385</v>
      </c>
      <c r="F78" s="4">
        <f t="shared" si="7"/>
        <v>3.6498881807553913</v>
      </c>
      <c r="G78" s="4">
        <f t="shared" si="8"/>
        <v>5.1385544116010751</v>
      </c>
      <c r="I78" s="4">
        <f t="shared" si="9"/>
        <v>1.0451090343421774</v>
      </c>
    </row>
    <row r="79" spans="1:9" x14ac:dyDescent="0.2">
      <c r="A79" s="4">
        <f>IF('True_Odds_Calculator_3-way'!A80="","",'True_Odds_Calculator_3-way'!A80)</f>
        <v>2.5499999999999998</v>
      </c>
      <c r="B79" s="4">
        <f>IF('True_Odds_Calculator_3-way'!B80="","",'True_Odds_Calculator_3-way'!B80)</f>
        <v>3.23</v>
      </c>
      <c r="C79" s="4">
        <f>IF('True_Odds_Calculator_3-way'!C80="","",'True_Odds_Calculator_3-way'!C80)</f>
        <v>2.92</v>
      </c>
      <c r="D79" s="4">
        <f t="shared" si="5"/>
        <v>4.4220139389569812E-2</v>
      </c>
      <c r="E79" s="4">
        <f t="shared" si="6"/>
        <v>2.6495904709583975</v>
      </c>
      <c r="F79" s="4">
        <f t="shared" si="7"/>
        <v>3.3914690276801123</v>
      </c>
      <c r="G79" s="4">
        <f t="shared" si="8"/>
        <v>3.051332192617942</v>
      </c>
      <c r="I79" s="4">
        <f t="shared" si="9"/>
        <v>1.0442201393895698</v>
      </c>
    </row>
    <row r="80" spans="1:9" x14ac:dyDescent="0.2">
      <c r="A80" s="4">
        <f>IF('True_Odds_Calculator_3-way'!A81="","",'True_Odds_Calculator_3-way'!A81)</f>
        <v>2.7</v>
      </c>
      <c r="B80" s="4">
        <f>IF('True_Odds_Calculator_3-way'!B81="","",'True_Odds_Calculator_3-way'!B81)</f>
        <v>3.23</v>
      </c>
      <c r="C80" s="4">
        <f>IF('True_Odds_Calculator_3-way'!C81="","",'True_Odds_Calculator_3-way'!C81)</f>
        <v>2.74</v>
      </c>
      <c r="D80" s="4">
        <f t="shared" si="5"/>
        <v>4.4931397239819759E-2</v>
      </c>
      <c r="E80" s="4">
        <f t="shared" si="6"/>
        <v>2.8137845439836977</v>
      </c>
      <c r="F80" s="4">
        <f t="shared" si="7"/>
        <v>3.3941981994608041</v>
      </c>
      <c r="G80" s="4">
        <f t="shared" si="8"/>
        <v>2.8572541166886025</v>
      </c>
      <c r="I80" s="4">
        <f t="shared" si="9"/>
        <v>1.0449313972398198</v>
      </c>
    </row>
    <row r="81" spans="1:9" x14ac:dyDescent="0.2">
      <c r="A81" s="4">
        <f>IF('True_Odds_Calculator_3-way'!A82="","",'True_Odds_Calculator_3-way'!A82)</f>
        <v>1.95</v>
      </c>
      <c r="B81" s="4">
        <f>IF('True_Odds_Calculator_3-way'!B82="","",'True_Odds_Calculator_3-way'!B82)</f>
        <v>3.5</v>
      </c>
      <c r="C81" s="4">
        <f>IF('True_Odds_Calculator_3-way'!C82="","",'True_Odds_Calculator_3-way'!C82)</f>
        <v>4.0199999999999996</v>
      </c>
      <c r="D81" s="4">
        <f t="shared" si="5"/>
        <v>4.7291017440271199E-2</v>
      </c>
      <c r="E81" s="4">
        <f t="shared" si="6"/>
        <v>2.0118423464711275</v>
      </c>
      <c r="F81" s="4">
        <f t="shared" si="7"/>
        <v>3.7043812867076218</v>
      </c>
      <c r="G81" s="4">
        <f t="shared" si="8"/>
        <v>4.2919827923347675</v>
      </c>
      <c r="I81" s="4">
        <f t="shared" si="9"/>
        <v>1.0472910174402712</v>
      </c>
    </row>
    <row r="82" spans="1:9" x14ac:dyDescent="0.2">
      <c r="A82" s="4">
        <f>IF('True_Odds_Calculator_3-way'!A83="","",'True_Odds_Calculator_3-way'!A83)</f>
        <v>3.19</v>
      </c>
      <c r="B82" s="4">
        <f>IF('True_Odds_Calculator_3-way'!B83="","",'True_Odds_Calculator_3-way'!B83)</f>
        <v>3.4</v>
      </c>
      <c r="C82" s="4">
        <f>IF('True_Odds_Calculator_3-way'!C83="","",'True_Odds_Calculator_3-way'!C83)</f>
        <v>2.29</v>
      </c>
      <c r="D82" s="4">
        <f t="shared" si="5"/>
        <v>4.4278493590698575E-2</v>
      </c>
      <c r="E82" s="4">
        <f t="shared" si="6"/>
        <v>3.3476150854694713</v>
      </c>
      <c r="F82" s="4">
        <f t="shared" si="7"/>
        <v>3.5796342540236767</v>
      </c>
      <c r="G82" s="4">
        <f t="shared" si="8"/>
        <v>2.3701078686338679</v>
      </c>
      <c r="I82" s="4">
        <f t="shared" si="9"/>
        <v>1.0442784935906986</v>
      </c>
    </row>
    <row r="83" spans="1:9" x14ac:dyDescent="0.2">
      <c r="A83" s="4">
        <f>IF('True_Odds_Calculator_3-way'!A84="","",'True_Odds_Calculator_3-way'!A84)</f>
        <v>1.92</v>
      </c>
      <c r="B83" s="4">
        <f>IF('True_Odds_Calculator_3-way'!B84="","",'True_Odds_Calculator_3-way'!B84)</f>
        <v>3.61</v>
      </c>
      <c r="C83" s="4">
        <f>IF('True_Odds_Calculator_3-way'!C84="","",'True_Odds_Calculator_3-way'!C84)</f>
        <v>4.0199999999999996</v>
      </c>
      <c r="D83" s="4">
        <f t="shared" si="5"/>
        <v>4.6597862488113595E-2</v>
      </c>
      <c r="E83" s="4">
        <f t="shared" si="6"/>
        <v>1.9790195724138404</v>
      </c>
      <c r="F83" s="4">
        <f t="shared" si="7"/>
        <v>3.8244473213491594</v>
      </c>
      <c r="G83" s="4">
        <f t="shared" si="8"/>
        <v>4.2877307796001727</v>
      </c>
      <c r="I83" s="4">
        <f t="shared" si="9"/>
        <v>1.0465978624881136</v>
      </c>
    </row>
    <row r="84" spans="1:9" x14ac:dyDescent="0.2">
      <c r="A84" s="4">
        <f>IF('True_Odds_Calculator_3-way'!A85="","",'True_Odds_Calculator_3-way'!A85)</f>
        <v>1.92</v>
      </c>
      <c r="B84" s="4">
        <f>IF('True_Odds_Calculator_3-way'!B85="","",'True_Odds_Calculator_3-way'!B85)</f>
        <v>3.42</v>
      </c>
      <c r="C84" s="4">
        <f>IF('True_Odds_Calculator_3-way'!C85="","",'True_Odds_Calculator_3-way'!C85)</f>
        <v>4.29</v>
      </c>
      <c r="D84" s="4">
        <f t="shared" si="5"/>
        <v>4.6331227252280005E-2</v>
      </c>
      <c r="E84" s="4">
        <f t="shared" si="6"/>
        <v>1.9786715396882661</v>
      </c>
      <c r="F84" s="4">
        <f t="shared" si="7"/>
        <v>3.6107089792139</v>
      </c>
      <c r="G84" s="4">
        <f t="shared" si="8"/>
        <v>4.5943954938486664</v>
      </c>
      <c r="I84" s="4">
        <f t="shared" si="9"/>
        <v>1.04633122725228</v>
      </c>
    </row>
    <row r="85" spans="1:9" x14ac:dyDescent="0.2">
      <c r="A85" s="4">
        <f>IF('True_Odds_Calculator_3-way'!A86="","",'True_Odds_Calculator_3-way'!A86)</f>
        <v>2.48</v>
      </c>
      <c r="B85" s="4">
        <f>IF('True_Odds_Calculator_3-way'!B86="","",'True_Odds_Calculator_3-way'!B86)</f>
        <v>3.29</v>
      </c>
      <c r="C85" s="4">
        <f>IF('True_Odds_Calculator_3-way'!C86="","",'True_Odds_Calculator_3-way'!C86)</f>
        <v>2.97</v>
      </c>
      <c r="D85" s="4">
        <f t="shared" si="5"/>
        <v>4.3877510933104658E-2</v>
      </c>
      <c r="E85" s="4">
        <f t="shared" si="6"/>
        <v>2.5733403977200644</v>
      </c>
      <c r="F85" s="4">
        <f t="shared" si="7"/>
        <v>3.4563144055175923</v>
      </c>
      <c r="G85" s="4">
        <f t="shared" si="8"/>
        <v>3.1048717016130811</v>
      </c>
      <c r="I85" s="4">
        <f t="shared" si="9"/>
        <v>1.0438775109331047</v>
      </c>
    </row>
    <row r="86" spans="1:9" x14ac:dyDescent="0.2">
      <c r="A86" s="4">
        <f>IF('True_Odds_Calculator_3-way'!A87="","",'True_Odds_Calculator_3-way'!A87)</f>
        <v>1.93</v>
      </c>
      <c r="B86" s="4">
        <f>IF('True_Odds_Calculator_3-way'!B87="","",'True_Odds_Calculator_3-way'!B87)</f>
        <v>3.45</v>
      </c>
      <c r="C86" s="4">
        <f>IF('True_Odds_Calculator_3-way'!C87="","",'True_Odds_Calculator_3-way'!C87)</f>
        <v>4.16</v>
      </c>
      <c r="D86" s="4">
        <f t="shared" si="5"/>
        <v>4.837440287429029E-2</v>
      </c>
      <c r="E86" s="4">
        <f t="shared" si="6"/>
        <v>1.9919925323724246</v>
      </c>
      <c r="F86" s="4">
        <f t="shared" si="7"/>
        <v>3.6532313159937861</v>
      </c>
      <c r="G86" s="4">
        <f t="shared" si="8"/>
        <v>4.4591136515350227</v>
      </c>
      <c r="I86" s="4">
        <f t="shared" si="9"/>
        <v>1.0483744028742903</v>
      </c>
    </row>
    <row r="87" spans="1:9" x14ac:dyDescent="0.2">
      <c r="A87" s="4">
        <f>IF('True_Odds_Calculator_3-way'!A88="","",'True_Odds_Calculator_3-way'!A88)</f>
        <v>3.22</v>
      </c>
      <c r="B87" s="4">
        <f>IF('True_Odds_Calculator_3-way'!B88="","",'True_Odds_Calculator_3-way'!B88)</f>
        <v>3.35</v>
      </c>
      <c r="C87" s="4">
        <f>IF('True_Odds_Calculator_3-way'!C88="","",'True_Odds_Calculator_3-way'!C88)</f>
        <v>2.2999999999999998</v>
      </c>
      <c r="D87" s="4">
        <f t="shared" si="5"/>
        <v>4.384907759339951E-2</v>
      </c>
      <c r="E87" s="4">
        <f t="shared" si="6"/>
        <v>3.3790331001357421</v>
      </c>
      <c r="F87" s="4">
        <f t="shared" si="7"/>
        <v>3.522477413736802</v>
      </c>
      <c r="G87" s="4">
        <f t="shared" si="8"/>
        <v>2.3800102963889094</v>
      </c>
      <c r="I87" s="4">
        <f t="shared" si="9"/>
        <v>1.0438490775933995</v>
      </c>
    </row>
    <row r="88" spans="1:9" x14ac:dyDescent="0.2">
      <c r="A88" s="4">
        <f>IF('True_Odds_Calculator_3-way'!A89="","",'True_Odds_Calculator_3-way'!A89)</f>
        <v>2.34</v>
      </c>
      <c r="B88" s="4">
        <f>IF('True_Odds_Calculator_3-way'!B89="","",'True_Odds_Calculator_3-way'!B89)</f>
        <v>3.28</v>
      </c>
      <c r="C88" s="4">
        <f>IF('True_Odds_Calculator_3-way'!C89="","",'True_Odds_Calculator_3-way'!C89)</f>
        <v>3.21</v>
      </c>
      <c r="D88" s="4">
        <f t="shared" si="5"/>
        <v>4.3754955881694091E-2</v>
      </c>
      <c r="E88" s="4">
        <f t="shared" si="6"/>
        <v>2.422683437396504</v>
      </c>
      <c r="F88" s="4">
        <f t="shared" si="7"/>
        <v>3.4447946774525509</v>
      </c>
      <c r="G88" s="4">
        <f t="shared" si="8"/>
        <v>3.3676667581573416</v>
      </c>
      <c r="I88" s="4">
        <f t="shared" si="9"/>
        <v>1.0437549558816941</v>
      </c>
    </row>
    <row r="89" spans="1:9" x14ac:dyDescent="0.2">
      <c r="A89" s="4">
        <f>IF('True_Odds_Calculator_3-way'!A90="","",'True_Odds_Calculator_3-way'!A90)</f>
        <v>2.02</v>
      </c>
      <c r="B89" s="4">
        <f>IF('True_Odds_Calculator_3-way'!B90="","",'True_Odds_Calculator_3-way'!B90)</f>
        <v>3.54</v>
      </c>
      <c r="C89" s="4">
        <f>IF('True_Odds_Calculator_3-way'!C90="","",'True_Odds_Calculator_3-way'!C90)</f>
        <v>3.72</v>
      </c>
      <c r="D89" s="4">
        <f t="shared" si="5"/>
        <v>4.6352584957785048E-2</v>
      </c>
      <c r="E89" s="4">
        <f t="shared" si="6"/>
        <v>2.0850767907173906</v>
      </c>
      <c r="F89" s="4">
        <f t="shared" si="7"/>
        <v>3.7448272599907204</v>
      </c>
      <c r="G89" s="4">
        <f t="shared" si="8"/>
        <v>3.9468541462407147</v>
      </c>
      <c r="I89" s="4">
        <f t="shared" si="9"/>
        <v>1.046352584957785</v>
      </c>
    </row>
    <row r="90" spans="1:9" x14ac:dyDescent="0.2">
      <c r="A90" s="4">
        <f>IF('True_Odds_Calculator_3-way'!A91="","",'True_Odds_Calculator_3-way'!A91)</f>
        <v>1.77</v>
      </c>
      <c r="B90" s="4">
        <f>IF('True_Odds_Calculator_3-way'!B91="","",'True_Odds_Calculator_3-way'!B91)</f>
        <v>3.73</v>
      </c>
      <c r="C90" s="4">
        <f>IF('True_Odds_Calculator_3-way'!C91="","",'True_Odds_Calculator_3-way'!C91)</f>
        <v>4.4000000000000004</v>
      </c>
      <c r="D90" s="4">
        <f t="shared" si="5"/>
        <v>6.0340993430465062E-2</v>
      </c>
      <c r="E90" s="4">
        <f t="shared" si="6"/>
        <v>1.8353402913118217</v>
      </c>
      <c r="F90" s="4">
        <f t="shared" si="7"/>
        <v>4.0325369230868899</v>
      </c>
      <c r="G90" s="4">
        <f t="shared" si="8"/>
        <v>4.8272085541592089</v>
      </c>
      <c r="I90" s="4">
        <f t="shared" si="9"/>
        <v>1.0603409934304651</v>
      </c>
    </row>
    <row r="91" spans="1:9" x14ac:dyDescent="0.2">
      <c r="A91" s="4">
        <f>IF('True_Odds_Calculator_3-way'!A92="","",'True_Odds_Calculator_3-way'!A92)</f>
        <v>2.19</v>
      </c>
      <c r="B91" s="4">
        <f>IF('True_Odds_Calculator_3-way'!B92="","",'True_Odds_Calculator_3-way'!B92)</f>
        <v>3.53</v>
      </c>
      <c r="C91" s="4">
        <f>IF('True_Odds_Calculator_3-way'!C92="","",'True_Odds_Calculator_3-way'!C92)</f>
        <v>3.16</v>
      </c>
      <c r="D91" s="4">
        <f t="shared" si="5"/>
        <v>5.6362819748911663E-2</v>
      </c>
      <c r="E91" s="4">
        <f t="shared" si="6"/>
        <v>2.2839737777114038</v>
      </c>
      <c r="F91" s="4">
        <f t="shared" si="7"/>
        <v>3.7807396001467577</v>
      </c>
      <c r="G91" s="4">
        <f t="shared" si="8"/>
        <v>3.3594464266494408</v>
      </c>
      <c r="I91" s="4">
        <f t="shared" si="9"/>
        <v>1.0563628197489117</v>
      </c>
    </row>
    <row r="92" spans="1:9" x14ac:dyDescent="0.2">
      <c r="A92" s="4">
        <f>IF('True_Odds_Calculator_3-way'!A93="","",'True_Odds_Calculator_3-way'!A93)</f>
        <v>2.37</v>
      </c>
      <c r="B92" s="4">
        <f>IF('True_Odds_Calculator_3-way'!B93="","",'True_Odds_Calculator_3-way'!B93)</f>
        <v>3.68</v>
      </c>
      <c r="C92" s="4">
        <f>IF('True_Odds_Calculator_3-way'!C93="","",'True_Odds_Calculator_3-way'!C93)</f>
        <v>2.76</v>
      </c>
      <c r="D92" s="4">
        <f t="shared" si="5"/>
        <v>5.5998899284535053E-2</v>
      </c>
      <c r="E92" s="4">
        <f t="shared" si="6"/>
        <v>2.4796997611736611</v>
      </c>
      <c r="F92" s="4">
        <f t="shared" si="7"/>
        <v>3.9514316781442562</v>
      </c>
      <c r="G92" s="4">
        <f t="shared" si="8"/>
        <v>2.9099159215267583</v>
      </c>
      <c r="I92" s="4">
        <f t="shared" si="9"/>
        <v>1.0559988992845351</v>
      </c>
    </row>
    <row r="93" spans="1:9" x14ac:dyDescent="0.2">
      <c r="A93" s="4">
        <f>IF('True_Odds_Calculator_3-way'!A94="","",'True_Odds_Calculator_3-way'!A94)</f>
        <v>5.39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1.62</v>
      </c>
      <c r="D93" s="4">
        <f t="shared" si="5"/>
        <v>5.9882116314972311E-2</v>
      </c>
      <c r="E93" s="4">
        <f t="shared" si="6"/>
        <v>6.0398125775202329</v>
      </c>
      <c r="F93" s="4">
        <f t="shared" si="7"/>
        <v>4.2174748799759225</v>
      </c>
      <c r="G93" s="4">
        <f t="shared" si="8"/>
        <v>1.6741354167464166</v>
      </c>
      <c r="I93" s="4">
        <f t="shared" si="9"/>
        <v>1.0598821163149723</v>
      </c>
    </row>
    <row r="94" spans="1:9" x14ac:dyDescent="0.2">
      <c r="A94" s="4">
        <f>IF('True_Odds_Calculator_3-way'!A95="","",'True_Odds_Calculator_3-way'!A95)</f>
        <v>2.0499999999999998</v>
      </c>
      <c r="B94" s="4">
        <f>IF('True_Odds_Calculator_3-way'!B95="","",'True_Odds_Calculator_3-way'!B95)</f>
        <v>3.49</v>
      </c>
      <c r="C94" s="4">
        <f>IF('True_Odds_Calculator_3-way'!C95="","",'True_Odds_Calculator_3-way'!C95)</f>
        <v>3.53</v>
      </c>
      <c r="D94" s="4">
        <f t="shared" si="5"/>
        <v>5.7623948318348717E-2</v>
      </c>
      <c r="E94" s="4">
        <f t="shared" si="6"/>
        <v>2.1340303576083506</v>
      </c>
      <c r="F94" s="4">
        <f t="shared" si="7"/>
        <v>3.7407654269969393</v>
      </c>
      <c r="G94" s="4">
        <f t="shared" si="8"/>
        <v>3.7867580192806094</v>
      </c>
      <c r="I94" s="4">
        <f t="shared" si="9"/>
        <v>1.0576239483183487</v>
      </c>
    </row>
    <row r="95" spans="1:9" x14ac:dyDescent="0.2">
      <c r="A95" s="4">
        <f>IF('True_Odds_Calculator_3-way'!A96="","",'True_Odds_Calculator_3-way'!A96)</f>
        <v>2.31</v>
      </c>
      <c r="B95" s="4">
        <f>IF('True_Odds_Calculator_3-way'!B96="","",'True_Odds_Calculator_3-way'!B96)</f>
        <v>3.51</v>
      </c>
      <c r="C95" s="4">
        <f>IF('True_Odds_Calculator_3-way'!C96="","",'True_Odds_Calculator_3-way'!C96)</f>
        <v>2.97</v>
      </c>
      <c r="D95" s="4">
        <f t="shared" si="5"/>
        <v>5.4501054501054469E-2</v>
      </c>
      <c r="E95" s="4">
        <f t="shared" si="6"/>
        <v>2.4111874386653578</v>
      </c>
      <c r="F95" s="4">
        <f t="shared" si="7"/>
        <v>3.7490636704119846</v>
      </c>
      <c r="G95" s="4">
        <f t="shared" si="8"/>
        <v>3.1393890114995933</v>
      </c>
      <c r="I95" s="4">
        <f t="shared" si="9"/>
        <v>1.0545010545010545</v>
      </c>
    </row>
    <row r="96" spans="1:9" x14ac:dyDescent="0.2">
      <c r="A96" s="4">
        <f>IF('True_Odds_Calculator_3-way'!A97="","",'True_Odds_Calculator_3-way'!A97)</f>
        <v>1.9</v>
      </c>
      <c r="B96" s="4">
        <f>IF('True_Odds_Calculator_3-way'!B97="","",'True_Odds_Calculator_3-way'!B97)</f>
        <v>3.74</v>
      </c>
      <c r="C96" s="4">
        <f>IF('True_Odds_Calculator_3-way'!C97="","",'True_Odds_Calculator_3-way'!C97)</f>
        <v>3.77</v>
      </c>
      <c r="D96" s="4">
        <f t="shared" si="5"/>
        <v>5.8947458007989617E-2</v>
      </c>
      <c r="E96" s="4">
        <f t="shared" si="6"/>
        <v>1.9736843268528508</v>
      </c>
      <c r="F96" s="4">
        <f t="shared" si="7"/>
        <v>4.0366442288277842</v>
      </c>
      <c r="G96" s="4">
        <f t="shared" si="8"/>
        <v>4.0716142099679722</v>
      </c>
      <c r="I96" s="4">
        <f t="shared" si="9"/>
        <v>1.0589474580079896</v>
      </c>
    </row>
    <row r="97" spans="1:9" x14ac:dyDescent="0.2">
      <c r="A97" s="4">
        <f>IF('True_Odds_Calculator_3-way'!A98="","",'True_Odds_Calculator_3-way'!A98)</f>
        <v>2.5299999999999998</v>
      </c>
      <c r="B97" s="4">
        <f>IF('True_Odds_Calculator_3-way'!B98="","",'True_Odds_Calculator_3-way'!B98)</f>
        <v>3.95</v>
      </c>
      <c r="C97" s="4">
        <f>IF('True_Odds_Calculator_3-way'!C98="","",'True_Odds_Calculator_3-way'!C98)</f>
        <v>2.4500000000000002</v>
      </c>
      <c r="D97" s="4">
        <f t="shared" si="5"/>
        <v>5.6584739264195161E-2</v>
      </c>
      <c r="E97" s="4">
        <f t="shared" si="6"/>
        <v>2.6567810518834269</v>
      </c>
      <c r="F97" s="4">
        <f t="shared" si="7"/>
        <v>4.2679782046272319</v>
      </c>
      <c r="G97" s="4">
        <f t="shared" si="8"/>
        <v>2.5687019530461104</v>
      </c>
      <c r="I97" s="4">
        <f t="shared" si="9"/>
        <v>1.0565847392641952</v>
      </c>
    </row>
    <row r="98" spans="1:9" x14ac:dyDescent="0.2">
      <c r="A98" s="4">
        <f>IF('True_Odds_Calculator_3-way'!A99="","",'True_Odds_Calculator_3-way'!A99)</f>
        <v>2</v>
      </c>
      <c r="B98" s="4">
        <f>IF('True_Odds_Calculator_3-way'!B99="","",'True_Odds_Calculator_3-way'!B99)</f>
        <v>3.57</v>
      </c>
      <c r="C98" s="4">
        <f>IF('True_Odds_Calculator_3-way'!C99="","",'True_Odds_Calculator_3-way'!C99)</f>
        <v>3.6</v>
      </c>
      <c r="D98" s="4">
        <f t="shared" si="5"/>
        <v>5.7889822595704965E-2</v>
      </c>
      <c r="E98" s="4">
        <f t="shared" si="6"/>
        <v>2.0802848818387827</v>
      </c>
      <c r="F98" s="4">
        <f t="shared" si="7"/>
        <v>3.8341288782816223</v>
      </c>
      <c r="G98" s="4">
        <f t="shared" si="8"/>
        <v>3.8687537627934985</v>
      </c>
      <c r="I98" s="4">
        <f t="shared" si="9"/>
        <v>1.057889822595705</v>
      </c>
    </row>
    <row r="99" spans="1:9" x14ac:dyDescent="0.2">
      <c r="A99" s="4">
        <f>IF('True_Odds_Calculator_3-way'!A100="","",'True_Odds_Calculator_3-way'!A100)</f>
        <v>1.75</v>
      </c>
      <c r="B99" s="4">
        <f>IF('True_Odds_Calculator_3-way'!B100="","",'True_Odds_Calculator_3-way'!B100)</f>
        <v>3.8</v>
      </c>
      <c r="C99" s="4">
        <f>IF('True_Odds_Calculator_3-way'!C100="","",'True_Odds_Calculator_3-way'!C100)</f>
        <v>4.45</v>
      </c>
      <c r="D99" s="4">
        <f t="shared" si="5"/>
        <v>5.930556728900882E-2</v>
      </c>
      <c r="E99" s="4">
        <f t="shared" si="6"/>
        <v>1.81271056661562</v>
      </c>
      <c r="F99" s="4">
        <f t="shared" si="7"/>
        <v>4.1086428323498767</v>
      </c>
      <c r="G99" s="4">
        <f t="shared" si="8"/>
        <v>4.879225061830172</v>
      </c>
      <c r="I99" s="4">
        <f t="shared" si="9"/>
        <v>1.0593055672890088</v>
      </c>
    </row>
    <row r="100" spans="1:9" x14ac:dyDescent="0.2">
      <c r="A100" s="4">
        <f>IF('True_Odds_Calculator_3-way'!A101="","",'True_Odds_Calculator_3-way'!A101)</f>
        <v>2.78</v>
      </c>
      <c r="B100" s="4">
        <f>IF('True_Odds_Calculator_3-way'!B101="","",'True_Odds_Calculator_3-way'!B101)</f>
        <v>3.56</v>
      </c>
      <c r="C100" s="4">
        <f>IF('True_Odds_Calculator_3-way'!C101="","",'True_Odds_Calculator_3-way'!C101)</f>
        <v>2.41</v>
      </c>
      <c r="D100" s="4">
        <f t="shared" si="5"/>
        <v>5.5548865956421167E-2</v>
      </c>
      <c r="E100" s="4">
        <f t="shared" si="6"/>
        <v>2.9308672178720565</v>
      </c>
      <c r="F100" s="4">
        <f t="shared" si="7"/>
        <v>3.8112285139280488</v>
      </c>
      <c r="G100" s="4">
        <f t="shared" si="8"/>
        <v>2.5225677062210243</v>
      </c>
      <c r="I100" s="4">
        <f t="shared" si="9"/>
        <v>1.0555488659564212</v>
      </c>
    </row>
    <row r="101" spans="1:9" x14ac:dyDescent="0.2">
      <c r="A101" s="4">
        <f>IF('True_Odds_Calculator_3-way'!A102="","",'True_Odds_Calculator_3-way'!A102)</f>
        <v>2.68</v>
      </c>
      <c r="B101" s="4">
        <f>IF('True_Odds_Calculator_3-way'!B102="","",'True_Odds_Calculator_3-way'!B102)</f>
        <v>3.47</v>
      </c>
      <c r="C101" s="4">
        <f>IF('True_Odds_Calculator_3-way'!C102="","",'True_Odds_Calculator_3-way'!C102)</f>
        <v>2.77</v>
      </c>
      <c r="D101" s="4">
        <f t="shared" si="5"/>
        <v>2.2329596723464462E-2</v>
      </c>
      <c r="E101" s="4">
        <f t="shared" si="6"/>
        <v>2.7345481458709213</v>
      </c>
      <c r="F101" s="4">
        <f t="shared" si="7"/>
        <v>3.5619989535201433</v>
      </c>
      <c r="G101" s="4">
        <f t="shared" si="8"/>
        <v>2.8283132027443534</v>
      </c>
      <c r="I101" s="4">
        <f t="shared" si="9"/>
        <v>1.0223295967234645</v>
      </c>
    </row>
    <row r="102" spans="1:9" x14ac:dyDescent="0.2">
      <c r="A102" s="4">
        <f>IF('True_Odds_Calculator_3-way'!A103="","",'True_Odds_Calculator_3-way'!A103)</f>
        <v>1.71</v>
      </c>
      <c r="B102" s="4">
        <f>IF('True_Odds_Calculator_3-way'!B103="","",'True_Odds_Calculator_3-way'!B103)</f>
        <v>4.3499999999999996</v>
      </c>
      <c r="C102" s="4">
        <f>IF('True_Odds_Calculator_3-way'!C103="","",'True_Odds_Calculator_3-way'!C103)</f>
        <v>4.8</v>
      </c>
      <c r="D102" s="4">
        <f t="shared" si="5"/>
        <v>2.3013712442024659E-2</v>
      </c>
      <c r="E102" s="4">
        <f t="shared" si="6"/>
        <v>1.7327296286051217</v>
      </c>
      <c r="F102" s="4">
        <f t="shared" si="7"/>
        <v>4.5001701516240029</v>
      </c>
      <c r="G102" s="4">
        <f t="shared" si="8"/>
        <v>4.9835022192446194</v>
      </c>
      <c r="I102" s="4">
        <f t="shared" si="9"/>
        <v>1.0230137124420247</v>
      </c>
    </row>
    <row r="103" spans="1:9" x14ac:dyDescent="0.2">
      <c r="A103" s="4">
        <f>IF('True_Odds_Calculator_3-way'!A104="","",'True_Odds_Calculator_3-way'!A104)</f>
        <v>1.63</v>
      </c>
      <c r="B103" s="4">
        <f>IF('True_Odds_Calculator_3-way'!B104="","",'True_Odds_Calculator_3-way'!B104)</f>
        <v>3.69</v>
      </c>
      <c r="C103" s="4">
        <f>IF('True_Odds_Calculator_3-way'!C104="","",'True_Odds_Calculator_3-way'!C104)</f>
        <v>6.14</v>
      </c>
      <c r="D103" s="4">
        <f t="shared" si="5"/>
        <v>4.7366092053838349E-2</v>
      </c>
      <c r="E103" s="4">
        <f t="shared" si="6"/>
        <v>1.6730570890085219</v>
      </c>
      <c r="F103" s="4">
        <f t="shared" si="7"/>
        <v>3.9182801505112685</v>
      </c>
      <c r="G103" s="4">
        <f t="shared" si="8"/>
        <v>6.7991248527602988</v>
      </c>
      <c r="I103" s="4">
        <f t="shared" si="9"/>
        <v>1.0473660920538383</v>
      </c>
    </row>
    <row r="104" spans="1:9" x14ac:dyDescent="0.2">
      <c r="A104" s="4">
        <f>IF('True_Odds_Calculator_3-way'!A105="","",'True_Odds_Calculator_3-way'!A105)</f>
        <v>2.06</v>
      </c>
      <c r="B104" s="4">
        <f>IF('True_Odds_Calculator_3-way'!B105="","",'True_Odds_Calculator_3-way'!B105)</f>
        <v>3.23</v>
      </c>
      <c r="C104" s="4">
        <f>IF('True_Odds_Calculator_3-way'!C105="","",'True_Odds_Calculator_3-way'!C105)</f>
        <v>3.99</v>
      </c>
      <c r="D104" s="4">
        <f t="shared" si="5"/>
        <v>4.5660982839737851E-2</v>
      </c>
      <c r="E104" s="4">
        <f t="shared" si="6"/>
        <v>2.1266796475872836</v>
      </c>
      <c r="F104" s="4">
        <f t="shared" si="7"/>
        <v>3.3970022641851934</v>
      </c>
      <c r="G104" s="4">
        <f t="shared" si="8"/>
        <v>4.2479757761973582</v>
      </c>
      <c r="I104" s="4">
        <f t="shared" si="9"/>
        <v>1.0456609828397379</v>
      </c>
    </row>
    <row r="105" spans="1:9" x14ac:dyDescent="0.2">
      <c r="A105" s="4">
        <f>IF('True_Odds_Calculator_3-way'!A106="","",'True_Odds_Calculator_3-way'!A106)</f>
        <v>2.14</v>
      </c>
      <c r="B105" s="4">
        <f>IF('True_Odds_Calculator_3-way'!B106="","",'True_Odds_Calculator_3-way'!B106)</f>
        <v>3.11</v>
      </c>
      <c r="C105" s="4">
        <f>IF('True_Odds_Calculator_3-way'!C106="","",'True_Odds_Calculator_3-way'!C106)</f>
        <v>3.89</v>
      </c>
      <c r="D105" s="4">
        <f t="shared" si="5"/>
        <v>4.5902536726656784E-2</v>
      </c>
      <c r="E105" s="4">
        <f t="shared" si="6"/>
        <v>2.2124438396862285</v>
      </c>
      <c r="F105" s="4">
        <f t="shared" si="7"/>
        <v>3.2653854216320712</v>
      </c>
      <c r="G105" s="4">
        <f t="shared" si="8"/>
        <v>4.1361870497543753</v>
      </c>
      <c r="I105" s="4">
        <f t="shared" si="9"/>
        <v>1.0459025367266568</v>
      </c>
    </row>
    <row r="106" spans="1:9" x14ac:dyDescent="0.2">
      <c r="A106" s="4">
        <f>IF('True_Odds_Calculator_3-way'!A107="","",'True_Odds_Calculator_3-way'!A107)</f>
        <v>2.67</v>
      </c>
      <c r="B106" s="4">
        <f>IF('True_Odds_Calculator_3-way'!B107="","",'True_Odds_Calculator_3-way'!B107)</f>
        <v>3.07</v>
      </c>
      <c r="C106" s="4">
        <f>IF('True_Odds_Calculator_3-way'!C107="","",'True_Odds_Calculator_3-way'!C107)</f>
        <v>2.92</v>
      </c>
      <c r="D106" s="4">
        <f t="shared" si="5"/>
        <v>4.2730487653451332E-2</v>
      </c>
      <c r="E106" s="4">
        <f t="shared" si="6"/>
        <v>2.7755547178773243</v>
      </c>
      <c r="F106" s="4">
        <f t="shared" si="7"/>
        <v>3.210382086596852</v>
      </c>
      <c r="G106" s="4">
        <f t="shared" si="8"/>
        <v>3.0467159890203424</v>
      </c>
      <c r="I106" s="4">
        <f t="shared" si="9"/>
        <v>1.0427304876534513</v>
      </c>
    </row>
    <row r="107" spans="1:9" x14ac:dyDescent="0.2">
      <c r="A107" s="4">
        <f>IF('True_Odds_Calculator_3-way'!A108="","",'True_Odds_Calculator_3-way'!A108)</f>
        <v>3.21</v>
      </c>
      <c r="B107" s="4">
        <f>IF('True_Odds_Calculator_3-way'!B108="","",'True_Odds_Calculator_3-way'!B108)</f>
        <v>2.84</v>
      </c>
      <c r="C107" s="4">
        <f>IF('True_Odds_Calculator_3-way'!C108="","",'True_Odds_Calculator_3-way'!C108)</f>
        <v>2.63</v>
      </c>
      <c r="D107" s="4">
        <f t="shared" si="5"/>
        <v>4.3867292689246273E-2</v>
      </c>
      <c r="E107" s="4">
        <f t="shared" si="6"/>
        <v>3.3680914890133993</v>
      </c>
      <c r="F107" s="4">
        <f t="shared" si="7"/>
        <v>2.9630486046378661</v>
      </c>
      <c r="G107" s="4">
        <f t="shared" si="8"/>
        <v>2.7351870707375534</v>
      </c>
      <c r="I107" s="4">
        <f t="shared" si="9"/>
        <v>1.0438672926892463</v>
      </c>
    </row>
    <row r="108" spans="1:9" x14ac:dyDescent="0.2">
      <c r="A108" s="4">
        <f>IF('True_Odds_Calculator_3-way'!A109="","",'True_Odds_Calculator_3-way'!A109)</f>
        <v>3.47</v>
      </c>
      <c r="B108" s="4">
        <f>IF('True_Odds_Calculator_3-way'!B109="","",'True_Odds_Calculator_3-way'!B109)</f>
        <v>3.03</v>
      </c>
      <c r="C108" s="4">
        <f>IF('True_Odds_Calculator_3-way'!C109="","",'True_Odds_Calculator_3-way'!C109)</f>
        <v>2.35</v>
      </c>
      <c r="D108" s="4">
        <f t="shared" si="5"/>
        <v>4.3749356234292769E-2</v>
      </c>
      <c r="E108" s="4">
        <f t="shared" si="6"/>
        <v>3.6549531360982335</v>
      </c>
      <c r="F108" s="4">
        <f t="shared" si="7"/>
        <v>3.1700756568951993</v>
      </c>
      <c r="G108" s="4">
        <f t="shared" si="8"/>
        <v>2.4333931851640775</v>
      </c>
      <c r="I108" s="4">
        <f t="shared" si="9"/>
        <v>1.0437493562342928</v>
      </c>
    </row>
    <row r="109" spans="1:9" x14ac:dyDescent="0.2">
      <c r="A109" s="4">
        <f>IF('True_Odds_Calculator_3-way'!A110="","",'True_Odds_Calculator_3-way'!A110)</f>
        <v>2.04</v>
      </c>
      <c r="B109" s="4">
        <f>IF('True_Odds_Calculator_3-way'!B110="","",'True_Odds_Calculator_3-way'!B110)</f>
        <v>3.2</v>
      </c>
      <c r="C109" s="4">
        <f>IF('True_Odds_Calculator_3-way'!C110="","",'True_Odds_Calculator_3-way'!C110)</f>
        <v>4.1100000000000003</v>
      </c>
      <c r="D109" s="4">
        <f t="shared" si="5"/>
        <v>4.6005080864462533E-2</v>
      </c>
      <c r="E109" s="4">
        <f t="shared" si="6"/>
        <v>2.105879176425526</v>
      </c>
      <c r="F109" s="4">
        <f t="shared" si="7"/>
        <v>3.365134153438623</v>
      </c>
      <c r="G109" s="4">
        <f t="shared" si="8"/>
        <v>4.3864655950403497</v>
      </c>
      <c r="I109" s="4">
        <f t="shared" si="9"/>
        <v>1.0460050808644625</v>
      </c>
    </row>
    <row r="110" spans="1:9" x14ac:dyDescent="0.2">
      <c r="A110" s="4">
        <f>IF('True_Odds_Calculator_3-way'!A111="","",'True_Odds_Calculator_3-way'!A111)</f>
        <v>2.76</v>
      </c>
      <c r="B110" s="4">
        <f>IF('True_Odds_Calculator_3-way'!B111="","",'True_Odds_Calculator_3-way'!B111)</f>
        <v>2.91</v>
      </c>
      <c r="C110" s="4">
        <f>IF('True_Odds_Calculator_3-way'!C111="","",'True_Odds_Calculator_3-way'!C111)</f>
        <v>2.96</v>
      </c>
      <c r="D110" s="4">
        <f t="shared" si="5"/>
        <v>4.3799290101396826E-2</v>
      </c>
      <c r="E110" s="4">
        <f t="shared" si="6"/>
        <v>2.8758847746183638</v>
      </c>
      <c r="F110" s="4">
        <f t="shared" si="7"/>
        <v>3.0391178690425789</v>
      </c>
      <c r="G110" s="4">
        <f t="shared" si="8"/>
        <v>3.0936949542143992</v>
      </c>
      <c r="I110" s="4">
        <f t="shared" si="9"/>
        <v>1.0437992901013968</v>
      </c>
    </row>
    <row r="111" spans="1:9" x14ac:dyDescent="0.2">
      <c r="A111" s="4">
        <f>IF('True_Odds_Calculator_3-way'!A112="","",'True_Odds_Calculator_3-way'!A112)</f>
        <v>1.77</v>
      </c>
      <c r="B111" s="4">
        <f>IF('True_Odds_Calculator_3-way'!B112="","",'True_Odds_Calculator_3-way'!B112)</f>
        <v>3.35</v>
      </c>
      <c r="C111" s="4">
        <f>IF('True_Odds_Calculator_3-way'!C112="","",'True_Odds_Calculator_3-way'!C112)</f>
        <v>5.43</v>
      </c>
      <c r="D111" s="4">
        <f t="shared" si="5"/>
        <v>4.7641276714097902E-2</v>
      </c>
      <c r="E111" s="4">
        <f t="shared" si="6"/>
        <v>1.821190670729069</v>
      </c>
      <c r="F111" s="4">
        <f t="shared" si="7"/>
        <v>3.5382319052242392</v>
      </c>
      <c r="G111" s="4">
        <f t="shared" si="8"/>
        <v>5.942419015926891</v>
      </c>
      <c r="I111" s="4">
        <f t="shared" si="9"/>
        <v>1.0476412767140979</v>
      </c>
    </row>
    <row r="112" spans="1:9" x14ac:dyDescent="0.2">
      <c r="A112" s="4">
        <f>IF('True_Odds_Calculator_3-way'!A113="","",'True_Odds_Calculator_3-way'!A113)</f>
        <v>7.46</v>
      </c>
      <c r="B112" s="4">
        <f>IF('True_Odds_Calculator_3-way'!B113="","",'True_Odds_Calculator_3-way'!B113)</f>
        <v>4.38</v>
      </c>
      <c r="C112" s="4">
        <f>IF('True_Odds_Calculator_3-way'!C113="","",'True_Odds_Calculator_3-way'!C113)</f>
        <v>1.43</v>
      </c>
      <c r="D112" s="4">
        <f t="shared" si="5"/>
        <v>6.1659458956458524E-2</v>
      </c>
      <c r="E112" s="4">
        <f t="shared" si="6"/>
        <v>8.810952731394309</v>
      </c>
      <c r="F112" s="4">
        <f t="shared" si="7"/>
        <v>4.8133074636385977</v>
      </c>
      <c r="G112" s="4">
        <f t="shared" si="8"/>
        <v>1.4733018269145919</v>
      </c>
      <c r="I112" s="4">
        <f t="shared" si="9"/>
        <v>1.0616594589564585</v>
      </c>
    </row>
    <row r="113" spans="1:9" x14ac:dyDescent="0.2">
      <c r="A113" s="4">
        <f>IF('True_Odds_Calculator_3-way'!A114="","",'True_Odds_Calculator_3-way'!A114)</f>
        <v>1.17</v>
      </c>
      <c r="B113" s="4">
        <f>IF('True_Odds_Calculator_3-way'!B114="","",'True_Odds_Calculator_3-way'!B114)</f>
        <v>7.2</v>
      </c>
      <c r="C113" s="4">
        <f>IF('True_Odds_Calculator_3-way'!C114="","",'True_Odds_Calculator_3-way'!C114)</f>
        <v>13.8</v>
      </c>
      <c r="D113" s="4">
        <f t="shared" si="5"/>
        <v>6.6053511705685741E-2</v>
      </c>
      <c r="E113" s="4">
        <f t="shared" si="6"/>
        <v>1.2009371862099743</v>
      </c>
      <c r="F113" s="4">
        <f t="shared" si="7"/>
        <v>8.5564387917329121</v>
      </c>
      <c r="G113" s="4">
        <f t="shared" si="8"/>
        <v>19.823204419889521</v>
      </c>
      <c r="I113" s="4">
        <f t="shared" si="9"/>
        <v>1.0660535117056857</v>
      </c>
    </row>
    <row r="114" spans="1:9" x14ac:dyDescent="0.2">
      <c r="A114" s="4">
        <f>IF('True_Odds_Calculator_3-way'!A115="","",'True_Odds_Calculator_3-way'!A115)</f>
        <v>1.91</v>
      </c>
      <c r="B114" s="4">
        <f>IF('True_Odds_Calculator_3-way'!B115="","",'True_Odds_Calculator_3-way'!B115)</f>
        <v>4.1500000000000004</v>
      </c>
      <c r="C114" s="4">
        <f>IF('True_Odds_Calculator_3-way'!C115="","",'True_Odds_Calculator_3-way'!C115)</f>
        <v>3.85</v>
      </c>
      <c r="D114" s="4">
        <f t="shared" si="5"/>
        <v>2.4264324586030117E-2</v>
      </c>
      <c r="E114" s="4">
        <f t="shared" si="6"/>
        <v>1.9399692003045002</v>
      </c>
      <c r="F114" s="4">
        <f t="shared" si="7"/>
        <v>4.2941354430869563</v>
      </c>
      <c r="G114" s="4">
        <f t="shared" si="8"/>
        <v>3.9737391230748691</v>
      </c>
      <c r="I114" s="4">
        <f t="shared" si="9"/>
        <v>1.0242643245860301</v>
      </c>
    </row>
    <row r="115" spans="1:9" x14ac:dyDescent="0.2">
      <c r="A115" s="4">
        <f>IF('True_Odds_Calculator_3-way'!A116="","",'True_Odds_Calculator_3-way'!A116)</f>
        <v>4.24</v>
      </c>
      <c r="B115" s="4">
        <f>IF('True_Odds_Calculator_3-way'!B116="","",'True_Odds_Calculator_3-way'!B116)</f>
        <v>3.9</v>
      </c>
      <c r="C115" s="4">
        <f>IF('True_Odds_Calculator_3-way'!C116="","",'True_Odds_Calculator_3-way'!C116)</f>
        <v>1.88</v>
      </c>
      <c r="D115" s="4">
        <f t="shared" si="5"/>
        <v>2.4174206631051298E-2</v>
      </c>
      <c r="E115" s="4">
        <f t="shared" si="6"/>
        <v>4.3899893054572301</v>
      </c>
      <c r="F115" s="4">
        <f t="shared" si="7"/>
        <v>4.026539930783418</v>
      </c>
      <c r="G115" s="4">
        <f t="shared" si="8"/>
        <v>1.9089185303566691</v>
      </c>
      <c r="I115" s="4">
        <f t="shared" si="9"/>
        <v>1.0241742066310513</v>
      </c>
    </row>
    <row r="116" spans="1:9" x14ac:dyDescent="0.2">
      <c r="A116" s="4">
        <f>IF('True_Odds_Calculator_3-way'!A117="","",'True_Odds_Calculator_3-way'!A117)</f>
        <v>1.93</v>
      </c>
      <c r="B116" s="4">
        <f>IF('True_Odds_Calculator_3-way'!B117="","",'True_Odds_Calculator_3-way'!B117)</f>
        <v>3.82</v>
      </c>
      <c r="C116" s="4">
        <f>IF('True_Odds_Calculator_3-way'!C117="","",'True_Odds_Calculator_3-way'!C117)</f>
        <v>4.1100000000000003</v>
      </c>
      <c r="D116" s="4">
        <f t="shared" si="5"/>
        <v>2.3223822171038577E-2</v>
      </c>
      <c r="E116" s="4">
        <f t="shared" si="6"/>
        <v>1.9592728270599884</v>
      </c>
      <c r="F116" s="4">
        <f t="shared" si="7"/>
        <v>3.9364060896577882</v>
      </c>
      <c r="G116" s="4">
        <f t="shared" si="8"/>
        <v>4.2450636464241338</v>
      </c>
      <c r="I116" s="4">
        <f t="shared" si="9"/>
        <v>1.0232238221710386</v>
      </c>
    </row>
    <row r="117" spans="1:9" x14ac:dyDescent="0.2">
      <c r="A117" s="4">
        <f>IF('True_Odds_Calculator_3-way'!A118="","",'True_Odds_Calculator_3-way'!A118)</f>
        <v>1.34</v>
      </c>
      <c r="B117" s="4">
        <f>IF('True_Odds_Calculator_3-way'!B118="","",'True_Odds_Calculator_3-way'!B118)</f>
        <v>5.69</v>
      </c>
      <c r="C117" s="4">
        <f>IF('True_Odds_Calculator_3-way'!C118="","",'True_Odds_Calculator_3-way'!C118)</f>
        <v>8.92</v>
      </c>
      <c r="D117" s="4">
        <f t="shared" si="5"/>
        <v>3.4123204463625934E-2</v>
      </c>
      <c r="E117" s="4">
        <f t="shared" si="6"/>
        <v>1.3607399879442696</v>
      </c>
      <c r="F117" s="4">
        <f t="shared" si="7"/>
        <v>6.0837418694319254</v>
      </c>
      <c r="G117" s="4">
        <f t="shared" si="8"/>
        <v>9.927211517989166</v>
      </c>
      <c r="I117" s="4">
        <f t="shared" si="9"/>
        <v>1.0341232044636259</v>
      </c>
    </row>
    <row r="118" spans="1:9" x14ac:dyDescent="0.2">
      <c r="A118" s="4">
        <f>IF('True_Odds_Calculator_3-way'!A119="","",'True_Odds_Calculator_3-way'!A119)</f>
        <v>14.71</v>
      </c>
      <c r="B118" s="4">
        <f>IF('True_Odds_Calculator_3-way'!B119="","",'True_Odds_Calculator_3-way'!B119)</f>
        <v>7.36</v>
      </c>
      <c r="C118" s="4">
        <f>IF('True_Odds_Calculator_3-way'!C119="","",'True_Odds_Calculator_3-way'!C119)</f>
        <v>1.2</v>
      </c>
      <c r="D118" s="4">
        <f t="shared" si="5"/>
        <v>3.7183863880432266E-2</v>
      </c>
      <c r="E118" s="4">
        <f t="shared" si="6"/>
        <v>17.990030057530255</v>
      </c>
      <c r="F118" s="4">
        <f t="shared" si="7"/>
        <v>8.0988091042682075</v>
      </c>
      <c r="G118" s="4">
        <f t="shared" si="8"/>
        <v>1.2181177295381957</v>
      </c>
      <c r="I118" s="4">
        <f t="shared" si="9"/>
        <v>1.0371838638804323</v>
      </c>
    </row>
    <row r="119" spans="1:9" x14ac:dyDescent="0.2">
      <c r="A119" s="4">
        <f>IF('True_Odds_Calculator_3-way'!A120="","",'True_Odds_Calculator_3-way'!A120)</f>
        <v>2.71</v>
      </c>
      <c r="B119" s="4">
        <f>IF('True_Odds_Calculator_3-way'!B120="","",'True_Odds_Calculator_3-way'!B120)</f>
        <v>3.64</v>
      </c>
      <c r="C119" s="4">
        <f>IF('True_Odds_Calculator_3-way'!C120="","",'True_Odds_Calculator_3-way'!C120)</f>
        <v>2.6</v>
      </c>
      <c r="D119" s="4">
        <f t="shared" si="5"/>
        <v>2.8344349377559697E-2</v>
      </c>
      <c r="E119" s="4">
        <f t="shared" si="6"/>
        <v>2.7812112326604259</v>
      </c>
      <c r="F119" s="4">
        <f t="shared" si="7"/>
        <v>3.7696423112198101</v>
      </c>
      <c r="G119" s="4">
        <f t="shared" si="8"/>
        <v>2.6654777345438827</v>
      </c>
      <c r="I119" s="4">
        <f t="shared" si="9"/>
        <v>1.0283443493775597</v>
      </c>
    </row>
    <row r="120" spans="1:9" x14ac:dyDescent="0.2">
      <c r="A120" s="4">
        <f>IF('True_Odds_Calculator_3-way'!A121="","",'True_Odds_Calculator_3-way'!A121)</f>
        <v>1.26</v>
      </c>
      <c r="B120" s="4">
        <f>IF('True_Odds_Calculator_3-way'!B121="","",'True_Odds_Calculator_3-way'!B121)</f>
        <v>6.22</v>
      </c>
      <c r="C120" s="4">
        <f>IF('True_Odds_Calculator_3-way'!C121="","",'True_Odds_Calculator_3-way'!C121)</f>
        <v>12.01</v>
      </c>
      <c r="D120" s="4">
        <f t="shared" si="5"/>
        <v>3.768644454193204E-2</v>
      </c>
      <c r="E120" s="4">
        <f t="shared" si="6"/>
        <v>1.2802644178729345</v>
      </c>
      <c r="F120" s="4">
        <f t="shared" si="7"/>
        <v>6.7472032640318504</v>
      </c>
      <c r="G120" s="4">
        <f t="shared" si="8"/>
        <v>14.143911764417131</v>
      </c>
      <c r="I120" s="4">
        <f t="shared" si="9"/>
        <v>1.037686444541932</v>
      </c>
    </row>
    <row r="121" spans="1:9" x14ac:dyDescent="0.2">
      <c r="A121" s="4">
        <f>IF('True_Odds_Calculator_3-way'!A122="","",'True_Odds_Calculator_3-way'!A122)</f>
        <v>1.2</v>
      </c>
      <c r="B121" s="4">
        <f>IF('True_Odds_Calculator_3-way'!B122="","",'True_Odds_Calculator_3-way'!B122)</f>
        <v>7.13</v>
      </c>
      <c r="C121" s="4">
        <f>IF('True_Odds_Calculator_3-way'!C122="","",'True_Odds_Calculator_3-way'!C122)</f>
        <v>15.99</v>
      </c>
      <c r="D121" s="4">
        <f t="shared" si="5"/>
        <v>3.6124874680616426E-2</v>
      </c>
      <c r="E121" s="4">
        <f t="shared" si="6"/>
        <v>1.2175941747904615</v>
      </c>
      <c r="F121" s="4">
        <f t="shared" si="7"/>
        <v>7.7996531471593293</v>
      </c>
      <c r="G121" s="4">
        <f t="shared" si="8"/>
        <v>19.80297543055157</v>
      </c>
      <c r="I121" s="4">
        <f t="shared" si="9"/>
        <v>1.0361248746806164</v>
      </c>
    </row>
    <row r="122" spans="1:9" x14ac:dyDescent="0.2">
      <c r="A122" s="4">
        <f>IF('True_Odds_Calculator_3-way'!A123="","",'True_Odds_Calculator_3-way'!A123)</f>
        <v>8.0399999999999991</v>
      </c>
      <c r="B122" s="4">
        <f>IF('True_Odds_Calculator_3-way'!B123="","",'True_Odds_Calculator_3-way'!B123)</f>
        <v>4.55</v>
      </c>
      <c r="C122" s="4">
        <f>IF('True_Odds_Calculator_3-way'!C123="","",'True_Odds_Calculator_3-way'!C123)</f>
        <v>1.45</v>
      </c>
      <c r="D122" s="4">
        <f t="shared" si="5"/>
        <v>3.3813501646749344E-2</v>
      </c>
      <c r="E122" s="4">
        <f t="shared" si="6"/>
        <v>8.8411902949624732</v>
      </c>
      <c r="F122" s="4">
        <f t="shared" si="7"/>
        <v>4.7959548408096353</v>
      </c>
      <c r="G122" s="4">
        <f t="shared" si="8"/>
        <v>1.4740913587840565</v>
      </c>
      <c r="I122" s="4">
        <f t="shared" si="9"/>
        <v>1.0338135016467493</v>
      </c>
    </row>
    <row r="123" spans="1:9" x14ac:dyDescent="0.2">
      <c r="A123" s="4">
        <f>IF('True_Odds_Calculator_3-way'!A124="","",'True_Odds_Calculator_3-way'!A124)</f>
        <v>1.5</v>
      </c>
      <c r="B123" s="4">
        <f>IF('True_Odds_Calculator_3-way'!B124="","",'True_Odds_Calculator_3-way'!B124)</f>
        <v>4.57</v>
      </c>
      <c r="C123" s="4">
        <f>IF('True_Odds_Calculator_3-way'!C124="","",'True_Odds_Calculator_3-way'!C124)</f>
        <v>6.87</v>
      </c>
      <c r="D123" s="4">
        <f t="shared" si="5"/>
        <v>3.1045454979790277E-2</v>
      </c>
      <c r="E123" s="4">
        <f t="shared" si="6"/>
        <v>1.5236512227199268</v>
      </c>
      <c r="F123" s="4">
        <f t="shared" si="7"/>
        <v>4.7968556630150792</v>
      </c>
      <c r="G123" s="4">
        <f t="shared" si="8"/>
        <v>7.3957975077147751</v>
      </c>
      <c r="I123" s="4">
        <f t="shared" si="9"/>
        <v>1.0310454549797903</v>
      </c>
    </row>
    <row r="124" spans="1:9" x14ac:dyDescent="0.2">
      <c r="A124" s="4">
        <f>IF('True_Odds_Calculator_3-way'!A125="","",'True_Odds_Calculator_3-way'!A125)</f>
        <v>2.78</v>
      </c>
      <c r="B124" s="4">
        <f>IF('True_Odds_Calculator_3-way'!B125="","",'True_Odds_Calculator_3-way'!B125)</f>
        <v>3.32</v>
      </c>
      <c r="C124" s="4">
        <f>IF('True_Odds_Calculator_3-way'!C125="","",'True_Odds_Calculator_3-way'!C125)</f>
        <v>2.73</v>
      </c>
      <c r="D124" s="4">
        <f t="shared" si="5"/>
        <v>2.7217415793302058E-2</v>
      </c>
      <c r="E124" s="4">
        <f t="shared" si="6"/>
        <v>2.8519298692533877</v>
      </c>
      <c r="F124" s="4">
        <f t="shared" si="7"/>
        <v>3.423106030827797</v>
      </c>
      <c r="G124" s="4">
        <f t="shared" si="8"/>
        <v>2.7993334668493226</v>
      </c>
      <c r="I124" s="4">
        <f t="shared" si="9"/>
        <v>1.0272174157933021</v>
      </c>
    </row>
    <row r="125" spans="1:9" x14ac:dyDescent="0.2">
      <c r="A125" s="4">
        <f>IF('True_Odds_Calculator_3-way'!A126="","",'True_Odds_Calculator_3-way'!A126)</f>
        <v>1.17</v>
      </c>
      <c r="B125" s="4">
        <f>IF('True_Odds_Calculator_3-way'!B126="","",'True_Odds_Calculator_3-way'!B126)</f>
        <v>7.97</v>
      </c>
      <c r="C125" s="4">
        <f>IF('True_Odds_Calculator_3-way'!C126="","",'True_Odds_Calculator_3-way'!C126)</f>
        <v>18.100000000000001</v>
      </c>
      <c r="D125" s="4">
        <f t="shared" si="5"/>
        <v>3.54199879144943E-2</v>
      </c>
      <c r="E125" s="4">
        <f t="shared" si="6"/>
        <v>1.1863885282598143</v>
      </c>
      <c r="F125" s="4">
        <f t="shared" si="7"/>
        <v>8.7978718321040574</v>
      </c>
      <c r="G125" s="4">
        <f t="shared" si="8"/>
        <v>23.019221248481017</v>
      </c>
      <c r="I125" s="4">
        <f t="shared" si="9"/>
        <v>1.0354199879144943</v>
      </c>
    </row>
    <row r="126" spans="1:9" x14ac:dyDescent="0.2">
      <c r="A126" s="4">
        <f>IF('True_Odds_Calculator_3-way'!A127="","",'True_Odds_Calculator_3-way'!A127)</f>
        <v>2.68</v>
      </c>
      <c r="B126" s="4">
        <f>IF('True_Odds_Calculator_3-way'!B127="","",'True_Odds_Calculator_3-way'!B127)</f>
        <v>3.24</v>
      </c>
      <c r="C126" s="4">
        <f>IF('True_Odds_Calculator_3-way'!C127="","",'True_Odds_Calculator_3-way'!C127)</f>
        <v>2.9</v>
      </c>
      <c r="D126" s="4">
        <f t="shared" si="5"/>
        <v>2.660388987374751E-2</v>
      </c>
      <c r="E126" s="4">
        <f t="shared" si="6"/>
        <v>2.7452438542223878</v>
      </c>
      <c r="F126" s="4">
        <f t="shared" si="7"/>
        <v>3.3358462038463172</v>
      </c>
      <c r="G126" s="4">
        <f t="shared" si="8"/>
        <v>2.9765481676679926</v>
      </c>
      <c r="I126" s="4">
        <f t="shared" si="9"/>
        <v>1.0266038898737475</v>
      </c>
    </row>
    <row r="127" spans="1:9" x14ac:dyDescent="0.2">
      <c r="A127" s="4">
        <f>IF('True_Odds_Calculator_3-way'!A128="","",'True_Odds_Calculator_3-way'!A128)</f>
        <v>3.43</v>
      </c>
      <c r="B127" s="4">
        <f>IF('True_Odds_Calculator_3-way'!B128="","",'True_Odds_Calculator_3-way'!B128)</f>
        <v>3.62</v>
      </c>
      <c r="C127" s="4">
        <f>IF('True_Odds_Calculator_3-way'!C128="","",'True_Odds_Calculator_3-way'!C128)</f>
        <v>2.17</v>
      </c>
      <c r="D127" s="4">
        <f t="shared" si="5"/>
        <v>2.8617776514582749E-2</v>
      </c>
      <c r="E127" s="4">
        <f t="shared" si="6"/>
        <v>3.5460247152877713</v>
      </c>
      <c r="F127" s="4">
        <f t="shared" si="7"/>
        <v>3.7494773919667401</v>
      </c>
      <c r="G127" s="4">
        <f t="shared" si="8"/>
        <v>2.2158689111970533</v>
      </c>
      <c r="I127" s="4">
        <f t="shared" si="9"/>
        <v>1.0286177765145827</v>
      </c>
    </row>
    <row r="128" spans="1:9" x14ac:dyDescent="0.2">
      <c r="A128" s="4">
        <f>IF('True_Odds_Calculator_3-way'!A129="","",'True_Odds_Calculator_3-way'!A129)</f>
        <v>2.06</v>
      </c>
      <c r="B128" s="4">
        <f>IF('True_Odds_Calculator_3-way'!B129="","",'True_Odds_Calculator_3-way'!B129)</f>
        <v>3.71</v>
      </c>
      <c r="C128" s="4">
        <f>IF('True_Odds_Calculator_3-way'!C129="","",'True_Odds_Calculator_3-way'!C129)</f>
        <v>3.65</v>
      </c>
      <c r="D128" s="4">
        <f t="shared" si="5"/>
        <v>2.8951274919350789E-2</v>
      </c>
      <c r="E128" s="4">
        <f t="shared" si="6"/>
        <v>2.1017831879888158</v>
      </c>
      <c r="F128" s="4">
        <f t="shared" si="7"/>
        <v>3.8477617073398376</v>
      </c>
      <c r="G128" s="4">
        <f t="shared" si="8"/>
        <v>3.7832618074257045</v>
      </c>
      <c r="I128" s="4">
        <f t="shared" si="9"/>
        <v>1.0289512749193508</v>
      </c>
    </row>
    <row r="129" spans="1:9" x14ac:dyDescent="0.2">
      <c r="A129" s="4">
        <f>IF('True_Odds_Calculator_3-way'!A130="","",'True_Odds_Calculator_3-way'!A130)</f>
        <v>1.9</v>
      </c>
      <c r="B129" s="4">
        <f>IF('True_Odds_Calculator_3-way'!B130="","",'True_Odds_Calculator_3-way'!B130)</f>
        <v>3.67</v>
      </c>
      <c r="C129" s="4">
        <f>IF('True_Odds_Calculator_3-way'!C130="","",'True_Odds_Calculator_3-way'!C130)</f>
        <v>3.87</v>
      </c>
      <c r="D129" s="4">
        <f t="shared" si="5"/>
        <v>5.7193286322919201E-2</v>
      </c>
      <c r="E129" s="4">
        <f t="shared" si="6"/>
        <v>1.9714092015864482</v>
      </c>
      <c r="F129" s="4">
        <f t="shared" si="7"/>
        <v>3.9460942180125276</v>
      </c>
      <c r="G129" s="4">
        <f t="shared" si="8"/>
        <v>4.1782700002735389</v>
      </c>
      <c r="I129" s="4">
        <f t="shared" si="9"/>
        <v>1.0571932863229192</v>
      </c>
    </row>
    <row r="130" spans="1:9" x14ac:dyDescent="0.2">
      <c r="A130" s="4">
        <f>IF('True_Odds_Calculator_3-way'!A131="","",'True_Odds_Calculator_3-way'!A131)</f>
        <v>1.61</v>
      </c>
      <c r="B130" s="4">
        <f>IF('True_Odds_Calculator_3-way'!B131="","",'True_Odds_Calculator_3-way'!B131)</f>
        <v>3.99</v>
      </c>
      <c r="C130" s="4">
        <f>IF('True_Odds_Calculator_3-way'!C131="","",'True_Odds_Calculator_3-way'!C131)</f>
        <v>5.33</v>
      </c>
      <c r="D130" s="4">
        <f t="shared" si="5"/>
        <v>5.9361839626392854E-2</v>
      </c>
      <c r="E130" s="4">
        <f t="shared" si="6"/>
        <v>1.6629783676024126</v>
      </c>
      <c r="F130" s="4">
        <f t="shared" si="7"/>
        <v>4.3320182408561765</v>
      </c>
      <c r="G130" s="4">
        <f t="shared" si="8"/>
        <v>5.9584109737889612</v>
      </c>
      <c r="I130" s="4">
        <f t="shared" si="9"/>
        <v>1.0593618396263929</v>
      </c>
    </row>
    <row r="131" spans="1:9" x14ac:dyDescent="0.2">
      <c r="A131" s="4">
        <f>IF('True_Odds_Calculator_3-way'!A132="","",'True_Odds_Calculator_3-way'!A132)</f>
        <v>2.96</v>
      </c>
      <c r="B131" s="4">
        <f>IF('True_Odds_Calculator_3-way'!B132="","",'True_Odds_Calculator_3-way'!B132)</f>
        <v>3.27</v>
      </c>
      <c r="C131" s="4">
        <f>IF('True_Odds_Calculator_3-way'!C132="","",'True_Odds_Calculator_3-way'!C132)</f>
        <v>2.4300000000000002</v>
      </c>
      <c r="D131" s="4">
        <f t="shared" ref="D131:D194" si="10">IF(A131="","",((1/A131)+(1/B131)+(1/C131))-1)</f>
        <v>5.5170869136210499E-2</v>
      </c>
      <c r="E131" s="4">
        <f t="shared" ref="E131:E194" si="11">IF(A131="","",(3*A131)/(3-($D131*A131)))</f>
        <v>3.1304043680006464</v>
      </c>
      <c r="F131" s="4">
        <f t="shared" ref="F131:F194" si="12">IF(B131="","",(3*B131)/(3-($D131*B131)))</f>
        <v>3.4792276974290304</v>
      </c>
      <c r="G131" s="4">
        <f t="shared" ref="G131:G194" si="13">IF(C131="","",(3*C131)/(3-($D131*C131)))</f>
        <v>2.5436726720114482</v>
      </c>
      <c r="I131" s="4">
        <f t="shared" ref="I131:I194" si="14">IF(A131="","",D131+1)</f>
        <v>1.0551708691362105</v>
      </c>
    </row>
    <row r="132" spans="1:9" x14ac:dyDescent="0.2">
      <c r="A132" s="4">
        <f>IF('True_Odds_Calculator_3-way'!A133="","",'True_Odds_Calculator_3-way'!A133)</f>
        <v>2.65</v>
      </c>
      <c r="B132" s="4">
        <f>IF('True_Odds_Calculator_3-way'!B133="","",'True_Odds_Calculator_3-way'!B133)</f>
        <v>3.3</v>
      </c>
      <c r="C132" s="4">
        <f>IF('True_Odds_Calculator_3-way'!C133="","",'True_Odds_Calculator_3-way'!C133)</f>
        <v>2.67</v>
      </c>
      <c r="D132" s="4">
        <f t="shared" si="10"/>
        <v>5.4920628802333393E-2</v>
      </c>
      <c r="E132" s="4">
        <f t="shared" si="11"/>
        <v>2.7851148976269005</v>
      </c>
      <c r="F132" s="4">
        <f t="shared" si="12"/>
        <v>3.5121802633855039</v>
      </c>
      <c r="G132" s="4">
        <f t="shared" si="13"/>
        <v>2.8072148649542239</v>
      </c>
      <c r="I132" s="4">
        <f t="shared" si="14"/>
        <v>1.0549206288023334</v>
      </c>
    </row>
    <row r="133" spans="1:9" x14ac:dyDescent="0.2">
      <c r="A133" s="4">
        <f>IF('True_Odds_Calculator_3-way'!A134="","",'True_Odds_Calculator_3-way'!A134)</f>
        <v>1.93</v>
      </c>
      <c r="B133" s="4">
        <f>IF('True_Odds_Calculator_3-way'!B134="","",'True_Odds_Calculator_3-way'!B134)</f>
        <v>3.51</v>
      </c>
      <c r="C133" s="4">
        <f>IF('True_Odds_Calculator_3-way'!C134="","",'True_Odds_Calculator_3-way'!C134)</f>
        <v>3.9</v>
      </c>
      <c r="D133" s="4">
        <f t="shared" si="10"/>
        <v>5.9445256336448038E-2</v>
      </c>
      <c r="E133" s="4">
        <f t="shared" si="11"/>
        <v>2.0067441470085807</v>
      </c>
      <c r="F133" s="4">
        <f t="shared" si="12"/>
        <v>3.7723720602156923</v>
      </c>
      <c r="G133" s="4">
        <f t="shared" si="13"/>
        <v>4.2266289541002013</v>
      </c>
      <c r="I133" s="4">
        <f t="shared" si="14"/>
        <v>1.059445256336448</v>
      </c>
    </row>
    <row r="134" spans="1:9" x14ac:dyDescent="0.2">
      <c r="A134" s="4">
        <f>IF('True_Odds_Calculator_3-way'!A135="","",'True_Odds_Calculator_3-way'!A135)</f>
        <v>2.58</v>
      </c>
      <c r="B134" s="4">
        <f>IF('True_Odds_Calculator_3-way'!B135="","",'True_Odds_Calculator_3-way'!B135)</f>
        <v>3.39</v>
      </c>
      <c r="C134" s="4">
        <f>IF('True_Odds_Calculator_3-way'!C135="","",'True_Odds_Calculator_3-way'!C135)</f>
        <v>2.5299999999999998</v>
      </c>
      <c r="D134" s="4">
        <f t="shared" si="10"/>
        <v>7.7839066958316661E-2</v>
      </c>
      <c r="E134" s="4">
        <f t="shared" si="11"/>
        <v>2.7651002266524145</v>
      </c>
      <c r="F134" s="4">
        <f t="shared" si="12"/>
        <v>3.7169346821960798</v>
      </c>
      <c r="G134" s="4">
        <f t="shared" si="13"/>
        <v>2.7077481791009417</v>
      </c>
      <c r="I134" s="4">
        <f t="shared" si="14"/>
        <v>1.0778390669583167</v>
      </c>
    </row>
    <row r="135" spans="1:9" x14ac:dyDescent="0.2">
      <c r="A135" s="4">
        <f>IF('True_Odds_Calculator_3-way'!A136="","",'True_Odds_Calculator_3-way'!A136)</f>
        <v>3</v>
      </c>
      <c r="B135" s="4">
        <f>IF('True_Odds_Calculator_3-way'!B136="","",'True_Odds_Calculator_3-way'!B136)</f>
        <v>3.4</v>
      </c>
      <c r="C135" s="4">
        <f>IF('True_Odds_Calculator_3-way'!C136="","",'True_Odds_Calculator_3-way'!C136)</f>
        <v>2.1</v>
      </c>
      <c r="D135" s="4">
        <f t="shared" si="10"/>
        <v>0.10364145658263313</v>
      </c>
      <c r="E135" s="4">
        <f t="shared" si="11"/>
        <v>3.3468750000000003</v>
      </c>
      <c r="F135" s="4">
        <f t="shared" si="12"/>
        <v>3.8525179856115108</v>
      </c>
      <c r="G135" s="4">
        <f t="shared" si="13"/>
        <v>2.264270613107823</v>
      </c>
      <c r="I135" s="4">
        <f t="shared" si="14"/>
        <v>1.1036414565826331</v>
      </c>
    </row>
    <row r="136" spans="1:9" x14ac:dyDescent="0.2">
      <c r="A136" s="4">
        <f>IF('True_Odds_Calculator_3-way'!A137="","",'True_Odds_Calculator_3-way'!A137)</f>
        <v>2.29</v>
      </c>
      <c r="B136" s="4">
        <f>IF('True_Odds_Calculator_3-way'!B137="","",'True_Odds_Calculator_3-way'!B137)</f>
        <v>3.32</v>
      </c>
      <c r="C136" s="4">
        <f>IF('True_Odds_Calculator_3-way'!C137="","",'True_Odds_Calculator_3-way'!C137)</f>
        <v>2.72</v>
      </c>
      <c r="D136" s="4">
        <f t="shared" si="10"/>
        <v>0.10553310080806155</v>
      </c>
      <c r="E136" s="4">
        <f t="shared" si="11"/>
        <v>2.4906381740505052</v>
      </c>
      <c r="F136" s="4">
        <f t="shared" si="12"/>
        <v>3.7590152602857394</v>
      </c>
      <c r="G136" s="4">
        <f t="shared" si="13"/>
        <v>3.007795979601684</v>
      </c>
      <c r="I136" s="4">
        <f t="shared" si="14"/>
        <v>1.1055331008080616</v>
      </c>
    </row>
    <row r="137" spans="1:9" x14ac:dyDescent="0.2">
      <c r="A137" s="4">
        <f>IF('True_Odds_Calculator_3-way'!A138="","",'True_Odds_Calculator_3-way'!A138)</f>
        <v>2.5099999999999998</v>
      </c>
      <c r="B137" s="4">
        <f>IF('True_Odds_Calculator_3-way'!B138="","",'True_Odds_Calculator_3-way'!B138)</f>
        <v>3.43</v>
      </c>
      <c r="C137" s="4">
        <f>IF('True_Odds_Calculator_3-way'!C138="","",'True_Odds_Calculator_3-way'!C138)</f>
        <v>2.41</v>
      </c>
      <c r="D137" s="4">
        <f t="shared" si="10"/>
        <v>0.10488932334246481</v>
      </c>
      <c r="E137" s="4">
        <f t="shared" si="11"/>
        <v>2.751461071274127</v>
      </c>
      <c r="F137" s="4">
        <f t="shared" si="12"/>
        <v>3.897388287142463</v>
      </c>
      <c r="G137" s="4">
        <f t="shared" si="13"/>
        <v>2.6317545023250637</v>
      </c>
      <c r="I137" s="4">
        <f t="shared" si="14"/>
        <v>1.1048893233424648</v>
      </c>
    </row>
    <row r="138" spans="1:9" x14ac:dyDescent="0.2">
      <c r="A138" s="4">
        <f>IF('True_Odds_Calculator_3-way'!A139="","",'True_Odds_Calculator_3-way'!A139)</f>
        <v>2.69</v>
      </c>
      <c r="B138" s="4">
        <f>IF('True_Odds_Calculator_3-way'!B139="","",'True_Odds_Calculator_3-way'!B139)</f>
        <v>3.07</v>
      </c>
      <c r="C138" s="4">
        <f>IF('True_Odds_Calculator_3-way'!C139="","",'True_Odds_Calculator_3-way'!C139)</f>
        <v>2.4500000000000002</v>
      </c>
      <c r="D138" s="4">
        <f t="shared" si="10"/>
        <v>0.10564337622483455</v>
      </c>
      <c r="E138" s="4">
        <f t="shared" si="11"/>
        <v>2.9714789738207235</v>
      </c>
      <c r="F138" s="4">
        <f t="shared" si="12"/>
        <v>3.4421222936213969</v>
      </c>
      <c r="G138" s="4">
        <f t="shared" si="13"/>
        <v>2.6813331545733869</v>
      </c>
      <c r="I138" s="4">
        <f t="shared" si="14"/>
        <v>1.1056433762248346</v>
      </c>
    </row>
    <row r="139" spans="1:9" x14ac:dyDescent="0.2">
      <c r="A139" s="4">
        <f>IF('True_Odds_Calculator_3-way'!A140="","",'True_Odds_Calculator_3-way'!A140)</f>
        <v>1.7</v>
      </c>
      <c r="B139" s="4">
        <f>IF('True_Odds_Calculator_3-way'!B140="","",'True_Odds_Calculator_3-way'!B140)</f>
        <v>3.68</v>
      </c>
      <c r="C139" s="4">
        <f>IF('True_Odds_Calculator_3-way'!C140="","",'True_Odds_Calculator_3-way'!C140)</f>
        <v>4.08</v>
      </c>
      <c r="D139" s="4">
        <f t="shared" si="10"/>
        <v>0.10507246376811596</v>
      </c>
      <c r="E139" s="4">
        <f t="shared" si="11"/>
        <v>1.8076280981122383</v>
      </c>
      <c r="F139" s="4">
        <f t="shared" si="12"/>
        <v>4.2244897959183678</v>
      </c>
      <c r="G139" s="4">
        <f t="shared" si="13"/>
        <v>4.7602299628001363</v>
      </c>
      <c r="I139" s="4">
        <f t="shared" si="14"/>
        <v>1.105072463768116</v>
      </c>
    </row>
    <row r="140" spans="1:9" x14ac:dyDescent="0.2">
      <c r="A140" s="4">
        <f>IF('True_Odds_Calculator_3-way'!A141="","",'True_Odds_Calculator_3-way'!A141)</f>
        <v>1.55</v>
      </c>
      <c r="B140" s="4">
        <f>IF('True_Odds_Calculator_3-way'!B141="","",'True_Odds_Calculator_3-way'!B141)</f>
        <v>3.86</v>
      </c>
      <c r="C140" s="4">
        <f>IF('True_Odds_Calculator_3-way'!C141="","",'True_Odds_Calculator_3-way'!C141)</f>
        <v>4.9800000000000004</v>
      </c>
      <c r="D140" s="4">
        <f t="shared" si="10"/>
        <v>0.10503186068693959</v>
      </c>
      <c r="E140" s="4">
        <f t="shared" si="11"/>
        <v>1.6389394440009286</v>
      </c>
      <c r="F140" s="4">
        <f t="shared" si="12"/>
        <v>4.4631552352410733</v>
      </c>
      <c r="G140" s="4">
        <f t="shared" si="13"/>
        <v>6.0316325607947343</v>
      </c>
      <c r="I140" s="4">
        <f t="shared" si="14"/>
        <v>1.1050318606869396</v>
      </c>
    </row>
    <row r="141" spans="1:9" x14ac:dyDescent="0.2">
      <c r="A141" s="4">
        <f>IF('True_Odds_Calculator_3-way'!A142="","",'True_Odds_Calculator_3-way'!A142)</f>
        <v>2.9</v>
      </c>
      <c r="B141" s="4">
        <f>IF('True_Odds_Calculator_3-way'!B142="","",'True_Odds_Calculator_3-way'!B142)</f>
        <v>3.42</v>
      </c>
      <c r="C141" s="4">
        <f>IF('True_Odds_Calculator_3-way'!C142="","",'True_Odds_Calculator_3-way'!C142)</f>
        <v>2.27</v>
      </c>
      <c r="D141" s="4">
        <f t="shared" si="10"/>
        <v>7.7753881386843471E-2</v>
      </c>
      <c r="E141" s="4">
        <f t="shared" si="11"/>
        <v>3.1356845929787189</v>
      </c>
      <c r="F141" s="4">
        <f t="shared" si="12"/>
        <v>3.7526310584349996</v>
      </c>
      <c r="G141" s="4">
        <f t="shared" si="13"/>
        <v>2.4119012436320371</v>
      </c>
      <c r="I141" s="4">
        <f t="shared" si="14"/>
        <v>1.0777538813868435</v>
      </c>
    </row>
    <row r="142" spans="1:9" x14ac:dyDescent="0.2">
      <c r="A142" s="4">
        <f>IF('True_Odds_Calculator_3-way'!A143="","",'True_Odds_Calculator_3-way'!A143)</f>
        <v>7.96</v>
      </c>
      <c r="B142" s="4">
        <f>IF('True_Odds_Calculator_3-way'!B143="","",'True_Odds_Calculator_3-way'!B143)</f>
        <v>4.62</v>
      </c>
      <c r="C142" s="4">
        <f>IF('True_Odds_Calculator_3-way'!C143="","",'True_Odds_Calculator_3-way'!C143)</f>
        <v>1.46</v>
      </c>
      <c r="D142" s="4">
        <f t="shared" si="10"/>
        <v>2.7009864003049167E-2</v>
      </c>
      <c r="E142" s="4">
        <f t="shared" si="11"/>
        <v>8.5745017192082038</v>
      </c>
      <c r="F142" s="4">
        <f t="shared" si="12"/>
        <v>4.8205100334608311</v>
      </c>
      <c r="G142" s="4">
        <f t="shared" si="13"/>
        <v>1.4794470361126233</v>
      </c>
      <c r="I142" s="4">
        <f t="shared" si="14"/>
        <v>1.0270098640030492</v>
      </c>
    </row>
    <row r="143" spans="1:9" x14ac:dyDescent="0.2">
      <c r="A143" s="4">
        <f>IF('True_Odds_Calculator_3-way'!A144="","",'True_Odds_Calculator_3-way'!A144)</f>
        <v>1.52</v>
      </c>
      <c r="B143" s="4">
        <f>IF('True_Odds_Calculator_3-way'!B144="","",'True_Odds_Calculator_3-way'!B144)</f>
        <v>4.41</v>
      </c>
      <c r="C143" s="4">
        <f>IF('True_Odds_Calculator_3-way'!C144="","",'True_Odds_Calculator_3-way'!C144)</f>
        <v>7.05</v>
      </c>
      <c r="D143" s="4">
        <f t="shared" si="10"/>
        <v>2.6496078087823394E-2</v>
      </c>
      <c r="E143" s="4">
        <f t="shared" si="11"/>
        <v>1.5406831779747221</v>
      </c>
      <c r="F143" s="4">
        <f t="shared" si="12"/>
        <v>4.5887274217322327</v>
      </c>
      <c r="G143" s="4">
        <f t="shared" si="13"/>
        <v>7.5181217406798151</v>
      </c>
      <c r="I143" s="4">
        <f t="shared" si="14"/>
        <v>1.0264960780878234</v>
      </c>
    </row>
    <row r="144" spans="1:9" x14ac:dyDescent="0.2">
      <c r="A144" s="4">
        <f>IF('True_Odds_Calculator_3-way'!A145="","",'True_Odds_Calculator_3-way'!A145)</f>
        <v>3</v>
      </c>
      <c r="B144" s="4">
        <f>IF('True_Odds_Calculator_3-way'!B145="","",'True_Odds_Calculator_3-way'!B145)</f>
        <v>3.51</v>
      </c>
      <c r="C144" s="4">
        <f>IF('True_Odds_Calculator_3-way'!C145="","",'True_Odds_Calculator_3-way'!C145)</f>
        <v>2.4700000000000002</v>
      </c>
      <c r="D144" s="4">
        <f t="shared" si="10"/>
        <v>2.3091917828759856E-2</v>
      </c>
      <c r="E144" s="4">
        <f t="shared" si="11"/>
        <v>3.0709132770529548</v>
      </c>
      <c r="F144" s="4">
        <f t="shared" si="12"/>
        <v>3.6074648395239808</v>
      </c>
      <c r="G144" s="4">
        <f t="shared" si="13"/>
        <v>2.5178706267304301</v>
      </c>
      <c r="I144" s="4">
        <f t="shared" si="14"/>
        <v>1.0230919178287599</v>
      </c>
    </row>
    <row r="145" spans="1:9" x14ac:dyDescent="0.2">
      <c r="A145" s="4">
        <f>IF('True_Odds_Calculator_3-way'!A146="","",'True_Odds_Calculator_3-way'!A146)</f>
        <v>1.32</v>
      </c>
      <c r="B145" s="4">
        <f>IF('True_Odds_Calculator_3-way'!B146="","",'True_Odds_Calculator_3-way'!B146)</f>
        <v>5.79</v>
      </c>
      <c r="C145" s="4">
        <f>IF('True_Odds_Calculator_3-way'!C146="","",'True_Odds_Calculator_3-way'!C146)</f>
        <v>10.48</v>
      </c>
      <c r="D145" s="4">
        <f t="shared" si="10"/>
        <v>2.5707176579304214E-2</v>
      </c>
      <c r="E145" s="4">
        <f t="shared" si="11"/>
        <v>1.3351015441040572</v>
      </c>
      <c r="F145" s="4">
        <f t="shared" si="12"/>
        <v>6.0922669139579648</v>
      </c>
      <c r="G145" s="4">
        <f t="shared" si="13"/>
        <v>11.514000248402638</v>
      </c>
      <c r="I145" s="4">
        <f t="shared" si="14"/>
        <v>1.0257071765793042</v>
      </c>
    </row>
    <row r="146" spans="1:9" x14ac:dyDescent="0.2">
      <c r="A146" s="4">
        <f>IF('True_Odds_Calculator_3-way'!A147="","",'True_Odds_Calculator_3-way'!A147)</f>
        <v>1.58</v>
      </c>
      <c r="B146" s="4">
        <f>IF('True_Odds_Calculator_3-way'!B147="","",'True_Odds_Calculator_3-way'!B147)</f>
        <v>3.69</v>
      </c>
      <c r="C146" s="4">
        <f>IF('True_Odds_Calculator_3-way'!C147="","",'True_Odds_Calculator_3-way'!C147)</f>
        <v>6.25</v>
      </c>
      <c r="D146" s="4">
        <f t="shared" si="10"/>
        <v>6.3914102432163444E-2</v>
      </c>
      <c r="E146" s="4">
        <f t="shared" si="11"/>
        <v>1.6350377027321112</v>
      </c>
      <c r="F146" s="4">
        <f t="shared" si="12"/>
        <v>4.0048376962967165</v>
      </c>
      <c r="G146" s="4">
        <f t="shared" si="13"/>
        <v>7.2100496977571673</v>
      </c>
      <c r="I146" s="4">
        <f t="shared" si="14"/>
        <v>1.0639141024321634</v>
      </c>
    </row>
    <row r="147" spans="1:9" x14ac:dyDescent="0.2">
      <c r="A147" s="4">
        <f>IF('True_Odds_Calculator_3-way'!A148="","",'True_Odds_Calculator_3-way'!A148)</f>
        <v>3.24</v>
      </c>
      <c r="B147" s="4">
        <f>IF('True_Odds_Calculator_3-way'!B148="","",'True_Odds_Calculator_3-way'!B148)</f>
        <v>2.83</v>
      </c>
      <c r="C147" s="4">
        <f>IF('True_Odds_Calculator_3-way'!C148="","",'True_Odds_Calculator_3-way'!C148)</f>
        <v>2.66</v>
      </c>
      <c r="D147" s="4">
        <f t="shared" si="10"/>
        <v>3.7938715392066058E-2</v>
      </c>
      <c r="E147" s="4">
        <f t="shared" si="11"/>
        <v>3.3784270363493114</v>
      </c>
      <c r="F147" s="4">
        <f t="shared" si="12"/>
        <v>2.9350417844102852</v>
      </c>
      <c r="G147" s="4">
        <f t="shared" si="13"/>
        <v>2.7525945111087573</v>
      </c>
      <c r="I147" s="4">
        <f t="shared" si="14"/>
        <v>1.0379387153920661</v>
      </c>
    </row>
    <row r="148" spans="1:9" x14ac:dyDescent="0.2">
      <c r="A148" s="4">
        <f>IF('True_Odds_Calculator_3-way'!A149="","",'True_Odds_Calculator_3-way'!A149)</f>
        <v>2.13</v>
      </c>
      <c r="B148" s="4">
        <f>IF('True_Odds_Calculator_3-way'!B149="","",'True_Odds_Calculator_3-way'!B149)</f>
        <v>3.09</v>
      </c>
      <c r="C148" s="4">
        <f>IF('True_Odds_Calculator_3-way'!C149="","",'True_Odds_Calculator_3-way'!C149)</f>
        <v>4.05</v>
      </c>
      <c r="D148" s="4">
        <f t="shared" si="10"/>
        <v>4.0021743791286646E-2</v>
      </c>
      <c r="E148" s="4">
        <f t="shared" si="11"/>
        <v>2.1922950235198182</v>
      </c>
      <c r="F148" s="4">
        <f t="shared" si="12"/>
        <v>3.2228537540375015</v>
      </c>
      <c r="G148" s="4">
        <f t="shared" si="13"/>
        <v>4.2813167804217569</v>
      </c>
      <c r="I148" s="4">
        <f t="shared" si="14"/>
        <v>1.0400217437912866</v>
      </c>
    </row>
    <row r="149" spans="1:9" x14ac:dyDescent="0.2">
      <c r="A149" s="4">
        <f>IF('True_Odds_Calculator_3-way'!A150="","",'True_Odds_Calculator_3-way'!A150)</f>
        <v>2.11</v>
      </c>
      <c r="B149" s="4">
        <f>IF('True_Odds_Calculator_3-way'!B150="","",'True_Odds_Calculator_3-way'!B150)</f>
        <v>3.55</v>
      </c>
      <c r="C149" s="4">
        <f>IF('True_Odds_Calculator_3-way'!C150="","",'True_Odds_Calculator_3-way'!C150)</f>
        <v>3.66</v>
      </c>
      <c r="D149" s="4">
        <f t="shared" si="10"/>
        <v>2.884783385001688E-2</v>
      </c>
      <c r="E149" s="4">
        <f t="shared" si="11"/>
        <v>2.1536977589633217</v>
      </c>
      <c r="F149" s="4">
        <f t="shared" si="12"/>
        <v>3.6754679931518748</v>
      </c>
      <c r="G149" s="4">
        <f t="shared" si="13"/>
        <v>3.7935101516883964</v>
      </c>
      <c r="I149" s="4">
        <f t="shared" si="14"/>
        <v>1.0288478338500169</v>
      </c>
    </row>
    <row r="150" spans="1:9" x14ac:dyDescent="0.2">
      <c r="A150" s="4">
        <f>IF('True_Odds_Calculator_3-way'!A151="","",'True_Odds_Calculator_3-way'!A151)</f>
        <v>2.71</v>
      </c>
      <c r="B150" s="4">
        <f>IF('True_Odds_Calculator_3-way'!B151="","",'True_Odds_Calculator_3-way'!B151)</f>
        <v>3.45</v>
      </c>
      <c r="C150" s="4">
        <f>IF('True_Odds_Calculator_3-way'!C151="","",'True_Odds_Calculator_3-way'!C151)</f>
        <v>2.71</v>
      </c>
      <c r="D150" s="4">
        <f t="shared" si="10"/>
        <v>2.7862452537569027E-2</v>
      </c>
      <c r="E150" s="4">
        <f t="shared" si="11"/>
        <v>2.7799692749888503</v>
      </c>
      <c r="F150" s="4">
        <f t="shared" si="12"/>
        <v>3.564203570747825</v>
      </c>
      <c r="G150" s="4">
        <f t="shared" si="13"/>
        <v>2.7799692749888503</v>
      </c>
      <c r="I150" s="4">
        <f t="shared" si="14"/>
        <v>1.027862452537569</v>
      </c>
    </row>
    <row r="151" spans="1:9" x14ac:dyDescent="0.2">
      <c r="A151" s="4">
        <f>IF('True_Odds_Calculator_3-way'!A152="","",'True_Odds_Calculator_3-way'!A152)</f>
        <v>2.84</v>
      </c>
      <c r="B151" s="4">
        <f>IF('True_Odds_Calculator_3-way'!B152="","",'True_Odds_Calculator_3-way'!B152)</f>
        <v>3.77</v>
      </c>
      <c r="C151" s="4">
        <f>IF('True_Odds_Calculator_3-way'!C152="","",'True_Odds_Calculator_3-way'!C152)</f>
        <v>2.44</v>
      </c>
      <c r="D151" s="4">
        <f t="shared" si="10"/>
        <v>2.7200731020029068E-2</v>
      </c>
      <c r="E151" s="4">
        <f t="shared" si="11"/>
        <v>2.9150629447702339</v>
      </c>
      <c r="F151" s="4">
        <f t="shared" si="12"/>
        <v>3.9034279580551883</v>
      </c>
      <c r="G151" s="4">
        <f t="shared" si="13"/>
        <v>2.4952020057948814</v>
      </c>
      <c r="I151" s="4">
        <f t="shared" si="14"/>
        <v>1.0272007310200291</v>
      </c>
    </row>
    <row r="152" spans="1:9" x14ac:dyDescent="0.2">
      <c r="A152" s="4">
        <f>IF('True_Odds_Calculator_3-way'!A153="","",'True_Odds_Calculator_3-way'!A153)</f>
        <v>3.12</v>
      </c>
      <c r="B152" s="4">
        <f>IF('True_Odds_Calculator_3-way'!B153="","",'True_Odds_Calculator_3-way'!B153)</f>
        <v>3.41</v>
      </c>
      <c r="C152" s="4">
        <f>IF('True_Odds_Calculator_3-way'!C153="","",'True_Odds_Calculator_3-way'!C153)</f>
        <v>2.42</v>
      </c>
      <c r="D152" s="4">
        <f t="shared" si="10"/>
        <v>2.6991092973497555E-2</v>
      </c>
      <c r="E152" s="4">
        <f t="shared" si="11"/>
        <v>3.2101101569700243</v>
      </c>
      <c r="F152" s="4">
        <f t="shared" si="12"/>
        <v>3.5179296441325349</v>
      </c>
      <c r="G152" s="4">
        <f t="shared" si="13"/>
        <v>2.4738629605724864</v>
      </c>
      <c r="I152" s="4">
        <f t="shared" si="14"/>
        <v>1.0269910929734976</v>
      </c>
    </row>
    <row r="153" spans="1:9" x14ac:dyDescent="0.2">
      <c r="A153" s="4">
        <f>IF('True_Odds_Calculator_3-way'!A154="","",'True_Odds_Calculator_3-way'!A154)</f>
        <v>4.6500000000000004</v>
      </c>
      <c r="B153" s="4">
        <f>IF('True_Odds_Calculator_3-way'!B154="","",'True_Odds_Calculator_3-way'!B154)</f>
        <v>4.1900000000000004</v>
      </c>
      <c r="C153" s="4">
        <f>IF('True_Odds_Calculator_3-way'!C154="","",'True_Odds_Calculator_3-way'!C154)</f>
        <v>1.68</v>
      </c>
      <c r="D153" s="4">
        <f t="shared" si="10"/>
        <v>4.8955343165828946E-2</v>
      </c>
      <c r="E153" s="4">
        <f t="shared" si="11"/>
        <v>5.0318183075943956</v>
      </c>
      <c r="F153" s="4">
        <f t="shared" si="12"/>
        <v>4.4975143792268604</v>
      </c>
      <c r="G153" s="4">
        <f t="shared" si="13"/>
        <v>1.7273554357508643</v>
      </c>
      <c r="I153" s="4">
        <f t="shared" si="14"/>
        <v>1.0489553431658289</v>
      </c>
    </row>
    <row r="154" spans="1:9" x14ac:dyDescent="0.2">
      <c r="A154" s="4">
        <f>IF('True_Odds_Calculator_3-way'!A155="","",'True_Odds_Calculator_3-way'!A155)</f>
        <v>2.62</v>
      </c>
      <c r="B154" s="4">
        <f>IF('True_Odds_Calculator_3-way'!B155="","",'True_Odds_Calculator_3-way'!B155)</f>
        <v>3.52</v>
      </c>
      <c r="C154" s="4">
        <f>IF('True_Odds_Calculator_3-way'!C155="","",'True_Odds_Calculator_3-way'!C155)</f>
        <v>2.65</v>
      </c>
      <c r="D154" s="4">
        <f t="shared" si="10"/>
        <v>4.3128788969923892E-2</v>
      </c>
      <c r="E154" s="4">
        <f t="shared" si="11"/>
        <v>2.7225469328584224</v>
      </c>
      <c r="F154" s="4">
        <f t="shared" si="12"/>
        <v>3.7076221645960343</v>
      </c>
      <c r="G154" s="4">
        <f t="shared" si="13"/>
        <v>2.7549558188505232</v>
      </c>
      <c r="I154" s="4">
        <f t="shared" si="14"/>
        <v>1.0431287889699239</v>
      </c>
    </row>
    <row r="155" spans="1:9" x14ac:dyDescent="0.2">
      <c r="A155" s="4">
        <f>IF('True_Odds_Calculator_3-way'!A156="","",'True_Odds_Calculator_3-way'!A156)</f>
        <v>1.27</v>
      </c>
      <c r="B155" s="4">
        <f>IF('True_Odds_Calculator_3-way'!B156="","",'True_Odds_Calculator_3-way'!B156)</f>
        <v>5.78</v>
      </c>
      <c r="C155" s="4">
        <f>IF('True_Odds_Calculator_3-way'!C156="","",'True_Odds_Calculator_3-way'!C156)</f>
        <v>9</v>
      </c>
      <c r="D155" s="4">
        <f t="shared" si="10"/>
        <v>7.1523066537098057E-2</v>
      </c>
      <c r="E155" s="4">
        <f t="shared" si="11"/>
        <v>1.3096538271435254</v>
      </c>
      <c r="F155" s="4">
        <f t="shared" si="12"/>
        <v>6.703789641736118</v>
      </c>
      <c r="G155" s="4">
        <f t="shared" si="13"/>
        <v>11.458679740527039</v>
      </c>
      <c r="I155" s="4">
        <f t="shared" si="14"/>
        <v>1.0715230665370981</v>
      </c>
    </row>
    <row r="156" spans="1:9" x14ac:dyDescent="0.2">
      <c r="A156" s="4">
        <f>IF('True_Odds_Calculator_3-way'!A157="","",'True_Odds_Calculator_3-way'!A157)</f>
        <v>2.31</v>
      </c>
      <c r="B156" s="4">
        <f>IF('True_Odds_Calculator_3-way'!B157="","",'True_Odds_Calculator_3-way'!B157)</f>
        <v>3.59</v>
      </c>
      <c r="C156" s="4">
        <f>IF('True_Odds_Calculator_3-way'!C157="","",'True_Odds_Calculator_3-way'!C157)</f>
        <v>2.99</v>
      </c>
      <c r="D156" s="4">
        <f t="shared" si="10"/>
        <v>4.590012546897615E-2</v>
      </c>
      <c r="E156" s="4">
        <f t="shared" si="11"/>
        <v>2.3946337727795792</v>
      </c>
      <c r="F156" s="4">
        <f t="shared" si="12"/>
        <v>3.7986489618753327</v>
      </c>
      <c r="G156" s="4">
        <f t="shared" si="13"/>
        <v>3.1333413589757382</v>
      </c>
      <c r="I156" s="4">
        <f t="shared" si="14"/>
        <v>1.0459001254689761</v>
      </c>
    </row>
    <row r="157" spans="1:9" x14ac:dyDescent="0.2">
      <c r="A157" s="4">
        <f>IF('True_Odds_Calculator_3-way'!A158="","",'True_Odds_Calculator_3-way'!A158)</f>
        <v>3.03</v>
      </c>
      <c r="B157" s="4">
        <f>IF('True_Odds_Calculator_3-way'!B158="","",'True_Odds_Calculator_3-way'!B158)</f>
        <v>3.26</v>
      </c>
      <c r="C157" s="4">
        <f>IF('True_Odds_Calculator_3-way'!C158="","",'True_Odds_Calculator_3-way'!C158)</f>
        <v>2.59</v>
      </c>
      <c r="D157" s="4">
        <f t="shared" si="10"/>
        <v>2.2881855658384964E-2</v>
      </c>
      <c r="E157" s="4">
        <f t="shared" si="11"/>
        <v>3.101681961326666</v>
      </c>
      <c r="F157" s="4">
        <f t="shared" si="12"/>
        <v>3.3431266770515622</v>
      </c>
      <c r="G157" s="4">
        <f t="shared" si="13"/>
        <v>2.6421957007576631</v>
      </c>
      <c r="I157" s="4">
        <f t="shared" si="14"/>
        <v>1.022881855658385</v>
      </c>
    </row>
    <row r="158" spans="1:9" x14ac:dyDescent="0.2">
      <c r="A158" s="4">
        <f>IF('True_Odds_Calculator_3-way'!A159="","",'True_Odds_Calculator_3-way'!A159)</f>
        <v>1.38</v>
      </c>
      <c r="B158" s="4">
        <f>IF('True_Odds_Calculator_3-way'!B159="","",'True_Odds_Calculator_3-way'!B159)</f>
        <v>5.18</v>
      </c>
      <c r="C158" s="4">
        <f>IF('True_Odds_Calculator_3-way'!C159="","",'True_Odds_Calculator_3-way'!C159)</f>
        <v>9.3000000000000007</v>
      </c>
      <c r="D158" s="4">
        <f t="shared" si="10"/>
        <v>2.521475593004352E-2</v>
      </c>
      <c r="E158" s="4">
        <f t="shared" si="11"/>
        <v>1.3961941596850085</v>
      </c>
      <c r="F158" s="4">
        <f t="shared" si="12"/>
        <v>5.4157898338443893</v>
      </c>
      <c r="G158" s="4">
        <f t="shared" si="13"/>
        <v>10.088581470307942</v>
      </c>
      <c r="I158" s="4">
        <f t="shared" si="14"/>
        <v>1.0252147559300435</v>
      </c>
    </row>
    <row r="159" spans="1:9" x14ac:dyDescent="0.2">
      <c r="A159" s="4">
        <f>IF('True_Odds_Calculator_3-way'!A160="","",'True_Odds_Calculator_3-way'!A160)</f>
        <v>3.28</v>
      </c>
      <c r="B159" s="4">
        <f>IF('True_Odds_Calculator_3-way'!B160="","",'True_Odds_Calculator_3-way'!B160)</f>
        <v>3.69</v>
      </c>
      <c r="C159" s="4">
        <f>IF('True_Odds_Calculator_3-way'!C160="","",'True_Odds_Calculator_3-way'!C160)</f>
        <v>2.21</v>
      </c>
      <c r="D159" s="4">
        <f t="shared" si="10"/>
        <v>2.8369446590393421E-2</v>
      </c>
      <c r="E159" s="4">
        <f t="shared" si="11"/>
        <v>3.3849932202451778</v>
      </c>
      <c r="F159" s="4">
        <f t="shared" si="12"/>
        <v>3.8234158767865094</v>
      </c>
      <c r="G159" s="4">
        <f t="shared" si="13"/>
        <v>2.2571722493114916</v>
      </c>
      <c r="I159" s="4">
        <f t="shared" si="14"/>
        <v>1.0283694465903934</v>
      </c>
    </row>
    <row r="160" spans="1:9" x14ac:dyDescent="0.2">
      <c r="A160" s="4">
        <f>IF('True_Odds_Calculator_3-way'!A161="","",'True_Odds_Calculator_3-way'!A161)</f>
        <v>3.17</v>
      </c>
      <c r="B160" s="4">
        <f>IF('True_Odds_Calculator_3-way'!B161="","",'True_Odds_Calculator_3-way'!B161)</f>
        <v>3.44</v>
      </c>
      <c r="C160" s="4">
        <f>IF('True_Odds_Calculator_3-way'!C161="","",'True_Odds_Calculator_3-way'!C161)</f>
        <v>2.37</v>
      </c>
      <c r="D160" s="4">
        <f t="shared" si="10"/>
        <v>2.8096015937858265E-2</v>
      </c>
      <c r="E160" s="4">
        <f t="shared" si="11"/>
        <v>3.266990827175615</v>
      </c>
      <c r="F160" s="4">
        <f t="shared" si="12"/>
        <v>3.5545149733804942</v>
      </c>
      <c r="G160" s="4">
        <f t="shared" si="13"/>
        <v>2.4237982690908386</v>
      </c>
      <c r="I160" s="4">
        <f t="shared" si="14"/>
        <v>1.0280960159378583</v>
      </c>
    </row>
    <row r="161" spans="1:9" x14ac:dyDescent="0.2">
      <c r="A161" s="4">
        <f>IF('True_Odds_Calculator_3-way'!A162="","",'True_Odds_Calculator_3-way'!A162)</f>
        <v>2.74</v>
      </c>
      <c r="B161" s="4">
        <f>IF('True_Odds_Calculator_3-way'!B162="","",'True_Odds_Calculator_3-way'!B162)</f>
        <v>3.7</v>
      </c>
      <c r="C161" s="4">
        <f>IF('True_Odds_Calculator_3-way'!C162="","",'True_Odds_Calculator_3-way'!C162)</f>
        <v>2.5499999999999998</v>
      </c>
      <c r="D161" s="4">
        <f t="shared" si="10"/>
        <v>2.7390636665003409E-2</v>
      </c>
      <c r="E161" s="4">
        <f t="shared" si="11"/>
        <v>2.810304780609417</v>
      </c>
      <c r="F161" s="4">
        <f t="shared" si="12"/>
        <v>3.8293627085503816</v>
      </c>
      <c r="G161" s="4">
        <f t="shared" si="13"/>
        <v>2.6107843896330358</v>
      </c>
      <c r="I161" s="4">
        <f t="shared" si="14"/>
        <v>1.0273906366650034</v>
      </c>
    </row>
    <row r="162" spans="1:9" x14ac:dyDescent="0.2">
      <c r="A162" s="4">
        <f>IF('True_Odds_Calculator_3-way'!A163="","",'True_Odds_Calculator_3-way'!A163)</f>
        <v>3.58</v>
      </c>
      <c r="B162" s="4">
        <f>IF('True_Odds_Calculator_3-way'!B163="","",'True_Odds_Calculator_3-way'!B163)</f>
        <v>3.7</v>
      </c>
      <c r="C162" s="4">
        <f>IF('True_Odds_Calculator_3-way'!C163="","",'True_Odds_Calculator_3-way'!C163)</f>
        <v>2.11</v>
      </c>
      <c r="D162" s="4">
        <f t="shared" si="10"/>
        <v>2.3533528497917233E-2</v>
      </c>
      <c r="E162" s="4">
        <f t="shared" si="11"/>
        <v>3.6834434083694512</v>
      </c>
      <c r="F162" s="4">
        <f t="shared" si="12"/>
        <v>3.8106015090216814</v>
      </c>
      <c r="G162" s="4">
        <f t="shared" si="13"/>
        <v>2.1455123379424803</v>
      </c>
      <c r="I162" s="4">
        <f t="shared" si="14"/>
        <v>1.0235335284979172</v>
      </c>
    </row>
    <row r="163" spans="1:9" x14ac:dyDescent="0.2">
      <c r="A163" s="4">
        <f>IF('True_Odds_Calculator_3-way'!A164="","",'True_Odds_Calculator_3-way'!A164)</f>
        <v>2.86</v>
      </c>
      <c r="B163" s="4">
        <f>IF('True_Odds_Calculator_3-way'!B164="","",'True_Odds_Calculator_3-way'!B164)</f>
        <v>3.58</v>
      </c>
      <c r="C163" s="4">
        <f>IF('True_Odds_Calculator_3-way'!C164="","",'True_Odds_Calculator_3-way'!C164)</f>
        <v>2.54</v>
      </c>
      <c r="D163" s="4">
        <f t="shared" si="10"/>
        <v>2.2680745990471873E-2</v>
      </c>
      <c r="E163" s="4">
        <f t="shared" si="11"/>
        <v>2.9232064801501338</v>
      </c>
      <c r="F163" s="4">
        <f t="shared" si="12"/>
        <v>3.6795906609483251</v>
      </c>
      <c r="G163" s="4">
        <f t="shared" si="13"/>
        <v>2.5897306800990698</v>
      </c>
      <c r="I163" s="4">
        <f t="shared" si="14"/>
        <v>1.0226807459904719</v>
      </c>
    </row>
    <row r="164" spans="1:9" x14ac:dyDescent="0.2">
      <c r="A164" s="4">
        <f>IF('True_Odds_Calculator_3-way'!A165="","",'True_Odds_Calculator_3-way'!A165)</f>
        <v>3</v>
      </c>
      <c r="B164" s="4">
        <f>IF('True_Odds_Calculator_3-way'!B165="","",'True_Odds_Calculator_3-way'!B165)</f>
        <v>3.48</v>
      </c>
      <c r="C164" s="4">
        <f>IF('True_Odds_Calculator_3-way'!C165="","",'True_Odds_Calculator_3-way'!C165)</f>
        <v>2.4900000000000002</v>
      </c>
      <c r="D164" s="4">
        <f t="shared" si="10"/>
        <v>2.2296080875224833E-2</v>
      </c>
      <c r="E164" s="4">
        <f t="shared" si="11"/>
        <v>3.0684135977337106</v>
      </c>
      <c r="F164" s="4">
        <f t="shared" si="12"/>
        <v>3.5723944591029015</v>
      </c>
      <c r="G164" s="4">
        <f t="shared" si="13"/>
        <v>2.536948120388804</v>
      </c>
      <c r="I164" s="4">
        <f t="shared" si="14"/>
        <v>1.0222960808752248</v>
      </c>
    </row>
    <row r="165" spans="1:9" x14ac:dyDescent="0.2">
      <c r="A165" s="4">
        <f>IF('True_Odds_Calculator_3-way'!A166="","",'True_Odds_Calculator_3-way'!A166)</f>
        <v>2.59</v>
      </c>
      <c r="B165" s="4">
        <f>IF('True_Odds_Calculator_3-way'!B166="","",'True_Odds_Calculator_3-way'!B166)</f>
        <v>3.21</v>
      </c>
      <c r="C165" s="4">
        <f>IF('True_Odds_Calculator_3-way'!C166="","",'True_Odds_Calculator_3-way'!C166)</f>
        <v>3.08</v>
      </c>
      <c r="D165" s="4">
        <f t="shared" si="10"/>
        <v>2.2302190526489518E-2</v>
      </c>
      <c r="E165" s="4">
        <f t="shared" si="11"/>
        <v>2.6408474700261042</v>
      </c>
      <c r="F165" s="4">
        <f t="shared" si="12"/>
        <v>3.2884739855016871</v>
      </c>
      <c r="G165" s="4">
        <f t="shared" si="13"/>
        <v>3.1521750869448826</v>
      </c>
      <c r="I165" s="4">
        <f t="shared" si="14"/>
        <v>1.0223021905264895</v>
      </c>
    </row>
    <row r="166" spans="1:9" x14ac:dyDescent="0.2">
      <c r="A166" s="4">
        <f>IF('True_Odds_Calculator_3-way'!A167="","",'True_Odds_Calculator_3-way'!A167)</f>
        <v>2.36</v>
      </c>
      <c r="B166" s="4">
        <f>IF('True_Odds_Calculator_3-way'!B167="","",'True_Odds_Calculator_3-way'!B167)</f>
        <v>3.6</v>
      </c>
      <c r="C166" s="4">
        <f>IF('True_Odds_Calculator_3-way'!C167="","",'True_Odds_Calculator_3-way'!C167)</f>
        <v>3.11</v>
      </c>
      <c r="D166" s="4">
        <f t="shared" si="10"/>
        <v>2.3049999697228429E-2</v>
      </c>
      <c r="E166" s="4">
        <f t="shared" si="11"/>
        <v>2.4035833755824925</v>
      </c>
      <c r="F166" s="4">
        <f t="shared" si="12"/>
        <v>3.7024086211148561</v>
      </c>
      <c r="G166" s="4">
        <f t="shared" si="13"/>
        <v>3.1861331824159853</v>
      </c>
      <c r="I166" s="4">
        <f t="shared" si="14"/>
        <v>1.0230499996972284</v>
      </c>
    </row>
    <row r="167" spans="1:9" x14ac:dyDescent="0.2">
      <c r="A167" s="4">
        <f>IF('True_Odds_Calculator_3-way'!A168="","",'True_Odds_Calculator_3-way'!A168)</f>
        <v>2.0299999999999998</v>
      </c>
      <c r="B167" s="4">
        <f>IF('True_Odds_Calculator_3-way'!B168="","",'True_Odds_Calculator_3-way'!B168)</f>
        <v>3.48</v>
      </c>
      <c r="C167" s="4">
        <f>IF('True_Odds_Calculator_3-way'!C168="","",'True_Odds_Calculator_3-way'!C168)</f>
        <v>4.12</v>
      </c>
      <c r="D167" s="4">
        <f t="shared" si="10"/>
        <v>2.2685605879445792E-2</v>
      </c>
      <c r="E167" s="4">
        <f t="shared" si="11"/>
        <v>2.0616475125168443</v>
      </c>
      <c r="F167" s="4">
        <f t="shared" si="12"/>
        <v>3.5740522677201243</v>
      </c>
      <c r="G167" s="4">
        <f t="shared" si="13"/>
        <v>4.2524857633553284</v>
      </c>
      <c r="I167" s="4">
        <f t="shared" si="14"/>
        <v>1.0226856058794458</v>
      </c>
    </row>
    <row r="168" spans="1:9" x14ac:dyDescent="0.2">
      <c r="A168" s="4">
        <f>IF('True_Odds_Calculator_3-way'!A169="","",'True_Odds_Calculator_3-way'!A169)</f>
        <v>3.84</v>
      </c>
      <c r="B168" s="4">
        <f>IF('True_Odds_Calculator_3-way'!B169="","",'True_Odds_Calculator_3-way'!B169)</f>
        <v>3.66</v>
      </c>
      <c r="C168" s="4">
        <f>IF('True_Odds_Calculator_3-way'!C169="","",'True_Odds_Calculator_3-way'!C169)</f>
        <v>2.04</v>
      </c>
      <c r="D168" s="4">
        <f t="shared" si="10"/>
        <v>2.3836788813886178E-2</v>
      </c>
      <c r="E168" s="4">
        <f t="shared" si="11"/>
        <v>3.960849844831702</v>
      </c>
      <c r="F168" s="4">
        <f t="shared" si="12"/>
        <v>3.76962399182097</v>
      </c>
      <c r="G168" s="4">
        <f t="shared" si="13"/>
        <v>2.0736111979003939</v>
      </c>
      <c r="I168" s="4">
        <f t="shared" si="14"/>
        <v>1.0238367888138862</v>
      </c>
    </row>
    <row r="169" spans="1:9" x14ac:dyDescent="0.2">
      <c r="A169" s="4">
        <f>IF('True_Odds_Calculator_3-way'!A170="","",'True_Odds_Calculator_3-way'!A170)</f>
        <v>4.5599999999999996</v>
      </c>
      <c r="B169" s="4">
        <f>IF('True_Odds_Calculator_3-way'!B170="","",'True_Odds_Calculator_3-way'!B170)</f>
        <v>4.03</v>
      </c>
      <c r="C169" s="4">
        <f>IF('True_Odds_Calculator_3-way'!C170="","",'True_Odds_Calculator_3-way'!C170)</f>
        <v>1.8</v>
      </c>
      <c r="D169" s="4">
        <f t="shared" si="10"/>
        <v>2.2992758985967754E-2</v>
      </c>
      <c r="E169" s="4">
        <f t="shared" si="11"/>
        <v>4.725138847621877</v>
      </c>
      <c r="F169" s="4">
        <f t="shared" si="12"/>
        <v>4.1584415323188937</v>
      </c>
      <c r="G169" s="4">
        <f t="shared" si="13"/>
        <v>1.825179548072976</v>
      </c>
      <c r="I169" s="4">
        <f t="shared" si="14"/>
        <v>1.0229927589859678</v>
      </c>
    </row>
    <row r="170" spans="1:9" x14ac:dyDescent="0.2">
      <c r="A170" s="4">
        <f>IF('True_Odds_Calculator_3-way'!A171="","",'True_Odds_Calculator_3-way'!A171)</f>
        <v>2.98</v>
      </c>
      <c r="B170" s="4">
        <f>IF('True_Odds_Calculator_3-way'!B171="","",'True_Odds_Calculator_3-way'!B171)</f>
        <v>3.73</v>
      </c>
      <c r="C170" s="4">
        <f>IF('True_Odds_Calculator_3-way'!C171="","",'True_Odds_Calculator_3-way'!C171)</f>
        <v>2.39</v>
      </c>
      <c r="D170" s="4">
        <f t="shared" si="10"/>
        <v>2.2077026384970111E-2</v>
      </c>
      <c r="E170" s="4">
        <f t="shared" si="11"/>
        <v>3.0468162109330641</v>
      </c>
      <c r="F170" s="4">
        <f t="shared" si="12"/>
        <v>3.8352748537471362</v>
      </c>
      <c r="G170" s="4">
        <f t="shared" si="13"/>
        <v>2.4327879499284881</v>
      </c>
      <c r="I170" s="4">
        <f t="shared" si="14"/>
        <v>1.0220770263849701</v>
      </c>
    </row>
    <row r="171" spans="1:9" x14ac:dyDescent="0.2">
      <c r="A171" s="4">
        <f>IF('True_Odds_Calculator_3-way'!A172="","",'True_Odds_Calculator_3-way'!A172)</f>
        <v>2.4500000000000002</v>
      </c>
      <c r="B171" s="4">
        <f>IF('True_Odds_Calculator_3-way'!B172="","",'True_Odds_Calculator_3-way'!B172)</f>
        <v>2.98</v>
      </c>
      <c r="C171" s="4">
        <f>IF('True_Odds_Calculator_3-way'!C172="","",'True_Odds_Calculator_3-way'!C172)</f>
        <v>3.21</v>
      </c>
      <c r="D171" s="4">
        <f t="shared" si="10"/>
        <v>5.5260214855558987E-2</v>
      </c>
      <c r="E171" s="4">
        <f t="shared" si="11"/>
        <v>2.5657920810325847</v>
      </c>
      <c r="F171" s="4">
        <f t="shared" si="12"/>
        <v>3.1530781791168065</v>
      </c>
      <c r="G171" s="4">
        <f t="shared" si="13"/>
        <v>3.4117302530921374</v>
      </c>
      <c r="I171" s="4">
        <f t="shared" si="14"/>
        <v>1.055260214855559</v>
      </c>
    </row>
    <row r="172" spans="1:9" x14ac:dyDescent="0.2">
      <c r="A172" s="4">
        <f>IF('True_Odds_Calculator_3-way'!A173="","",'True_Odds_Calculator_3-way'!A173)</f>
        <v>1.61</v>
      </c>
      <c r="B172" s="4">
        <f>IF('True_Odds_Calculator_3-way'!B173="","",'True_Odds_Calculator_3-way'!B173)</f>
        <v>3.98</v>
      </c>
      <c r="C172" s="4">
        <f>IF('True_Odds_Calculator_3-way'!C173="","",'True_Odds_Calculator_3-way'!C173)</f>
        <v>5.33</v>
      </c>
      <c r="D172" s="4">
        <f t="shared" si="10"/>
        <v>5.9991554617387921E-2</v>
      </c>
      <c r="E172" s="4">
        <f t="shared" si="11"/>
        <v>1.6635590619541332</v>
      </c>
      <c r="F172" s="4">
        <f t="shared" si="12"/>
        <v>4.3241542278121932</v>
      </c>
      <c r="G172" s="4">
        <f t="shared" si="13"/>
        <v>5.9658724919319219</v>
      </c>
      <c r="I172" s="4">
        <f t="shared" si="14"/>
        <v>1.0599915546173879</v>
      </c>
    </row>
    <row r="173" spans="1:9" x14ac:dyDescent="0.2">
      <c r="A173" s="4">
        <f>IF('True_Odds_Calculator_3-way'!A174="","",'True_Odds_Calculator_3-way'!A174)</f>
        <v>1.88</v>
      </c>
      <c r="B173" s="4">
        <f>IF('True_Odds_Calculator_3-way'!B174="","",'True_Odds_Calculator_3-way'!B174)</f>
        <v>3.53</v>
      </c>
      <c r="C173" s="4">
        <f>IF('True_Odds_Calculator_3-way'!C174="","",'True_Odds_Calculator_3-way'!C174)</f>
        <v>4.13</v>
      </c>
      <c r="D173" s="4">
        <f t="shared" si="10"/>
        <v>5.7331763202518093E-2</v>
      </c>
      <c r="E173" s="4">
        <f t="shared" si="11"/>
        <v>1.9500616288281567</v>
      </c>
      <c r="F173" s="4">
        <f t="shared" si="12"/>
        <v>3.7853619344814011</v>
      </c>
      <c r="G173" s="4">
        <f t="shared" si="13"/>
        <v>4.4838995144027933</v>
      </c>
      <c r="I173" s="4">
        <f t="shared" si="14"/>
        <v>1.0573317632025181</v>
      </c>
    </row>
    <row r="174" spans="1:9" x14ac:dyDescent="0.2">
      <c r="A174" s="4">
        <f>IF('True_Odds_Calculator_3-way'!A175="","",'True_Odds_Calculator_3-way'!A175)</f>
        <v>2.73</v>
      </c>
      <c r="B174" s="4">
        <f>IF('True_Odds_Calculator_3-way'!B175="","",'True_Odds_Calculator_3-way'!B175)</f>
        <v>2.91</v>
      </c>
      <c r="C174" s="4">
        <f>IF('True_Odds_Calculator_3-way'!C175="","",'True_Odds_Calculator_3-way'!C175)</f>
        <v>2.9</v>
      </c>
      <c r="D174" s="4">
        <f t="shared" si="10"/>
        <v>5.4770564191111593E-2</v>
      </c>
      <c r="E174" s="4">
        <f t="shared" si="11"/>
        <v>2.8732039723685174</v>
      </c>
      <c r="F174" s="4">
        <f t="shared" si="12"/>
        <v>3.0732752698298782</v>
      </c>
      <c r="G174" s="4">
        <f t="shared" si="13"/>
        <v>3.062123771713082</v>
      </c>
      <c r="I174" s="4">
        <f t="shared" si="14"/>
        <v>1.0547705641911116</v>
      </c>
    </row>
    <row r="175" spans="1:9" x14ac:dyDescent="0.2">
      <c r="A175" s="4">
        <f>IF('True_Odds_Calculator_3-way'!A176="","",'True_Odds_Calculator_3-way'!A176)</f>
        <v>1.35</v>
      </c>
      <c r="B175" s="4">
        <f>IF('True_Odds_Calculator_3-way'!B176="","",'True_Odds_Calculator_3-way'!B176)</f>
        <v>5.29</v>
      </c>
      <c r="C175" s="4">
        <f>IF('True_Odds_Calculator_3-way'!C176="","",'True_Odds_Calculator_3-way'!C176)</f>
        <v>10.46</v>
      </c>
      <c r="D175" s="4">
        <f t="shared" si="10"/>
        <v>2.5378952020004286E-2</v>
      </c>
      <c r="E175" s="4">
        <f t="shared" si="11"/>
        <v>1.3655958259251935</v>
      </c>
      <c r="F175" s="4">
        <f t="shared" si="12"/>
        <v>5.5378263230038955</v>
      </c>
      <c r="G175" s="4">
        <f t="shared" si="13"/>
        <v>11.475437932600704</v>
      </c>
      <c r="I175" s="4">
        <f t="shared" si="14"/>
        <v>1.0253789520200043</v>
      </c>
    </row>
    <row r="176" spans="1:9" x14ac:dyDescent="0.2">
      <c r="A176" s="4">
        <f>IF('True_Odds_Calculator_3-way'!A177="","",'True_Odds_Calculator_3-way'!A177)</f>
        <v>1.56</v>
      </c>
      <c r="B176" s="4">
        <f>IF('True_Odds_Calculator_3-way'!B177="","",'True_Odds_Calculator_3-way'!B177)</f>
        <v>4.5599999999999996</v>
      </c>
      <c r="C176" s="4">
        <f>IF('True_Odds_Calculator_3-way'!C177="","",'True_Odds_Calculator_3-way'!C177)</f>
        <v>6</v>
      </c>
      <c r="D176" s="4">
        <f t="shared" si="10"/>
        <v>2.6990553306342813E-2</v>
      </c>
      <c r="E176" s="4">
        <f t="shared" si="11"/>
        <v>1.5822064056939502</v>
      </c>
      <c r="F176" s="4">
        <f t="shared" si="12"/>
        <v>4.7550802139037431</v>
      </c>
      <c r="G176" s="4">
        <f t="shared" si="13"/>
        <v>6.3423680456490734</v>
      </c>
      <c r="I176" s="4">
        <f t="shared" si="14"/>
        <v>1.0269905533063428</v>
      </c>
    </row>
    <row r="177" spans="1:9" x14ac:dyDescent="0.2">
      <c r="A177" s="4">
        <f>IF('True_Odds_Calculator_3-way'!A178="","",'True_Odds_Calculator_3-way'!A178)</f>
        <v>2.09</v>
      </c>
      <c r="B177" s="4">
        <f>IF('True_Odds_Calculator_3-way'!B178="","",'True_Odds_Calculator_3-way'!B178)</f>
        <v>3.58</v>
      </c>
      <c r="C177" s="4">
        <f>IF('True_Odds_Calculator_3-way'!C178="","",'True_Odds_Calculator_3-way'!C178)</f>
        <v>3.77</v>
      </c>
      <c r="D177" s="4">
        <f t="shared" si="10"/>
        <v>2.3050497849999019E-2</v>
      </c>
      <c r="E177" s="4">
        <f t="shared" si="11"/>
        <v>2.124110049916673</v>
      </c>
      <c r="F177" s="4">
        <f t="shared" si="12"/>
        <v>3.6812601559773674</v>
      </c>
      <c r="G177" s="4">
        <f t="shared" si="13"/>
        <v>3.8824624843907669</v>
      </c>
      <c r="I177" s="4">
        <f t="shared" si="14"/>
        <v>1.023050497849999</v>
      </c>
    </row>
    <row r="178" spans="1:9" x14ac:dyDescent="0.2">
      <c r="A178" s="4">
        <f>IF('True_Odds_Calculator_3-way'!A179="","",'True_Odds_Calculator_3-way'!A179)</f>
        <v>1.77</v>
      </c>
      <c r="B178" s="4">
        <f>IF('True_Odds_Calculator_3-way'!B179="","",'True_Odds_Calculator_3-way'!B179)</f>
        <v>4.2699999999999996</v>
      </c>
      <c r="C178" s="4">
        <f>IF('True_Odds_Calculator_3-way'!C179="","",'True_Odds_Calculator_3-way'!C179)</f>
        <v>4.47</v>
      </c>
      <c r="D178" s="4">
        <f t="shared" si="10"/>
        <v>2.2877435415593839E-2</v>
      </c>
      <c r="E178" s="4">
        <f t="shared" si="11"/>
        <v>1.7942177899505511</v>
      </c>
      <c r="F178" s="4">
        <f t="shared" si="12"/>
        <v>4.4137205228296716</v>
      </c>
      <c r="G178" s="4">
        <f t="shared" si="13"/>
        <v>4.6277477918285497</v>
      </c>
      <c r="I178" s="4">
        <f t="shared" si="14"/>
        <v>1.0228774354155938</v>
      </c>
    </row>
    <row r="179" spans="1:9" x14ac:dyDescent="0.2">
      <c r="A179" s="4">
        <f>IF('True_Odds_Calculator_3-way'!A180="","",'True_Odds_Calculator_3-way'!A180)</f>
        <v>9.81</v>
      </c>
      <c r="B179" s="4">
        <f>IF('True_Odds_Calculator_3-way'!B180="","",'True_Odds_Calculator_3-way'!B180)</f>
        <v>5.59</v>
      </c>
      <c r="C179" s="4">
        <f>IF('True_Odds_Calculator_3-way'!C180="","",'True_Odds_Calculator_3-way'!C180)</f>
        <v>1.34</v>
      </c>
      <c r="D179" s="4">
        <f t="shared" si="10"/>
        <v>2.7096332466218565E-2</v>
      </c>
      <c r="E179" s="4">
        <f t="shared" si="11"/>
        <v>10.763719437913354</v>
      </c>
      <c r="F179" s="4">
        <f t="shared" si="12"/>
        <v>5.8872440031250006</v>
      </c>
      <c r="G179" s="4">
        <f t="shared" si="13"/>
        <v>1.3564167505924376</v>
      </c>
      <c r="I179" s="4">
        <f t="shared" si="14"/>
        <v>1.0270963324662186</v>
      </c>
    </row>
    <row r="180" spans="1:9" x14ac:dyDescent="0.2">
      <c r="A180" s="4">
        <f>IF('True_Odds_Calculator_3-way'!A181="","",'True_Odds_Calculator_3-way'!A181)</f>
        <v>2.29</v>
      </c>
      <c r="B180" s="4">
        <f>IF('True_Odds_Calculator_3-way'!B181="","",'True_Odds_Calculator_3-way'!B181)</f>
        <v>3.78</v>
      </c>
      <c r="C180" s="4">
        <f>IF('True_Odds_Calculator_3-way'!C181="","",'True_Odds_Calculator_3-way'!C181)</f>
        <v>3.11</v>
      </c>
      <c r="D180" s="4">
        <f t="shared" si="10"/>
        <v>2.277489561781687E-2</v>
      </c>
      <c r="E180" s="4">
        <f t="shared" si="11"/>
        <v>2.330515634402698</v>
      </c>
      <c r="F180" s="4">
        <f t="shared" si="12"/>
        <v>3.8916769971081195</v>
      </c>
      <c r="G180" s="4">
        <f t="shared" si="13"/>
        <v>3.1852025530415871</v>
      </c>
      <c r="I180" s="4">
        <f t="shared" si="14"/>
        <v>1.0227748956178169</v>
      </c>
    </row>
    <row r="181" spans="1:9" x14ac:dyDescent="0.2">
      <c r="A181" s="4">
        <f>IF('True_Odds_Calculator_3-way'!A182="","",'True_Odds_Calculator_3-way'!A182)</f>
        <v>6.35</v>
      </c>
      <c r="B181" s="4">
        <f>IF('True_Odds_Calculator_3-way'!B182="","",'True_Odds_Calculator_3-way'!B182)</f>
        <v>4.7300000000000004</v>
      </c>
      <c r="C181" s="4">
        <f>IF('True_Odds_Calculator_3-way'!C182="","",'True_Odds_Calculator_3-way'!C182)</f>
        <v>1.51</v>
      </c>
      <c r="D181" s="4">
        <f t="shared" si="10"/>
        <v>3.114846107602709E-2</v>
      </c>
      <c r="E181" s="4">
        <f t="shared" si="11"/>
        <v>6.7982123196999344</v>
      </c>
      <c r="F181" s="4">
        <f t="shared" si="12"/>
        <v>4.9742911193203057</v>
      </c>
      <c r="G181" s="4">
        <f t="shared" si="13"/>
        <v>1.5340509407618719</v>
      </c>
      <c r="I181" s="4">
        <f t="shared" si="14"/>
        <v>1.0311484610760271</v>
      </c>
    </row>
    <row r="182" spans="1:9" x14ac:dyDescent="0.2">
      <c r="A182" s="4">
        <f>IF('True_Odds_Calculator_3-way'!A183="","",'True_Odds_Calculator_3-way'!A183)</f>
        <v>2.63</v>
      </c>
      <c r="B182" s="4">
        <f>IF('True_Odds_Calculator_3-way'!B183="","",'True_Odds_Calculator_3-way'!B183)</f>
        <v>3.35</v>
      </c>
      <c r="C182" s="4">
        <f>IF('True_Odds_Calculator_3-way'!C183="","",'True_Odds_Calculator_3-way'!C183)</f>
        <v>2.87</v>
      </c>
      <c r="D182" s="4">
        <f t="shared" si="10"/>
        <v>2.7167655317825279E-2</v>
      </c>
      <c r="E182" s="4">
        <f t="shared" si="11"/>
        <v>2.6941669136489983</v>
      </c>
      <c r="F182" s="4">
        <f t="shared" si="12"/>
        <v>3.4548092926577834</v>
      </c>
      <c r="G182" s="4">
        <f t="shared" si="13"/>
        <v>2.9465828378721923</v>
      </c>
      <c r="I182" s="4">
        <f t="shared" si="14"/>
        <v>1.0271676553178253</v>
      </c>
    </row>
    <row r="183" spans="1:9" x14ac:dyDescent="0.2">
      <c r="A183" s="4">
        <f>IF('True_Odds_Calculator_3-way'!A184="","",'True_Odds_Calculator_3-way'!A184)</f>
        <v>1.39</v>
      </c>
      <c r="B183" s="4">
        <f>IF('True_Odds_Calculator_3-way'!B184="","",'True_Odds_Calculator_3-way'!B184)</f>
        <v>4.92</v>
      </c>
      <c r="C183" s="4">
        <f>IF('True_Odds_Calculator_3-way'!C184="","",'True_Odds_Calculator_3-way'!C184)</f>
        <v>8.98</v>
      </c>
      <c r="D183" s="4">
        <f t="shared" si="10"/>
        <v>3.4035067562224963E-2</v>
      </c>
      <c r="E183" s="4">
        <f t="shared" si="11"/>
        <v>1.412270921113536</v>
      </c>
      <c r="F183" s="4">
        <f t="shared" si="12"/>
        <v>5.2108570708395172</v>
      </c>
      <c r="G183" s="4">
        <f t="shared" si="13"/>
        <v>9.9986449746839092</v>
      </c>
      <c r="I183" s="4">
        <f t="shared" si="14"/>
        <v>1.034035067562225</v>
      </c>
    </row>
    <row r="184" spans="1:9" x14ac:dyDescent="0.2">
      <c r="A184" s="4">
        <f>IF('True_Odds_Calculator_3-way'!A185="","",'True_Odds_Calculator_3-way'!A185)</f>
        <v>2.59</v>
      </c>
      <c r="B184" s="4">
        <f>IF('True_Odds_Calculator_3-way'!B185="","",'True_Odds_Calculator_3-way'!B185)</f>
        <v>3.74</v>
      </c>
      <c r="C184" s="4">
        <f>IF('True_Odds_Calculator_3-way'!C185="","",'True_Odds_Calculator_3-way'!C185)</f>
        <v>2.68</v>
      </c>
      <c r="D184" s="4">
        <f t="shared" si="10"/>
        <v>2.6614393602979902E-2</v>
      </c>
      <c r="E184" s="4">
        <f t="shared" si="11"/>
        <v>2.6509102108303808</v>
      </c>
      <c r="F184" s="4">
        <f t="shared" si="12"/>
        <v>3.8683490252270332</v>
      </c>
      <c r="G184" s="4">
        <f t="shared" si="13"/>
        <v>2.7452702411176637</v>
      </c>
      <c r="I184" s="4">
        <f t="shared" si="14"/>
        <v>1.0266143936029799</v>
      </c>
    </row>
    <row r="185" spans="1:9" x14ac:dyDescent="0.2">
      <c r="A185" s="4">
        <f>IF('True_Odds_Calculator_3-way'!A186="","",'True_Odds_Calculator_3-way'!A186)</f>
        <v>1.86</v>
      </c>
      <c r="B185" s="4">
        <f>IF('True_Odds_Calculator_3-way'!B186="","",'True_Odds_Calculator_3-way'!B186)</f>
        <v>3.95</v>
      </c>
      <c r="C185" s="4">
        <f>IF('True_Odds_Calculator_3-way'!C186="","",'True_Odds_Calculator_3-way'!C186)</f>
        <v>4.1900000000000004</v>
      </c>
      <c r="D185" s="4">
        <f t="shared" si="10"/>
        <v>2.9462450051049416E-2</v>
      </c>
      <c r="E185" s="4">
        <f t="shared" si="11"/>
        <v>1.8946082770723198</v>
      </c>
      <c r="F185" s="4">
        <f t="shared" si="12"/>
        <v>4.1094132886104946</v>
      </c>
      <c r="G185" s="4">
        <f t="shared" si="13"/>
        <v>4.3698144651067503</v>
      </c>
      <c r="I185" s="4">
        <f t="shared" si="14"/>
        <v>1.0294624500510494</v>
      </c>
    </row>
    <row r="186" spans="1:9" x14ac:dyDescent="0.2">
      <c r="A186" s="4">
        <f>IF('True_Odds_Calculator_3-way'!A187="","",'True_Odds_Calculator_3-way'!A187)</f>
        <v>2.94</v>
      </c>
      <c r="B186" s="4">
        <f>IF('True_Odds_Calculator_3-way'!B187="","",'True_Odds_Calculator_3-way'!B187)</f>
        <v>3.29</v>
      </c>
      <c r="C186" s="4">
        <f>IF('True_Odds_Calculator_3-way'!C187="","",'True_Odds_Calculator_3-way'!C187)</f>
        <v>2.61</v>
      </c>
      <c r="D186" s="4">
        <f t="shared" si="10"/>
        <v>2.7229184655030991E-2</v>
      </c>
      <c r="E186" s="4">
        <f t="shared" si="11"/>
        <v>3.020603601777605</v>
      </c>
      <c r="F186" s="4">
        <f t="shared" si="12"/>
        <v>3.3912677979361825</v>
      </c>
      <c r="G186" s="4">
        <f t="shared" si="13"/>
        <v>2.6733295479983932</v>
      </c>
      <c r="I186" s="4">
        <f t="shared" si="14"/>
        <v>1.027229184655031</v>
      </c>
    </row>
    <row r="187" spans="1:9" x14ac:dyDescent="0.2">
      <c r="A187" s="4">
        <f>IF('True_Odds_Calculator_3-way'!A188="","",'True_Odds_Calculator_3-way'!A188)</f>
        <v>3.18</v>
      </c>
      <c r="B187" s="4">
        <f>IF('True_Odds_Calculator_3-way'!B188="","",'True_Odds_Calculator_3-way'!B188)</f>
        <v>3.31</v>
      </c>
      <c r="C187" s="4">
        <f>IF('True_Odds_Calculator_3-way'!C188="","",'True_Odds_Calculator_3-way'!C188)</f>
        <v>2.44</v>
      </c>
      <c r="D187" s="4">
        <f t="shared" si="10"/>
        <v>2.641627800417945E-2</v>
      </c>
      <c r="E187" s="4">
        <f t="shared" si="11"/>
        <v>3.2716091613550171</v>
      </c>
      <c r="F187" s="4">
        <f t="shared" si="12"/>
        <v>3.4093693427080796</v>
      </c>
      <c r="G187" s="4">
        <f t="shared" si="13"/>
        <v>2.4935750571734596</v>
      </c>
      <c r="I187" s="4">
        <f t="shared" si="14"/>
        <v>1.0264162780041794</v>
      </c>
    </row>
    <row r="188" spans="1:9" x14ac:dyDescent="0.2">
      <c r="A188" s="4">
        <f>IF('True_Odds_Calculator_3-way'!A189="","",'True_Odds_Calculator_3-way'!A189)</f>
        <v>2.0499999999999998</v>
      </c>
      <c r="B188" s="4">
        <f>IF('True_Odds_Calculator_3-way'!B189="","",'True_Odds_Calculator_3-way'!B189)</f>
        <v>3.58</v>
      </c>
      <c r="C188" s="4">
        <f>IF('True_Odds_Calculator_3-way'!C189="","",'True_Odds_Calculator_3-way'!C189)</f>
        <v>3.84</v>
      </c>
      <c r="D188" s="4">
        <f t="shared" si="10"/>
        <v>2.7551153653994742E-2</v>
      </c>
      <c r="E188" s="4">
        <f t="shared" si="11"/>
        <v>2.0893351218677991</v>
      </c>
      <c r="F188" s="4">
        <f t="shared" si="12"/>
        <v>3.7017035354446413</v>
      </c>
      <c r="G188" s="4">
        <f t="shared" si="13"/>
        <v>3.9803696324390696</v>
      </c>
      <c r="I188" s="4">
        <f t="shared" si="14"/>
        <v>1.0275511536539947</v>
      </c>
    </row>
    <row r="189" spans="1:9" x14ac:dyDescent="0.2">
      <c r="A189" s="4">
        <f>IF('True_Odds_Calculator_3-way'!A190="","",'True_Odds_Calculator_3-way'!A190)</f>
        <v>9.1300000000000008</v>
      </c>
      <c r="B189" s="4">
        <f>IF('True_Odds_Calculator_3-way'!B190="","",'True_Odds_Calculator_3-way'!B190)</f>
        <v>4.88</v>
      </c>
      <c r="C189" s="4">
        <f>IF('True_Odds_Calculator_3-way'!C190="","",'True_Odds_Calculator_3-way'!C190)</f>
        <v>1.39</v>
      </c>
      <c r="D189" s="4">
        <f t="shared" si="10"/>
        <v>3.3871518410215851E-2</v>
      </c>
      <c r="E189" s="4">
        <f t="shared" si="11"/>
        <v>10.179306545132032</v>
      </c>
      <c r="F189" s="4">
        <f t="shared" si="12"/>
        <v>5.1645549437133331</v>
      </c>
      <c r="G189" s="4">
        <f t="shared" si="13"/>
        <v>1.4121621960575141</v>
      </c>
      <c r="I189" s="4">
        <f t="shared" si="14"/>
        <v>1.0338715184102159</v>
      </c>
    </row>
    <row r="190" spans="1:9" x14ac:dyDescent="0.2">
      <c r="A190" s="4">
        <f>IF('True_Odds_Calculator_3-way'!A191="","",'True_Odds_Calculator_3-way'!A191)</f>
        <v>2.68</v>
      </c>
      <c r="B190" s="4">
        <f>IF('True_Odds_Calculator_3-way'!B191="","",'True_Odds_Calculator_3-way'!B191)</f>
        <v>2.99</v>
      </c>
      <c r="C190" s="4">
        <f>IF('True_Odds_Calculator_3-way'!C191="","",'True_Odds_Calculator_3-way'!C191)</f>
        <v>3.18</v>
      </c>
      <c r="D190" s="4">
        <f t="shared" si="10"/>
        <v>2.2047897698357355E-2</v>
      </c>
      <c r="E190" s="4">
        <f t="shared" si="11"/>
        <v>2.7338461674906673</v>
      </c>
      <c r="F190" s="4">
        <f t="shared" si="12"/>
        <v>3.057179704076435</v>
      </c>
      <c r="G190" s="4">
        <f t="shared" si="13"/>
        <v>3.2560975111100814</v>
      </c>
      <c r="I190" s="4">
        <f t="shared" si="14"/>
        <v>1.0220478976983574</v>
      </c>
    </row>
    <row r="191" spans="1:9" x14ac:dyDescent="0.2">
      <c r="A191" s="4">
        <f>IF('True_Odds_Calculator_3-way'!A192="","",'True_Odds_Calculator_3-way'!A192)</f>
        <v>1.61</v>
      </c>
      <c r="B191" s="4">
        <f>IF('True_Odds_Calculator_3-way'!B192="","",'True_Odds_Calculator_3-way'!B192)</f>
        <v>4.0199999999999996</v>
      </c>
      <c r="C191" s="4">
        <f>IF('True_Odds_Calculator_3-way'!C192="","",'True_Odds_Calculator_3-way'!C192)</f>
        <v>6.46</v>
      </c>
      <c r="D191" s="4">
        <f t="shared" si="10"/>
        <v>2.4672992937740057E-2</v>
      </c>
      <c r="E191" s="4">
        <f t="shared" si="11"/>
        <v>1.6316043553351858</v>
      </c>
      <c r="F191" s="4">
        <f t="shared" si="12"/>
        <v>4.1574529207815969</v>
      </c>
      <c r="G191" s="4">
        <f t="shared" si="13"/>
        <v>6.8224723486718428</v>
      </c>
      <c r="I191" s="4">
        <f t="shared" si="14"/>
        <v>1.0246729929377401</v>
      </c>
    </row>
    <row r="192" spans="1:9" x14ac:dyDescent="0.2">
      <c r="A192" s="4">
        <f>IF('True_Odds_Calculator_3-way'!A193="","",'True_Odds_Calculator_3-way'!A193)</f>
        <v>2.44</v>
      </c>
      <c r="B192" s="4">
        <f>IF('True_Odds_Calculator_3-way'!B193="","",'True_Odds_Calculator_3-way'!B193)</f>
        <v>3.13</v>
      </c>
      <c r="C192" s="4">
        <f>IF('True_Odds_Calculator_3-way'!C193="","",'True_Odds_Calculator_3-way'!C193)</f>
        <v>3.41</v>
      </c>
      <c r="D192" s="4">
        <f t="shared" si="10"/>
        <v>2.2580015429953582E-2</v>
      </c>
      <c r="E192" s="4">
        <f t="shared" si="11"/>
        <v>2.4856491434230472</v>
      </c>
      <c r="F192" s="4">
        <f t="shared" si="12"/>
        <v>3.2055171198210228</v>
      </c>
      <c r="G192" s="4">
        <f t="shared" si="13"/>
        <v>3.4998263717171887</v>
      </c>
      <c r="I192" s="4">
        <f t="shared" si="14"/>
        <v>1.0225800154299536</v>
      </c>
    </row>
    <row r="193" spans="1:9" x14ac:dyDescent="0.2">
      <c r="A193" s="4">
        <f>IF('True_Odds_Calculator_3-way'!A194="","",'True_Odds_Calculator_3-way'!A194)</f>
        <v>2.19</v>
      </c>
      <c r="B193" s="4">
        <f>IF('True_Odds_Calculator_3-way'!B194="","",'True_Odds_Calculator_3-way'!B194)</f>
        <v>3.17</v>
      </c>
      <c r="C193" s="4">
        <f>IF('True_Odds_Calculator_3-way'!C194="","",'True_Odds_Calculator_3-way'!C194)</f>
        <v>3.99</v>
      </c>
      <c r="D193" s="4">
        <f t="shared" si="10"/>
        <v>2.27049842314615E-2</v>
      </c>
      <c r="E193" s="4">
        <f t="shared" si="11"/>
        <v>2.2269102320435024</v>
      </c>
      <c r="F193" s="4">
        <f t="shared" si="12"/>
        <v>3.2479228662528601</v>
      </c>
      <c r="G193" s="4">
        <f t="shared" si="13"/>
        <v>4.1142403023827585</v>
      </c>
      <c r="I193" s="4">
        <f t="shared" si="14"/>
        <v>1.0227049842314615</v>
      </c>
    </row>
    <row r="194" spans="1:9" x14ac:dyDescent="0.2">
      <c r="A194" s="4">
        <f>IF('True_Odds_Calculator_3-way'!A195="","",'True_Odds_Calculator_3-way'!A195)</f>
        <v>2.78</v>
      </c>
      <c r="B194" s="4">
        <f>IF('True_Odds_Calculator_3-way'!B195="","",'True_Odds_Calculator_3-way'!B195)</f>
        <v>3.1</v>
      </c>
      <c r="C194" s="4">
        <f>IF('True_Odds_Calculator_3-way'!C195="","",'True_Odds_Calculator_3-way'!C195)</f>
        <v>2.81</v>
      </c>
      <c r="D194" s="4">
        <f t="shared" si="10"/>
        <v>3.8164761498114208E-2</v>
      </c>
      <c r="E194" s="4">
        <f t="shared" si="11"/>
        <v>2.8819220922234239</v>
      </c>
      <c r="F194" s="4">
        <f t="shared" si="12"/>
        <v>3.2272737368720792</v>
      </c>
      <c r="G194" s="4">
        <f t="shared" si="13"/>
        <v>2.9141749345561814</v>
      </c>
      <c r="I194" s="4">
        <f t="shared" si="14"/>
        <v>1.0381647614981142</v>
      </c>
    </row>
    <row r="195" spans="1:9" x14ac:dyDescent="0.2">
      <c r="A195" s="4">
        <f>IF('True_Odds_Calculator_3-way'!A196="","",'True_Odds_Calculator_3-way'!A196)</f>
        <v>2.27</v>
      </c>
      <c r="B195" s="4">
        <f>IF('True_Odds_Calculator_3-way'!B196="","",'True_Odds_Calculator_3-way'!B196)</f>
        <v>3.07</v>
      </c>
      <c r="C195" s="4">
        <f>IF('True_Odds_Calculator_3-way'!C196="","",'True_Odds_Calculator_3-way'!C196)</f>
        <v>3.66</v>
      </c>
      <c r="D195" s="4">
        <f t="shared" ref="D195:D258" si="15">IF(A195="","",((1/A195)+(1/B195)+(1/C195))-1)</f>
        <v>3.9485577099881652E-2</v>
      </c>
      <c r="E195" s="4">
        <f t="shared" ref="E195:E258" si="16">IF(A195="","",(3*A195)/(3-($D195*A195)))</f>
        <v>2.3399104884385333</v>
      </c>
      <c r="F195" s="4">
        <f t="shared" ref="F195:F258" si="17">IF(B195="","",(3*B195)/(3-($D195*B195)))</f>
        <v>3.1992727158394731</v>
      </c>
      <c r="G195" s="4">
        <f t="shared" ref="G195:G258" si="18">IF(C195="","",(3*C195)/(3-($D195*C195)))</f>
        <v>3.845234174359712</v>
      </c>
      <c r="I195" s="4">
        <f t="shared" ref="I195:I258" si="19">IF(A195="","",D195+1)</f>
        <v>1.0394855770998817</v>
      </c>
    </row>
    <row r="196" spans="1:9" x14ac:dyDescent="0.2">
      <c r="A196" s="4">
        <f>IF('True_Odds_Calculator_3-way'!A197="","",'True_Odds_Calculator_3-way'!A197)</f>
        <v>2.38</v>
      </c>
      <c r="B196" s="4">
        <f>IF('True_Odds_Calculator_3-way'!B197="","",'True_Odds_Calculator_3-way'!B197)</f>
        <v>3.38</v>
      </c>
      <c r="C196" s="4">
        <f>IF('True_Odds_Calculator_3-way'!C197="","",'True_Odds_Calculator_3-way'!C197)</f>
        <v>3.1</v>
      </c>
      <c r="D196" s="4">
        <f t="shared" si="15"/>
        <v>3.8606700553861506E-2</v>
      </c>
      <c r="E196" s="4">
        <f t="shared" si="16"/>
        <v>2.4551977536851139</v>
      </c>
      <c r="F196" s="4">
        <f t="shared" si="17"/>
        <v>3.5337051585074848</v>
      </c>
      <c r="G196" s="4">
        <f t="shared" si="18"/>
        <v>3.2288087753188979</v>
      </c>
      <c r="I196" s="4">
        <f t="shared" si="19"/>
        <v>1.0386067005538615</v>
      </c>
    </row>
    <row r="197" spans="1:9" x14ac:dyDescent="0.2">
      <c r="A197" s="4">
        <f>IF('True_Odds_Calculator_3-way'!A198="","",'True_Odds_Calculator_3-way'!A198)</f>
        <v>1.75</v>
      </c>
      <c r="B197" s="4">
        <f>IF('True_Odds_Calculator_3-way'!B198="","",'True_Odds_Calculator_3-way'!B198)</f>
        <v>3.43</v>
      </c>
      <c r="C197" s="4">
        <f>IF('True_Odds_Calculator_3-way'!C198="","",'True_Odds_Calculator_3-way'!C198)</f>
        <v>5.58</v>
      </c>
      <c r="D197" s="4">
        <f t="shared" si="15"/>
        <v>4.2185230466994739E-2</v>
      </c>
      <c r="E197" s="4">
        <f t="shared" si="16"/>
        <v>1.7941505483860887</v>
      </c>
      <c r="F197" s="4">
        <f t="shared" si="17"/>
        <v>3.6038185857926517</v>
      </c>
      <c r="G197" s="4">
        <f t="shared" si="18"/>
        <v>6.0551114673190902</v>
      </c>
      <c r="I197" s="4">
        <f t="shared" si="19"/>
        <v>1.0421852304669947</v>
      </c>
    </row>
    <row r="198" spans="1:9" x14ac:dyDescent="0.2">
      <c r="A198" s="4">
        <f>IF('True_Odds_Calculator_3-way'!A199="","",'True_Odds_Calculator_3-way'!A199)</f>
        <v>2.82</v>
      </c>
      <c r="B198" s="4">
        <f>IF('True_Odds_Calculator_3-way'!B199="","",'True_Odds_Calculator_3-way'!B199)</f>
        <v>3.63</v>
      </c>
      <c r="C198" s="4">
        <f>IF('True_Odds_Calculator_3-way'!C199="","",'True_Odds_Calculator_3-way'!C199)</f>
        <v>2.5099999999999998</v>
      </c>
      <c r="D198" s="4">
        <f t="shared" si="15"/>
        <v>2.8498397243918117E-2</v>
      </c>
      <c r="E198" s="4">
        <f t="shared" si="16"/>
        <v>2.8976229533894604</v>
      </c>
      <c r="F198" s="4">
        <f t="shared" si="17"/>
        <v>3.759644033278891</v>
      </c>
      <c r="G198" s="4">
        <f t="shared" si="18"/>
        <v>2.5713094251881556</v>
      </c>
      <c r="I198" s="4">
        <f t="shared" si="19"/>
        <v>1.0284983972439181</v>
      </c>
    </row>
    <row r="199" spans="1:9" x14ac:dyDescent="0.2">
      <c r="A199" s="4">
        <f>IF('True_Odds_Calculator_3-way'!A200="","",'True_Odds_Calculator_3-way'!A200)</f>
        <v>1.7</v>
      </c>
      <c r="B199" s="4">
        <f>IF('True_Odds_Calculator_3-way'!B200="","",'True_Odds_Calculator_3-way'!B200)</f>
        <v>4.12</v>
      </c>
      <c r="C199" s="4">
        <f>IF('True_Odds_Calculator_3-way'!C200="","",'True_Odds_Calculator_3-way'!C200)</f>
        <v>5</v>
      </c>
      <c r="D199" s="4">
        <f t="shared" si="15"/>
        <v>3.0953740719588785E-2</v>
      </c>
      <c r="E199" s="4">
        <f t="shared" si="16"/>
        <v>1.7303511430265499</v>
      </c>
      <c r="F199" s="4">
        <f t="shared" si="17"/>
        <v>4.3029161205766711</v>
      </c>
      <c r="G199" s="4">
        <f t="shared" si="18"/>
        <v>5.2719791248494579</v>
      </c>
      <c r="I199" s="4">
        <f t="shared" si="19"/>
        <v>1.0309537407195888</v>
      </c>
    </row>
    <row r="200" spans="1:9" x14ac:dyDescent="0.2">
      <c r="A200" s="4">
        <f>IF('True_Odds_Calculator_3-way'!A201="","",'True_Odds_Calculator_3-way'!A201)</f>
        <v>1.47</v>
      </c>
      <c r="B200" s="4">
        <f>IF('True_Odds_Calculator_3-way'!B201="","",'True_Odds_Calculator_3-way'!B201)</f>
        <v>4.58</v>
      </c>
      <c r="C200" s="4">
        <f>IF('True_Odds_Calculator_3-way'!C201="","",'True_Odds_Calculator_3-way'!C201)</f>
        <v>7.46</v>
      </c>
      <c r="D200" s="4">
        <f t="shared" si="15"/>
        <v>3.2660977569903382E-2</v>
      </c>
      <c r="E200" s="4">
        <f t="shared" si="16"/>
        <v>1.4939083281343775</v>
      </c>
      <c r="F200" s="4">
        <f t="shared" si="17"/>
        <v>4.8203545719657015</v>
      </c>
      <c r="G200" s="4">
        <f t="shared" si="18"/>
        <v>8.119435938102523</v>
      </c>
      <c r="I200" s="4">
        <f t="shared" si="19"/>
        <v>1.0326609775699034</v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2.2999999999999998</v>
      </c>
      <c r="B2" s="4">
        <f>IF('True_Odds_Calculator_2-way'!B3="","",'True_Odds_Calculator_2-way'!B3)</f>
        <v>1.68</v>
      </c>
      <c r="C2" s="4">
        <f>1/A2</f>
        <v>0.43478260869565222</v>
      </c>
      <c r="D2">
        <f>1/B2</f>
        <v>0.59523809523809523</v>
      </c>
      <c r="E2">
        <f>C2+D2-1</f>
        <v>3.002070393374745E-2</v>
      </c>
      <c r="F2">
        <f>C2+D2-(C2*D2)-1</f>
        <v>-0.22877846790890266</v>
      </c>
      <c r="G2">
        <v>0</v>
      </c>
      <c r="H2">
        <f>C2*D2</f>
        <v>0.25879917184265011</v>
      </c>
      <c r="I2">
        <f>((-4*F2*H2)^0.5)/(2*F2)</f>
        <v>-1.0635890745287928</v>
      </c>
      <c r="J2">
        <f>(-((-4*F2*H2)^0.5))/(2*F2)</f>
        <v>1.0635890745287928</v>
      </c>
      <c r="K2">
        <f>IF(A2="","",(C2/($J2+C2-($J2*C2))))</f>
        <v>0.41969797077976234</v>
      </c>
      <c r="L2">
        <f>IF(B2="","",(D2/($J2+D2-($J2*D2))))</f>
        <v>0.58030202922023755</v>
      </c>
      <c r="M2">
        <f>IF(A2="","",1/K2)</f>
        <v>2.3826657968874305</v>
      </c>
      <c r="N2">
        <f>IF(B2="","",1/L2)</f>
        <v>1.7232405706795793</v>
      </c>
    </row>
    <row r="3" spans="1:14" x14ac:dyDescent="0.25">
      <c r="A3" s="4">
        <f>IF('True_Odds_Calculator_2-way'!A4="","",'True_Odds_Calculator_2-way'!A4)</f>
        <v>2</v>
      </c>
      <c r="B3" s="4">
        <f>IF('True_Odds_Calculator_2-way'!B4="","",'True_Odds_Calculator_2-way'!B4)</f>
        <v>1.85</v>
      </c>
      <c r="C3" s="4">
        <f t="shared" ref="C3:C66" si="0">1/A3</f>
        <v>0.5</v>
      </c>
      <c r="D3">
        <f t="shared" ref="D3:D66" si="1">1/B3</f>
        <v>0.54054054054054046</v>
      </c>
      <c r="E3">
        <f t="shared" ref="E3:E66" si="2">C3+D3-1</f>
        <v>4.0540540540540349E-2</v>
      </c>
      <c r="F3">
        <f t="shared" ref="F3:F66" si="3">C3+D3-(C3*D3)-1</f>
        <v>-0.22972972972972983</v>
      </c>
      <c r="G3">
        <v>0</v>
      </c>
      <c r="H3">
        <f t="shared" ref="H3:H66" si="4">C3*D3</f>
        <v>0.27027027027027023</v>
      </c>
      <c r="I3">
        <f t="shared" ref="I3:I66" si="5">((-4*F3*H3)^0.5)/(2*F3)</f>
        <v>-1.0846522890932806</v>
      </c>
      <c r="J3">
        <f t="shared" ref="J3:J66" si="6">(-((-4*F3*H3)^0.5))/(2*F3)</f>
        <v>1.0846522890932806</v>
      </c>
      <c r="K3">
        <f t="shared" ref="K3:K66" si="7">IF(A3="","",(C3/($J3+C3-($J3*C3))))</f>
        <v>0.47969630486192494</v>
      </c>
      <c r="L3">
        <f t="shared" ref="L3:L66" si="8">IF(B3="","",(D3/($J3+D3-($J3*D3))))</f>
        <v>0.52030369513807517</v>
      </c>
      <c r="M3">
        <f t="shared" ref="M3:M66" si="9">IF(A3="","",1/K3)</f>
        <v>2.0846522890932806</v>
      </c>
      <c r="N3">
        <f t="shared" ref="N3:N66" si="10">IF(B3="","",1/L3)</f>
        <v>1.9219544457292885</v>
      </c>
    </row>
    <row r="4" spans="1:14" x14ac:dyDescent="0.25">
      <c r="A4" s="4">
        <f>IF('True_Odds_Calculator_2-way'!A5="","",'True_Odds_Calculator_2-way'!A5)</f>
        <v>2.16</v>
      </c>
      <c r="B4" s="4">
        <f>IF('True_Odds_Calculator_2-way'!B5="","",'True_Odds_Calculator_2-way'!B5)</f>
        <v>1.68</v>
      </c>
      <c r="C4" s="4">
        <f t="shared" si="0"/>
        <v>0.46296296296296291</v>
      </c>
      <c r="D4">
        <f t="shared" si="1"/>
        <v>0.59523809523809523</v>
      </c>
      <c r="E4">
        <f t="shared" si="2"/>
        <v>5.8201058201058142E-2</v>
      </c>
      <c r="F4">
        <f t="shared" si="3"/>
        <v>-0.21737213403880074</v>
      </c>
      <c r="G4">
        <v>0</v>
      </c>
      <c r="H4">
        <f t="shared" si="4"/>
        <v>0.27557319223985888</v>
      </c>
      <c r="I4">
        <f t="shared" si="5"/>
        <v>-1.1259433727776123</v>
      </c>
      <c r="J4">
        <f t="shared" si="6"/>
        <v>1.1259433727776123</v>
      </c>
      <c r="K4">
        <f t="shared" si="7"/>
        <v>0.4336336092645432</v>
      </c>
      <c r="L4">
        <f t="shared" si="8"/>
        <v>0.56636639073545691</v>
      </c>
      <c r="M4">
        <f t="shared" si="9"/>
        <v>2.3060943124220299</v>
      </c>
      <c r="N4">
        <f t="shared" si="10"/>
        <v>1.7656414934887763</v>
      </c>
    </row>
    <row r="5" spans="1:14" x14ac:dyDescent="0.25">
      <c r="A5" s="4">
        <f>IF('True_Odds_Calculator_2-way'!A6="","",'True_Odds_Calculator_2-way'!A6)</f>
        <v>1.69</v>
      </c>
      <c r="B5" s="4">
        <f>IF('True_Odds_Calculator_2-way'!B6="","",'True_Odds_Calculator_2-way'!B6)</f>
        <v>2.2799999999999998</v>
      </c>
      <c r="C5" s="4">
        <f t="shared" si="0"/>
        <v>0.59171597633136097</v>
      </c>
      <c r="D5">
        <f t="shared" si="1"/>
        <v>0.43859649122807021</v>
      </c>
      <c r="E5">
        <f t="shared" si="2"/>
        <v>3.0312467559431067E-2</v>
      </c>
      <c r="F5">
        <f t="shared" si="3"/>
        <v>-0.22921208346309574</v>
      </c>
      <c r="G5">
        <v>0</v>
      </c>
      <c r="H5">
        <f t="shared" si="4"/>
        <v>0.25952455102252675</v>
      </c>
      <c r="I5">
        <f t="shared" si="5"/>
        <v>-1.0640706634484354</v>
      </c>
      <c r="J5">
        <f t="shared" si="6"/>
        <v>1.0640706634484354</v>
      </c>
      <c r="K5">
        <f t="shared" si="7"/>
        <v>0.57663184752939267</v>
      </c>
      <c r="L5">
        <f t="shared" si="8"/>
        <v>0.42336815247060766</v>
      </c>
      <c r="M5">
        <f t="shared" si="9"/>
        <v>1.7342087577794201</v>
      </c>
      <c r="N5">
        <f t="shared" si="10"/>
        <v>2.3620104492139973</v>
      </c>
    </row>
    <row r="6" spans="1:14" x14ac:dyDescent="0.25">
      <c r="A6" s="4">
        <f>IF('True_Odds_Calculator_2-way'!A7="","",'True_Odds_Calculator_2-way'!A7)</f>
        <v>1.65</v>
      </c>
      <c r="B6" s="4">
        <f>IF('True_Odds_Calculator_2-way'!B7="","",'True_Odds_Calculator_2-way'!B7)</f>
        <v>2.3199999999999998</v>
      </c>
      <c r="C6" s="4">
        <f t="shared" si="0"/>
        <v>0.60606060606060608</v>
      </c>
      <c r="D6">
        <f t="shared" si="1"/>
        <v>0.43103448275862072</v>
      </c>
      <c r="E6">
        <f t="shared" si="2"/>
        <v>3.709508881922674E-2</v>
      </c>
      <c r="F6">
        <f t="shared" si="3"/>
        <v>-0.22413793103448287</v>
      </c>
      <c r="G6">
        <v>0</v>
      </c>
      <c r="H6">
        <f t="shared" si="4"/>
        <v>0.26123301985370956</v>
      </c>
      <c r="I6">
        <f t="shared" si="5"/>
        <v>-1.0795837927188261</v>
      </c>
      <c r="J6">
        <f t="shared" si="6"/>
        <v>1.0795837927188261</v>
      </c>
      <c r="K6">
        <f t="shared" si="7"/>
        <v>0.58763747141380174</v>
      </c>
      <c r="L6">
        <f t="shared" si="8"/>
        <v>0.41236252858619832</v>
      </c>
      <c r="M6">
        <f t="shared" si="9"/>
        <v>1.7017294652672368</v>
      </c>
      <c r="N6">
        <f t="shared" si="10"/>
        <v>2.4250506063888508</v>
      </c>
    </row>
    <row r="7" spans="1:14" x14ac:dyDescent="0.25">
      <c r="A7" s="4">
        <f>IF('True_Odds_Calculator_2-way'!A8="","",'True_Odds_Calculator_2-way'!A8)</f>
        <v>1.93</v>
      </c>
      <c r="B7" s="4">
        <f>IF('True_Odds_Calculator_2-way'!B8="","",'True_Odds_Calculator_2-way'!B8)</f>
        <v>1.94</v>
      </c>
      <c r="C7" s="4">
        <f t="shared" si="0"/>
        <v>0.5181347150259068</v>
      </c>
      <c r="D7">
        <f t="shared" si="1"/>
        <v>0.51546391752577325</v>
      </c>
      <c r="E7">
        <f t="shared" si="2"/>
        <v>3.3598632551679941E-2</v>
      </c>
      <c r="F7">
        <f t="shared" si="3"/>
        <v>-0.2334811174616741</v>
      </c>
      <c r="G7">
        <v>0</v>
      </c>
      <c r="H7">
        <f t="shared" si="4"/>
        <v>0.26707975001335404</v>
      </c>
      <c r="I7">
        <f t="shared" si="5"/>
        <v>-1.0695340092890231</v>
      </c>
      <c r="J7">
        <f t="shared" si="6"/>
        <v>1.0695340092890231</v>
      </c>
      <c r="K7">
        <f t="shared" si="7"/>
        <v>0.50133690795359842</v>
      </c>
      <c r="L7">
        <f t="shared" si="8"/>
        <v>0.49866309204640175</v>
      </c>
      <c r="M7">
        <f t="shared" si="9"/>
        <v>1.9946666286387909</v>
      </c>
      <c r="N7">
        <f t="shared" si="10"/>
        <v>2.0053619687316817</v>
      </c>
    </row>
    <row r="8" spans="1:14" x14ac:dyDescent="0.25">
      <c r="A8" s="4">
        <f>IF('True_Odds_Calculator_2-way'!A9="","",'True_Odds_Calculator_2-way'!A9)</f>
        <v>1.68</v>
      </c>
      <c r="B8" s="4">
        <f>IF('True_Odds_Calculator_2-way'!B9="","",'True_Odds_Calculator_2-way'!B9)</f>
        <v>2.2599999999999998</v>
      </c>
      <c r="C8" s="4">
        <f t="shared" si="0"/>
        <v>0.59523809523809523</v>
      </c>
      <c r="D8">
        <f t="shared" si="1"/>
        <v>0.44247787610619471</v>
      </c>
      <c r="E8">
        <f t="shared" si="2"/>
        <v>3.7715971344289834E-2</v>
      </c>
      <c r="F8">
        <f t="shared" si="3"/>
        <v>-0.22566371681415942</v>
      </c>
      <c r="G8">
        <v>0</v>
      </c>
      <c r="H8">
        <f t="shared" si="4"/>
        <v>0.26337968815844925</v>
      </c>
      <c r="I8">
        <f t="shared" si="5"/>
        <v>-1.080339539253607</v>
      </c>
      <c r="J8">
        <f t="shared" si="6"/>
        <v>1.080339539253607</v>
      </c>
      <c r="K8">
        <f t="shared" si="7"/>
        <v>0.57649152201294696</v>
      </c>
      <c r="L8">
        <f t="shared" si="8"/>
        <v>0.4235084779870531</v>
      </c>
      <c r="M8">
        <f t="shared" si="9"/>
        <v>1.7346308866924531</v>
      </c>
      <c r="N8">
        <f t="shared" si="10"/>
        <v>2.3612278194595446</v>
      </c>
    </row>
    <row r="9" spans="1:14" x14ac:dyDescent="0.25">
      <c r="A9" s="4">
        <f>IF('True_Odds_Calculator_2-way'!A10="","",'True_Odds_Calculator_2-way'!A10)</f>
        <v>2.0099999999999998</v>
      </c>
      <c r="B9" s="4">
        <f>IF('True_Odds_Calculator_2-way'!B10="","",'True_Odds_Calculator_2-way'!B10)</f>
        <v>1.87</v>
      </c>
      <c r="C9" s="4">
        <f t="shared" si="0"/>
        <v>0.49751243781094534</v>
      </c>
      <c r="D9">
        <f t="shared" si="1"/>
        <v>0.53475935828876997</v>
      </c>
      <c r="E9">
        <f t="shared" si="2"/>
        <v>3.22717960997152E-2</v>
      </c>
      <c r="F9">
        <f t="shared" si="3"/>
        <v>-0.23377763588474743</v>
      </c>
      <c r="G9">
        <v>0</v>
      </c>
      <c r="H9">
        <f t="shared" si="4"/>
        <v>0.26604943198446268</v>
      </c>
      <c r="I9">
        <f t="shared" si="5"/>
        <v>-1.0667918442539084</v>
      </c>
      <c r="J9">
        <f t="shared" si="6"/>
        <v>1.0667918442539084</v>
      </c>
      <c r="K9">
        <f t="shared" si="7"/>
        <v>0.48135709675649557</v>
      </c>
      <c r="L9">
        <f t="shared" si="8"/>
        <v>0.51864290324350448</v>
      </c>
      <c r="M9">
        <f t="shared" si="9"/>
        <v>2.0774597626964471</v>
      </c>
      <c r="N9">
        <f t="shared" si="10"/>
        <v>1.9281089045009006</v>
      </c>
    </row>
    <row r="10" spans="1:14" x14ac:dyDescent="0.25">
      <c r="A10" s="4">
        <f>IF('True_Odds_Calculator_2-way'!A11="","",'True_Odds_Calculator_2-way'!A11)</f>
        <v>2.13</v>
      </c>
      <c r="B10" s="4">
        <f>IF('True_Odds_Calculator_2-way'!B11="","",'True_Odds_Calculator_2-way'!B11)</f>
        <v>1.76</v>
      </c>
      <c r="C10" s="4">
        <f t="shared" si="0"/>
        <v>0.46948356807511737</v>
      </c>
      <c r="D10">
        <f t="shared" si="1"/>
        <v>0.56818181818181823</v>
      </c>
      <c r="E10">
        <f t="shared" si="2"/>
        <v>3.7665386256935607E-2</v>
      </c>
      <c r="F10">
        <f t="shared" si="3"/>
        <v>-0.22908664105847198</v>
      </c>
      <c r="G10">
        <v>0</v>
      </c>
      <c r="H10">
        <f t="shared" si="4"/>
        <v>0.26675202731540765</v>
      </c>
      <c r="I10">
        <f t="shared" si="5"/>
        <v>-1.0790808419378759</v>
      </c>
      <c r="J10">
        <f t="shared" si="6"/>
        <v>1.0790808419378759</v>
      </c>
      <c r="K10">
        <f t="shared" si="7"/>
        <v>0.45058007312499337</v>
      </c>
      <c r="L10">
        <f t="shared" si="8"/>
        <v>0.54941992687500663</v>
      </c>
      <c r="M10">
        <f t="shared" si="9"/>
        <v>2.2193613513897996</v>
      </c>
      <c r="N10">
        <f t="shared" si="10"/>
        <v>1.8201014398727853</v>
      </c>
    </row>
    <row r="11" spans="1:14" x14ac:dyDescent="0.25">
      <c r="A11" s="4">
        <f>IF('True_Odds_Calculator_2-way'!A12="","",'True_Odds_Calculator_2-way'!A12)</f>
        <v>2.08</v>
      </c>
      <c r="B11" s="4">
        <f>IF('True_Odds_Calculator_2-way'!B12="","",'True_Odds_Calculator_2-way'!B12)</f>
        <v>1.79</v>
      </c>
      <c r="C11" s="4">
        <f t="shared" si="0"/>
        <v>0.48076923076923073</v>
      </c>
      <c r="D11">
        <f t="shared" si="1"/>
        <v>0.55865921787709494</v>
      </c>
      <c r="E11">
        <f t="shared" si="2"/>
        <v>3.9428448646325664E-2</v>
      </c>
      <c r="F11">
        <f t="shared" si="3"/>
        <v>-0.22915771379458527</v>
      </c>
      <c r="G11">
        <v>0</v>
      </c>
      <c r="H11">
        <f t="shared" si="4"/>
        <v>0.26858616244091099</v>
      </c>
      <c r="I11">
        <f t="shared" si="5"/>
        <v>-1.0826163374360513</v>
      </c>
      <c r="J11">
        <f t="shared" si="6"/>
        <v>1.0826163374360513</v>
      </c>
      <c r="K11">
        <f t="shared" si="7"/>
        <v>0.46099399689806597</v>
      </c>
      <c r="L11">
        <f t="shared" si="8"/>
        <v>0.53900600310193403</v>
      </c>
      <c r="M11">
        <f t="shared" si="9"/>
        <v>2.1692256444309357</v>
      </c>
      <c r="N11">
        <f t="shared" si="10"/>
        <v>1.8552669065744805</v>
      </c>
    </row>
    <row r="12" spans="1:14" x14ac:dyDescent="0.25">
      <c r="A12" s="4">
        <f>IF('True_Odds_Calculator_2-way'!A13="","",'True_Odds_Calculator_2-way'!A13)</f>
        <v>1.75</v>
      </c>
      <c r="B12" s="4">
        <f>IF('True_Odds_Calculator_2-way'!B13="","",'True_Odds_Calculator_2-way'!B13)</f>
        <v>2.14</v>
      </c>
      <c r="C12" s="4">
        <f t="shared" si="0"/>
        <v>0.5714285714285714</v>
      </c>
      <c r="D12">
        <f t="shared" si="1"/>
        <v>0.46728971962616822</v>
      </c>
      <c r="E12">
        <f t="shared" si="2"/>
        <v>3.8718291054739673E-2</v>
      </c>
      <c r="F12">
        <f t="shared" si="3"/>
        <v>-0.22830440587449929</v>
      </c>
      <c r="G12">
        <v>0</v>
      </c>
      <c r="H12">
        <f t="shared" si="4"/>
        <v>0.26702269692923897</v>
      </c>
      <c r="I12">
        <f t="shared" si="5"/>
        <v>-1.0814761408717504</v>
      </c>
      <c r="J12">
        <f t="shared" si="6"/>
        <v>1.0814761408717504</v>
      </c>
      <c r="K12">
        <f t="shared" si="7"/>
        <v>0.55214846039654741</v>
      </c>
      <c r="L12">
        <f t="shared" si="8"/>
        <v>0.44785153960345248</v>
      </c>
      <c r="M12">
        <f t="shared" si="9"/>
        <v>1.8111071056538131</v>
      </c>
      <c r="N12">
        <f t="shared" si="10"/>
        <v>2.2328828005937953</v>
      </c>
    </row>
    <row r="13" spans="1:14" x14ac:dyDescent="0.25">
      <c r="A13" s="4">
        <f>IF('True_Odds_Calculator_2-way'!A14="","",'True_Odds_Calculator_2-way'!A14)</f>
        <v>1.77</v>
      </c>
      <c r="B13" s="4">
        <f>IF('True_Odds_Calculator_2-way'!B14="","",'True_Odds_Calculator_2-way'!B14)</f>
        <v>2.12</v>
      </c>
      <c r="C13" s="4">
        <f t="shared" si="0"/>
        <v>0.56497175141242939</v>
      </c>
      <c r="D13">
        <f t="shared" si="1"/>
        <v>0.47169811320754712</v>
      </c>
      <c r="E13">
        <f t="shared" si="2"/>
        <v>3.6669864619976567E-2</v>
      </c>
      <c r="F13">
        <f t="shared" si="3"/>
        <v>-0.22982624453682976</v>
      </c>
      <c r="G13">
        <v>0</v>
      </c>
      <c r="H13">
        <f t="shared" si="4"/>
        <v>0.26649610915680627</v>
      </c>
      <c r="I13">
        <f t="shared" si="5"/>
        <v>-1.0768262306348702</v>
      </c>
      <c r="J13">
        <f t="shared" si="6"/>
        <v>1.0768262306348702</v>
      </c>
      <c r="K13">
        <f t="shared" si="7"/>
        <v>0.5467001677156802</v>
      </c>
      <c r="L13">
        <f t="shared" si="8"/>
        <v>0.45329983228431991</v>
      </c>
      <c r="M13">
        <f t="shared" si="9"/>
        <v>1.8291561975888497</v>
      </c>
      <c r="N13">
        <f t="shared" si="10"/>
        <v>2.2060453783110545</v>
      </c>
    </row>
    <row r="14" spans="1:14" x14ac:dyDescent="0.25">
      <c r="A14" s="4">
        <f>IF('True_Odds_Calculator_2-way'!A15="","",'True_Odds_Calculator_2-way'!A15)</f>
        <v>1.93</v>
      </c>
      <c r="B14" s="4">
        <f>IF('True_Odds_Calculator_2-way'!B15="","",'True_Odds_Calculator_2-way'!B15)</f>
        <v>1.94</v>
      </c>
      <c r="C14" s="4">
        <f t="shared" si="0"/>
        <v>0.5181347150259068</v>
      </c>
      <c r="D14">
        <f t="shared" si="1"/>
        <v>0.51546391752577325</v>
      </c>
      <c r="E14">
        <f t="shared" si="2"/>
        <v>3.3598632551679941E-2</v>
      </c>
      <c r="F14">
        <f t="shared" si="3"/>
        <v>-0.2334811174616741</v>
      </c>
      <c r="G14">
        <v>0</v>
      </c>
      <c r="H14">
        <f t="shared" si="4"/>
        <v>0.26707975001335404</v>
      </c>
      <c r="I14">
        <f t="shared" si="5"/>
        <v>-1.0695340092890231</v>
      </c>
      <c r="J14">
        <f t="shared" si="6"/>
        <v>1.0695340092890231</v>
      </c>
      <c r="K14">
        <f t="shared" si="7"/>
        <v>0.50133690795359842</v>
      </c>
      <c r="L14">
        <f t="shared" si="8"/>
        <v>0.49866309204640175</v>
      </c>
      <c r="M14">
        <f t="shared" si="9"/>
        <v>1.9946666286387909</v>
      </c>
      <c r="N14">
        <f t="shared" si="10"/>
        <v>2.0053619687316817</v>
      </c>
    </row>
    <row r="15" spans="1:14" x14ac:dyDescent="0.25">
      <c r="A15" s="4">
        <f>IF('True_Odds_Calculator_2-way'!A16="","",'True_Odds_Calculator_2-way'!A16)</f>
        <v>2.14</v>
      </c>
      <c r="B15" s="4">
        <f>IF('True_Odds_Calculator_2-way'!B16="","",'True_Odds_Calculator_2-way'!B16)</f>
        <v>1.75</v>
      </c>
      <c r="C15" s="4">
        <f t="shared" si="0"/>
        <v>0.46728971962616822</v>
      </c>
      <c r="D15">
        <f t="shared" si="1"/>
        <v>0.5714285714285714</v>
      </c>
      <c r="E15">
        <f t="shared" si="2"/>
        <v>3.8718291054739673E-2</v>
      </c>
      <c r="F15">
        <f t="shared" si="3"/>
        <v>-0.22830440587449929</v>
      </c>
      <c r="G15">
        <v>0</v>
      </c>
      <c r="H15">
        <f t="shared" si="4"/>
        <v>0.26702269692923897</v>
      </c>
      <c r="I15">
        <f t="shared" si="5"/>
        <v>-1.0814761408717504</v>
      </c>
      <c r="J15">
        <f t="shared" si="6"/>
        <v>1.0814761408717504</v>
      </c>
      <c r="K15">
        <f t="shared" si="7"/>
        <v>0.44785153960345248</v>
      </c>
      <c r="L15">
        <f t="shared" si="8"/>
        <v>0.55214846039654741</v>
      </c>
      <c r="M15">
        <f t="shared" si="9"/>
        <v>2.2328828005937953</v>
      </c>
      <c r="N15">
        <f t="shared" si="10"/>
        <v>1.8111071056538131</v>
      </c>
    </row>
    <row r="16" spans="1:14" x14ac:dyDescent="0.25">
      <c r="A16" s="4">
        <f>IF('True_Odds_Calculator_2-way'!A17="","",'True_Odds_Calculator_2-way'!A17)</f>
        <v>1.96</v>
      </c>
      <c r="B16" s="4">
        <f>IF('True_Odds_Calculator_2-way'!B17="","",'True_Odds_Calculator_2-way'!B17)</f>
        <v>1.91</v>
      </c>
      <c r="C16" s="4">
        <f t="shared" si="0"/>
        <v>0.51020408163265307</v>
      </c>
      <c r="D16">
        <f t="shared" si="1"/>
        <v>0.52356020942408377</v>
      </c>
      <c r="E16">
        <f t="shared" si="2"/>
        <v>3.3764291056736839E-2</v>
      </c>
      <c r="F16">
        <f t="shared" si="3"/>
        <v>-0.23335826477187727</v>
      </c>
      <c r="G16">
        <v>0</v>
      </c>
      <c r="H16">
        <f t="shared" si="4"/>
        <v>0.26712255582861416</v>
      </c>
      <c r="I16">
        <f t="shared" si="5"/>
        <v>-1.0699012312772824</v>
      </c>
      <c r="J16">
        <f t="shared" si="6"/>
        <v>1.0699012312772824</v>
      </c>
      <c r="K16">
        <f t="shared" si="7"/>
        <v>0.49331431287667615</v>
      </c>
      <c r="L16">
        <f t="shared" si="8"/>
        <v>0.50668568712332396</v>
      </c>
      <c r="M16">
        <f t="shared" si="9"/>
        <v>2.0271051820261912</v>
      </c>
      <c r="N16">
        <f t="shared" si="10"/>
        <v>1.9736101204623264</v>
      </c>
    </row>
    <row r="17" spans="1:14" x14ac:dyDescent="0.25">
      <c r="A17" s="4">
        <f>IF('True_Odds_Calculator_2-way'!A18="","",'True_Odds_Calculator_2-way'!A18)</f>
        <v>2.11</v>
      </c>
      <c r="B17" s="4">
        <f>IF('True_Odds_Calculator_2-way'!B18="","",'True_Odds_Calculator_2-way'!B18)</f>
        <v>1.78</v>
      </c>
      <c r="C17" s="4">
        <f t="shared" si="0"/>
        <v>0.47393364928909953</v>
      </c>
      <c r="D17">
        <f t="shared" si="1"/>
        <v>0.5617977528089888</v>
      </c>
      <c r="E17">
        <f t="shared" si="2"/>
        <v>3.5731402098088338E-2</v>
      </c>
      <c r="F17">
        <f t="shared" si="3"/>
        <v>-0.23052345705309119</v>
      </c>
      <c r="G17">
        <v>0</v>
      </c>
      <c r="H17">
        <f t="shared" si="4"/>
        <v>0.26625485915117952</v>
      </c>
      <c r="I17">
        <f t="shared" si="5"/>
        <v>-1.0747098003652684</v>
      </c>
      <c r="J17">
        <f t="shared" si="6"/>
        <v>1.0747098003652684</v>
      </c>
      <c r="K17">
        <f t="shared" si="7"/>
        <v>0.45601134895833134</v>
      </c>
      <c r="L17">
        <f t="shared" si="8"/>
        <v>0.54398865104166871</v>
      </c>
      <c r="M17">
        <f t="shared" si="9"/>
        <v>2.192927878405448</v>
      </c>
      <c r="N17">
        <f t="shared" si="10"/>
        <v>1.838273644284909</v>
      </c>
    </row>
    <row r="18" spans="1:14" x14ac:dyDescent="0.25">
      <c r="A18" s="4">
        <f>IF('True_Odds_Calculator_2-way'!A19="","",'True_Odds_Calculator_2-way'!A19)</f>
        <v>2.0099999999999998</v>
      </c>
      <c r="B18" s="4">
        <f>IF('True_Odds_Calculator_2-way'!B19="","",'True_Odds_Calculator_2-way'!B19)</f>
        <v>1.89</v>
      </c>
      <c r="C18" s="4">
        <f t="shared" si="0"/>
        <v>0.49751243781094534</v>
      </c>
      <c r="D18">
        <f t="shared" si="1"/>
        <v>0.52910052910052918</v>
      </c>
      <c r="E18">
        <f t="shared" si="2"/>
        <v>2.6612966911474523E-2</v>
      </c>
      <c r="F18">
        <f t="shared" si="3"/>
        <v>-0.23662112716839079</v>
      </c>
      <c r="G18">
        <v>0</v>
      </c>
      <c r="H18">
        <f t="shared" si="4"/>
        <v>0.26323409407986531</v>
      </c>
      <c r="I18">
        <f t="shared" si="5"/>
        <v>-1.0547373121500738</v>
      </c>
      <c r="J18">
        <f t="shared" si="6"/>
        <v>1.0547373121500738</v>
      </c>
      <c r="K18">
        <f t="shared" si="7"/>
        <v>0.48419474909751009</v>
      </c>
      <c r="L18">
        <f t="shared" si="8"/>
        <v>0.51580525090249008</v>
      </c>
      <c r="M18">
        <f t="shared" si="9"/>
        <v>2.0652846852715743</v>
      </c>
      <c r="N18">
        <f t="shared" si="10"/>
        <v>1.9387162078135651</v>
      </c>
    </row>
    <row r="19" spans="1:14" x14ac:dyDescent="0.25">
      <c r="A19" s="4">
        <f>IF('True_Odds_Calculator_2-way'!A20="","",'True_Odds_Calculator_2-way'!A20)</f>
        <v>2.16</v>
      </c>
      <c r="B19" s="4">
        <f>IF('True_Odds_Calculator_2-way'!B20="","",'True_Odds_Calculator_2-way'!B20)</f>
        <v>1.77</v>
      </c>
      <c r="C19" s="4">
        <f t="shared" si="0"/>
        <v>0.46296296296296291</v>
      </c>
      <c r="D19">
        <f t="shared" si="1"/>
        <v>0.56497175141242939</v>
      </c>
      <c r="E19">
        <f t="shared" si="2"/>
        <v>2.79347143753923E-2</v>
      </c>
      <c r="F19">
        <f t="shared" si="3"/>
        <v>-0.23362628164888055</v>
      </c>
      <c r="G19">
        <v>0</v>
      </c>
      <c r="H19">
        <f t="shared" si="4"/>
        <v>0.26156099602427285</v>
      </c>
      <c r="I19">
        <f t="shared" si="5"/>
        <v>-1.0580973892262122</v>
      </c>
      <c r="J19">
        <f t="shared" si="6"/>
        <v>1.0580973892262122</v>
      </c>
      <c r="K19">
        <f t="shared" si="7"/>
        <v>0.44895535399193021</v>
      </c>
      <c r="L19">
        <f t="shared" si="8"/>
        <v>0.55104464600806979</v>
      </c>
      <c r="M19">
        <f t="shared" si="9"/>
        <v>2.2273929715024061</v>
      </c>
      <c r="N19">
        <f t="shared" si="10"/>
        <v>1.8147349897041836</v>
      </c>
    </row>
    <row r="20" spans="1:14" x14ac:dyDescent="0.25">
      <c r="A20" s="4">
        <f>IF('True_Odds_Calculator_2-way'!A21="","",'True_Odds_Calculator_2-way'!A21)</f>
        <v>2.38</v>
      </c>
      <c r="B20" s="4">
        <f>IF('True_Odds_Calculator_2-way'!B21="","",'True_Odds_Calculator_2-way'!B21)</f>
        <v>1.61</v>
      </c>
      <c r="C20" s="4">
        <f t="shared" si="0"/>
        <v>0.42016806722689076</v>
      </c>
      <c r="D20">
        <f t="shared" si="1"/>
        <v>0.6211180124223602</v>
      </c>
      <c r="E20">
        <f t="shared" si="2"/>
        <v>4.1286079649250906E-2</v>
      </c>
      <c r="F20">
        <f t="shared" si="3"/>
        <v>-0.21968787515006016</v>
      </c>
      <c r="G20">
        <v>0</v>
      </c>
      <c r="H20">
        <f t="shared" si="4"/>
        <v>0.26097395479931101</v>
      </c>
      <c r="I20">
        <f t="shared" si="5"/>
        <v>-1.0899223022085143</v>
      </c>
      <c r="J20">
        <f t="shared" si="6"/>
        <v>1.0899223022085143</v>
      </c>
      <c r="K20">
        <f t="shared" si="7"/>
        <v>0.39934622597289299</v>
      </c>
      <c r="L20">
        <f t="shared" si="8"/>
        <v>0.60065377402710718</v>
      </c>
      <c r="M20">
        <f t="shared" si="9"/>
        <v>2.5040927770477501</v>
      </c>
      <c r="N20">
        <f t="shared" si="10"/>
        <v>1.6648526043471934</v>
      </c>
    </row>
    <row r="21" spans="1:14" x14ac:dyDescent="0.25">
      <c r="A21" s="4">
        <f>IF('True_Odds_Calculator_2-way'!A22="","",'True_Odds_Calculator_2-way'!A22)</f>
        <v>2.6</v>
      </c>
      <c r="B21" s="4">
        <f>IF('True_Odds_Calculator_2-way'!B22="","",'True_Odds_Calculator_2-way'!B22)</f>
        <v>1.52</v>
      </c>
      <c r="C21" s="4">
        <f t="shared" si="0"/>
        <v>0.38461538461538458</v>
      </c>
      <c r="D21">
        <f t="shared" si="1"/>
        <v>0.65789473684210531</v>
      </c>
      <c r="E21">
        <f t="shared" si="2"/>
        <v>4.2510121457489891E-2</v>
      </c>
      <c r="F21">
        <f t="shared" si="3"/>
        <v>-0.21052631578947367</v>
      </c>
      <c r="G21">
        <v>0</v>
      </c>
      <c r="H21">
        <f t="shared" si="4"/>
        <v>0.25303643724696356</v>
      </c>
      <c r="I21">
        <f t="shared" si="5"/>
        <v>-1.0963225241337864</v>
      </c>
      <c r="J21">
        <f t="shared" si="6"/>
        <v>1.0963225241337864</v>
      </c>
      <c r="K21">
        <f t="shared" si="7"/>
        <v>0.36309290748084294</v>
      </c>
      <c r="L21">
        <f t="shared" si="8"/>
        <v>0.63690709251915711</v>
      </c>
      <c r="M21">
        <f t="shared" si="9"/>
        <v>2.7541160386140584</v>
      </c>
      <c r="N21">
        <f t="shared" si="10"/>
        <v>1.5700877125495689</v>
      </c>
    </row>
    <row r="22" spans="1:14" x14ac:dyDescent="0.25">
      <c r="A22" s="4">
        <f>IF('True_Odds_Calculator_2-way'!A23="","",'True_Odds_Calculator_2-way'!A23)</f>
        <v>1.88</v>
      </c>
      <c r="B22" s="4">
        <f>IF('True_Odds_Calculator_2-way'!B23="","",'True_Odds_Calculator_2-way'!B23)</f>
        <v>1.99</v>
      </c>
      <c r="C22" s="4">
        <f t="shared" si="0"/>
        <v>0.53191489361702127</v>
      </c>
      <c r="D22">
        <f t="shared" si="1"/>
        <v>0.50251256281407031</v>
      </c>
      <c r="E22">
        <f t="shared" si="2"/>
        <v>3.4427456431091574E-2</v>
      </c>
      <c r="F22">
        <f t="shared" si="3"/>
        <v>-0.23286645995937127</v>
      </c>
      <c r="G22">
        <v>0</v>
      </c>
      <c r="H22">
        <f t="shared" si="4"/>
        <v>0.2672939163904629</v>
      </c>
      <c r="I22">
        <f t="shared" si="5"/>
        <v>-1.0713739108887084</v>
      </c>
      <c r="J22">
        <f t="shared" si="6"/>
        <v>1.0713739108887084</v>
      </c>
      <c r="K22">
        <f t="shared" si="7"/>
        <v>0.51471862576142968</v>
      </c>
      <c r="L22">
        <f t="shared" si="8"/>
        <v>0.48528137423857021</v>
      </c>
      <c r="M22">
        <f t="shared" si="9"/>
        <v>1.9428090415820634</v>
      </c>
      <c r="N22">
        <f t="shared" si="10"/>
        <v>2.0606601717798219</v>
      </c>
    </row>
    <row r="23" spans="1:14" x14ac:dyDescent="0.25">
      <c r="A23" s="4">
        <f>IF('True_Odds_Calculator_2-way'!A24="","",'True_Odds_Calculator_2-way'!A24)</f>
        <v>2.25</v>
      </c>
      <c r="B23" s="4">
        <f>IF('True_Odds_Calculator_2-way'!B24="","",'True_Odds_Calculator_2-way'!B24)</f>
        <v>1.68</v>
      </c>
      <c r="C23" s="4">
        <f t="shared" si="0"/>
        <v>0.44444444444444442</v>
      </c>
      <c r="D23">
        <f t="shared" si="1"/>
        <v>0.59523809523809523</v>
      </c>
      <c r="E23">
        <f t="shared" si="2"/>
        <v>3.9682539682539542E-2</v>
      </c>
      <c r="F23">
        <f t="shared" si="3"/>
        <v>-0.22486772486772499</v>
      </c>
      <c r="G23">
        <v>0</v>
      </c>
      <c r="H23">
        <f t="shared" si="4"/>
        <v>0.26455026455026454</v>
      </c>
      <c r="I23">
        <f t="shared" si="5"/>
        <v>-1.0846522890932806</v>
      </c>
      <c r="J23">
        <f t="shared" si="6"/>
        <v>1.0846522890932806</v>
      </c>
      <c r="K23">
        <f t="shared" si="7"/>
        <v>0.42448148373559424</v>
      </c>
      <c r="L23">
        <f t="shared" si="8"/>
        <v>0.57551851626440576</v>
      </c>
      <c r="M23">
        <f t="shared" si="9"/>
        <v>2.3558153613666013</v>
      </c>
      <c r="N23">
        <f t="shared" si="10"/>
        <v>1.7375635565834309</v>
      </c>
    </row>
    <row r="24" spans="1:14" x14ac:dyDescent="0.25">
      <c r="A24" s="4">
        <f>IF('True_Odds_Calculator_2-way'!A25="","",'True_Odds_Calculator_2-way'!A25)</f>
        <v>1.57</v>
      </c>
      <c r="B24" s="4">
        <f>IF('True_Odds_Calculator_2-way'!B25="","",'True_Odds_Calculator_2-way'!B25)</f>
        <v>2.4900000000000002</v>
      </c>
      <c r="C24" s="4">
        <f t="shared" si="0"/>
        <v>0.63694267515923564</v>
      </c>
      <c r="D24">
        <f t="shared" si="1"/>
        <v>0.40160642570281119</v>
      </c>
      <c r="E24">
        <f t="shared" si="2"/>
        <v>3.8549100862046881E-2</v>
      </c>
      <c r="F24">
        <f t="shared" si="3"/>
        <v>-0.21725117028624052</v>
      </c>
      <c r="G24">
        <v>0</v>
      </c>
      <c r="H24">
        <f t="shared" si="4"/>
        <v>0.25580027114828735</v>
      </c>
      <c r="I24">
        <f t="shared" si="5"/>
        <v>-1.0850991866680071</v>
      </c>
      <c r="J24">
        <f t="shared" si="6"/>
        <v>1.0850991866680071</v>
      </c>
      <c r="K24">
        <f t="shared" si="7"/>
        <v>0.61785354430745798</v>
      </c>
      <c r="L24">
        <f t="shared" si="8"/>
        <v>0.38214645569254196</v>
      </c>
      <c r="M24">
        <f t="shared" si="9"/>
        <v>1.6185065364007643</v>
      </c>
      <c r="N24">
        <f t="shared" si="10"/>
        <v>2.6167977881353308</v>
      </c>
    </row>
    <row r="25" spans="1:14" x14ac:dyDescent="0.25">
      <c r="A25" s="4">
        <f>IF('True_Odds_Calculator_2-way'!A26="","",'True_Odds_Calculator_2-way'!A26)</f>
        <v>1.72</v>
      </c>
      <c r="B25" s="4">
        <f>IF('True_Odds_Calculator_2-way'!B26="","",'True_Odds_Calculator_2-way'!B26)</f>
        <v>2.23</v>
      </c>
      <c r="C25" s="4">
        <f t="shared" si="0"/>
        <v>0.58139534883720934</v>
      </c>
      <c r="D25">
        <f t="shared" si="1"/>
        <v>0.44843049327354262</v>
      </c>
      <c r="E25">
        <f t="shared" si="2"/>
        <v>2.982584211075201E-2</v>
      </c>
      <c r="F25">
        <f t="shared" si="3"/>
        <v>-0.23088956095526114</v>
      </c>
      <c r="G25">
        <v>0</v>
      </c>
      <c r="H25">
        <f t="shared" si="4"/>
        <v>0.26071540306601315</v>
      </c>
      <c r="I25">
        <f t="shared" si="5"/>
        <v>-1.0626278551055641</v>
      </c>
      <c r="J25">
        <f t="shared" si="6"/>
        <v>1.0626278551055641</v>
      </c>
      <c r="K25">
        <f t="shared" si="7"/>
        <v>0.56654268925198559</v>
      </c>
      <c r="L25">
        <f t="shared" si="8"/>
        <v>0.43345731074801436</v>
      </c>
      <c r="M25">
        <f t="shared" si="9"/>
        <v>1.7650920556760061</v>
      </c>
      <c r="N25">
        <f t="shared" si="10"/>
        <v>2.3070322617798436</v>
      </c>
    </row>
    <row r="26" spans="1:14" x14ac:dyDescent="0.25">
      <c r="A26" s="4">
        <f>IF('True_Odds_Calculator_2-way'!A27="","",'True_Odds_Calculator_2-way'!A27)</f>
        <v>1.87</v>
      </c>
      <c r="B26" s="4">
        <f>IF('True_Odds_Calculator_2-way'!B27="","",'True_Odds_Calculator_2-way'!B27)</f>
        <v>2.02</v>
      </c>
      <c r="C26" s="4">
        <f t="shared" si="0"/>
        <v>0.53475935828876997</v>
      </c>
      <c r="D26">
        <f t="shared" si="1"/>
        <v>0.49504950495049505</v>
      </c>
      <c r="E26">
        <f t="shared" si="2"/>
        <v>2.9808863239265015E-2</v>
      </c>
      <c r="F26">
        <f t="shared" si="3"/>
        <v>-0.23492349234923493</v>
      </c>
      <c r="G26">
        <v>0</v>
      </c>
      <c r="H26">
        <f t="shared" si="4"/>
        <v>0.2647323555885</v>
      </c>
      <c r="I26">
        <f t="shared" si="5"/>
        <v>-1.0615495921641367</v>
      </c>
      <c r="J26">
        <f t="shared" si="6"/>
        <v>1.0615495921641367</v>
      </c>
      <c r="K26">
        <f t="shared" si="7"/>
        <v>0.51987261275696728</v>
      </c>
      <c r="L26">
        <f t="shared" si="8"/>
        <v>0.48012738724303272</v>
      </c>
      <c r="M26">
        <f t="shared" si="9"/>
        <v>1.9235481451827992</v>
      </c>
      <c r="N26">
        <f t="shared" si="10"/>
        <v>2.0827805840074194</v>
      </c>
    </row>
    <row r="27" spans="1:14" x14ac:dyDescent="0.25">
      <c r="A27" s="4">
        <f>IF('True_Odds_Calculator_2-way'!A28="","",'True_Odds_Calculator_2-way'!A28)</f>
        <v>1.93</v>
      </c>
      <c r="B27" s="4">
        <f>IF('True_Odds_Calculator_2-way'!B28="","",'True_Odds_Calculator_2-way'!B28)</f>
        <v>1.95</v>
      </c>
      <c r="C27" s="4">
        <f t="shared" si="0"/>
        <v>0.5181347150259068</v>
      </c>
      <c r="D27">
        <f t="shared" si="1"/>
        <v>0.51282051282051289</v>
      </c>
      <c r="E27">
        <f t="shared" si="2"/>
        <v>3.0955227846419575E-2</v>
      </c>
      <c r="F27">
        <f t="shared" si="3"/>
        <v>-0.23475488242327625</v>
      </c>
      <c r="G27">
        <v>0</v>
      </c>
      <c r="H27">
        <f t="shared" si="4"/>
        <v>0.26571011026969582</v>
      </c>
      <c r="I27">
        <f t="shared" si="5"/>
        <v>-1.0638899909514294</v>
      </c>
      <c r="J27">
        <f t="shared" si="6"/>
        <v>1.0638899909514294</v>
      </c>
      <c r="K27">
        <f t="shared" si="7"/>
        <v>0.50265964972060251</v>
      </c>
      <c r="L27">
        <f t="shared" si="8"/>
        <v>0.49734035027939766</v>
      </c>
      <c r="M27">
        <f t="shared" si="9"/>
        <v>1.9894176915848294</v>
      </c>
      <c r="N27">
        <f t="shared" si="10"/>
        <v>2.0106954914038573</v>
      </c>
    </row>
    <row r="28" spans="1:14" x14ac:dyDescent="0.25">
      <c r="A28" s="4">
        <f>IF('True_Odds_Calculator_2-way'!A29="","",'True_Odds_Calculator_2-way'!A29)</f>
        <v>1.85</v>
      </c>
      <c r="B28" s="4">
        <f>IF('True_Odds_Calculator_2-way'!B29="","",'True_Odds_Calculator_2-way'!B29)</f>
        <v>2.04</v>
      </c>
      <c r="C28" s="4">
        <f t="shared" si="0"/>
        <v>0.54054054054054046</v>
      </c>
      <c r="D28">
        <f t="shared" si="1"/>
        <v>0.49019607843137253</v>
      </c>
      <c r="E28">
        <f t="shared" si="2"/>
        <v>3.0736618971912932E-2</v>
      </c>
      <c r="F28">
        <f t="shared" si="3"/>
        <v>-0.23423423423423428</v>
      </c>
      <c r="G28">
        <v>0</v>
      </c>
      <c r="H28">
        <f t="shared" si="4"/>
        <v>0.26497085320614727</v>
      </c>
      <c r="I28">
        <f t="shared" si="5"/>
        <v>-1.0635890745287924</v>
      </c>
      <c r="J28">
        <f t="shared" si="6"/>
        <v>1.0635890745287924</v>
      </c>
      <c r="K28">
        <f t="shared" si="7"/>
        <v>0.52519609535024903</v>
      </c>
      <c r="L28">
        <f t="shared" si="8"/>
        <v>0.47480390464975097</v>
      </c>
      <c r="M28">
        <f t="shared" si="9"/>
        <v>1.904050713349474</v>
      </c>
      <c r="N28">
        <f t="shared" si="10"/>
        <v>2.1061326375099441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2.35</v>
      </c>
      <c r="C29" s="4">
        <f t="shared" si="0"/>
        <v>0.60606060606060608</v>
      </c>
      <c r="D29">
        <f t="shared" si="1"/>
        <v>0.42553191489361702</v>
      </c>
      <c r="E29">
        <f t="shared" si="2"/>
        <v>3.1592520954223158E-2</v>
      </c>
      <c r="F29">
        <f t="shared" si="3"/>
        <v>-0.22630560928433263</v>
      </c>
      <c r="G29">
        <v>0</v>
      </c>
      <c r="H29">
        <f t="shared" si="4"/>
        <v>0.25789813023855579</v>
      </c>
      <c r="I29">
        <f t="shared" si="5"/>
        <v>-1.0675210253672478</v>
      </c>
      <c r="J29">
        <f t="shared" si="6"/>
        <v>1.0675210253672478</v>
      </c>
      <c r="K29">
        <f t="shared" si="7"/>
        <v>0.59035757177177173</v>
      </c>
      <c r="L29">
        <f t="shared" si="8"/>
        <v>0.40964242822822811</v>
      </c>
      <c r="M29">
        <f t="shared" si="9"/>
        <v>1.6938886664887112</v>
      </c>
      <c r="N29">
        <f t="shared" si="10"/>
        <v>2.4411533842457849</v>
      </c>
    </row>
    <row r="30" spans="1:14" x14ac:dyDescent="0.25">
      <c r="A30" s="4">
        <f>IF('True_Odds_Calculator_2-way'!A31="","",'True_Odds_Calculator_2-way'!A31)</f>
        <v>2.0299999999999998</v>
      </c>
      <c r="B30" s="4">
        <f>IF('True_Odds_Calculator_2-way'!B31="","",'True_Odds_Calculator_2-way'!B31)</f>
        <v>1.86</v>
      </c>
      <c r="C30" s="4">
        <f t="shared" si="0"/>
        <v>0.49261083743842371</v>
      </c>
      <c r="D30">
        <f t="shared" si="1"/>
        <v>0.5376344086021505</v>
      </c>
      <c r="E30">
        <f t="shared" si="2"/>
        <v>3.0245246040574214E-2</v>
      </c>
      <c r="F30">
        <f t="shared" si="3"/>
        <v>-0.23459929021664283</v>
      </c>
      <c r="G30">
        <v>0</v>
      </c>
      <c r="H30">
        <f t="shared" si="4"/>
        <v>0.26484453625721704</v>
      </c>
      <c r="I30">
        <f t="shared" si="5"/>
        <v>-1.0625078858299792</v>
      </c>
      <c r="J30">
        <f t="shared" si="6"/>
        <v>1.0625078858299792</v>
      </c>
      <c r="K30">
        <f t="shared" si="7"/>
        <v>0.47746756040114985</v>
      </c>
      <c r="L30">
        <f t="shared" si="8"/>
        <v>0.5225324395988501</v>
      </c>
      <c r="M30">
        <f t="shared" si="9"/>
        <v>2.0943831224048783</v>
      </c>
      <c r="N30">
        <f t="shared" si="10"/>
        <v>1.9137567818137824</v>
      </c>
    </row>
    <row r="31" spans="1:14" x14ac:dyDescent="0.25">
      <c r="A31" s="4">
        <f>IF('True_Odds_Calculator_2-way'!A32="","",'True_Odds_Calculator_2-way'!A32)</f>
        <v>2.0299999999999998</v>
      </c>
      <c r="B31" s="4">
        <f>IF('True_Odds_Calculator_2-way'!B32="","",'True_Odds_Calculator_2-way'!B32)</f>
        <v>1.86</v>
      </c>
      <c r="C31" s="4">
        <f t="shared" si="0"/>
        <v>0.49261083743842371</v>
      </c>
      <c r="D31">
        <f t="shared" si="1"/>
        <v>0.5376344086021505</v>
      </c>
      <c r="E31">
        <f t="shared" si="2"/>
        <v>3.0245246040574214E-2</v>
      </c>
      <c r="F31">
        <f t="shared" si="3"/>
        <v>-0.23459929021664283</v>
      </c>
      <c r="G31">
        <v>0</v>
      </c>
      <c r="H31">
        <f t="shared" si="4"/>
        <v>0.26484453625721704</v>
      </c>
      <c r="I31">
        <f t="shared" si="5"/>
        <v>-1.0625078858299792</v>
      </c>
      <c r="J31">
        <f t="shared" si="6"/>
        <v>1.0625078858299792</v>
      </c>
      <c r="K31">
        <f t="shared" si="7"/>
        <v>0.47746756040114985</v>
      </c>
      <c r="L31">
        <f t="shared" si="8"/>
        <v>0.5225324395988501</v>
      </c>
      <c r="M31">
        <f t="shared" si="9"/>
        <v>2.0943831224048783</v>
      </c>
      <c r="N31">
        <f t="shared" si="10"/>
        <v>1.9137567818137824</v>
      </c>
    </row>
    <row r="32" spans="1:14" x14ac:dyDescent="0.25">
      <c r="A32" s="4">
        <f>IF('True_Odds_Calculator_2-way'!A33="","",'True_Odds_Calculator_2-way'!A33)</f>
        <v>2.31</v>
      </c>
      <c r="B32" s="4">
        <f>IF('True_Odds_Calculator_2-way'!B33="","",'True_Odds_Calculator_2-way'!B33)</f>
        <v>1.67</v>
      </c>
      <c r="C32" s="4">
        <f t="shared" si="0"/>
        <v>0.4329004329004329</v>
      </c>
      <c r="D32">
        <f t="shared" si="1"/>
        <v>0.5988023952095809</v>
      </c>
      <c r="E32">
        <f t="shared" si="2"/>
        <v>3.1702828110013792E-2</v>
      </c>
      <c r="F32">
        <f t="shared" si="3"/>
        <v>-0.22751898799802994</v>
      </c>
      <c r="G32">
        <v>0</v>
      </c>
      <c r="H32">
        <f t="shared" si="4"/>
        <v>0.25922181610804368</v>
      </c>
      <c r="I32">
        <f t="shared" si="5"/>
        <v>-1.0673993913412883</v>
      </c>
      <c r="J32">
        <f t="shared" si="6"/>
        <v>1.0673993913412883</v>
      </c>
      <c r="K32">
        <f t="shared" si="7"/>
        <v>0.41696319653163855</v>
      </c>
      <c r="L32">
        <f t="shared" si="8"/>
        <v>0.5830368034683614</v>
      </c>
      <c r="M32">
        <f t="shared" si="9"/>
        <v>2.3982932026570873</v>
      </c>
      <c r="N32">
        <f t="shared" si="10"/>
        <v>1.7151575921986633</v>
      </c>
    </row>
    <row r="33" spans="1:14" x14ac:dyDescent="0.25">
      <c r="A33" s="4">
        <f>IF('True_Odds_Calculator_2-way'!A34="","",'True_Odds_Calculator_2-way'!A34)</f>
        <v>1.56</v>
      </c>
      <c r="B33" s="4">
        <f>IF('True_Odds_Calculator_2-way'!B34="","",'True_Odds_Calculator_2-way'!B34)</f>
        <v>2.56</v>
      </c>
      <c r="C33" s="4">
        <f t="shared" si="0"/>
        <v>0.64102564102564097</v>
      </c>
      <c r="D33">
        <f t="shared" si="1"/>
        <v>0.390625</v>
      </c>
      <c r="E33">
        <f t="shared" si="2"/>
        <v>3.1650641025640969E-2</v>
      </c>
      <c r="F33">
        <f t="shared" si="3"/>
        <v>-0.21875</v>
      </c>
      <c r="G33">
        <v>0</v>
      </c>
      <c r="H33">
        <f t="shared" si="4"/>
        <v>0.25040064102564102</v>
      </c>
      <c r="I33">
        <f t="shared" si="5"/>
        <v>-1.0699012312772822</v>
      </c>
      <c r="J33">
        <f t="shared" si="6"/>
        <v>1.0699012312772822</v>
      </c>
      <c r="K33">
        <f t="shared" si="7"/>
        <v>0.62533428435616611</v>
      </c>
      <c r="L33">
        <f t="shared" si="8"/>
        <v>0.37466571564383383</v>
      </c>
      <c r="M33">
        <f t="shared" si="9"/>
        <v>1.5991446895152783</v>
      </c>
      <c r="N33">
        <f t="shared" si="10"/>
        <v>2.6690459207925601</v>
      </c>
    </row>
    <row r="34" spans="1:14" x14ac:dyDescent="0.25">
      <c r="A34" s="4">
        <f>IF('True_Odds_Calculator_2-way'!A35="","",'True_Odds_Calculator_2-way'!A35)</f>
        <v>1.68</v>
      </c>
      <c r="B34" s="4">
        <f>IF('True_Odds_Calculator_2-way'!B35="","",'True_Odds_Calculator_2-way'!B35)</f>
        <v>2.2200000000000002</v>
      </c>
      <c r="C34" s="4">
        <f t="shared" si="0"/>
        <v>0.59523809523809523</v>
      </c>
      <c r="D34">
        <f t="shared" si="1"/>
        <v>0.4504504504504504</v>
      </c>
      <c r="E34">
        <f t="shared" si="2"/>
        <v>4.5688545688545634E-2</v>
      </c>
      <c r="F34">
        <f t="shared" si="3"/>
        <v>-0.22243672243672252</v>
      </c>
      <c r="G34">
        <v>0</v>
      </c>
      <c r="H34">
        <f t="shared" si="4"/>
        <v>0.2681252681252681</v>
      </c>
      <c r="I34">
        <f t="shared" si="5"/>
        <v>-1.0979071877276467</v>
      </c>
      <c r="J34">
        <f t="shared" si="6"/>
        <v>1.0979071877276467</v>
      </c>
      <c r="K34">
        <f t="shared" si="7"/>
        <v>0.57254851307619281</v>
      </c>
      <c r="L34">
        <f t="shared" si="8"/>
        <v>0.42745148692380741</v>
      </c>
      <c r="M34">
        <f t="shared" si="9"/>
        <v>1.7465768876547993</v>
      </c>
      <c r="N34">
        <f t="shared" si="10"/>
        <v>2.3394467690277296</v>
      </c>
    </row>
    <row r="35" spans="1:14" x14ac:dyDescent="0.25">
      <c r="A35" s="4">
        <f>IF('True_Odds_Calculator_2-way'!A36="","",'True_Odds_Calculator_2-way'!A36)</f>
        <v>1.88</v>
      </c>
      <c r="B35" s="4">
        <f>IF('True_Odds_Calculator_2-way'!B36="","",'True_Odds_Calculator_2-way'!B36)</f>
        <v>1.96</v>
      </c>
      <c r="C35" s="4">
        <f t="shared" si="0"/>
        <v>0.53191489361702127</v>
      </c>
      <c r="D35">
        <f t="shared" si="1"/>
        <v>0.51020408163265307</v>
      </c>
      <c r="E35">
        <f t="shared" si="2"/>
        <v>4.2118975249674229E-2</v>
      </c>
      <c r="F35">
        <f t="shared" si="3"/>
        <v>-0.22926617455492848</v>
      </c>
      <c r="G35">
        <v>0</v>
      </c>
      <c r="H35">
        <f t="shared" si="4"/>
        <v>0.27138514980460271</v>
      </c>
      <c r="I35">
        <f t="shared" si="5"/>
        <v>-1.0879853497231111</v>
      </c>
      <c r="J35">
        <f t="shared" si="6"/>
        <v>1.0879853497231111</v>
      </c>
      <c r="K35">
        <f t="shared" si="7"/>
        <v>0.51087470692394266</v>
      </c>
      <c r="L35">
        <f t="shared" si="8"/>
        <v>0.48912529307605751</v>
      </c>
      <c r="M35">
        <f t="shared" si="9"/>
        <v>1.9574271077563381</v>
      </c>
      <c r="N35">
        <f t="shared" si="10"/>
        <v>2.0444659357341863</v>
      </c>
    </row>
    <row r="36" spans="1:14" x14ac:dyDescent="0.25">
      <c r="A36" s="4">
        <f>IF('True_Odds_Calculator_2-way'!A37="","",'True_Odds_Calculator_2-way'!A37)</f>
        <v>1.77</v>
      </c>
      <c r="B36" s="4">
        <f>IF('True_Odds_Calculator_2-way'!B37="","",'True_Odds_Calculator_2-way'!B37)</f>
        <v>2.08</v>
      </c>
      <c r="C36" s="4">
        <f t="shared" si="0"/>
        <v>0.56497175141242939</v>
      </c>
      <c r="D36">
        <f t="shared" si="1"/>
        <v>0.48076923076923073</v>
      </c>
      <c r="E36">
        <f t="shared" si="2"/>
        <v>4.5740982181660117E-2</v>
      </c>
      <c r="F36">
        <f t="shared" si="3"/>
        <v>-0.22588005215123863</v>
      </c>
      <c r="G36">
        <v>0</v>
      </c>
      <c r="H36">
        <f t="shared" si="4"/>
        <v>0.27162103433289875</v>
      </c>
      <c r="I36">
        <f t="shared" si="5"/>
        <v>-1.0965861582662815</v>
      </c>
      <c r="J36">
        <f t="shared" si="6"/>
        <v>1.0965861582662815</v>
      </c>
      <c r="K36">
        <f t="shared" si="7"/>
        <v>0.54219016382503293</v>
      </c>
      <c r="L36">
        <f t="shared" si="8"/>
        <v>0.45780983617496723</v>
      </c>
      <c r="M36">
        <f t="shared" si="9"/>
        <v>1.8443713418650365</v>
      </c>
      <c r="N36">
        <f t="shared" si="10"/>
        <v>2.1843130509275839</v>
      </c>
    </row>
    <row r="37" spans="1:14" x14ac:dyDescent="0.25">
      <c r="A37" s="4">
        <f>IF('True_Odds_Calculator_2-way'!A38="","",'True_Odds_Calculator_2-way'!A38)</f>
        <v>1.76</v>
      </c>
      <c r="B37" s="4">
        <f>IF('True_Odds_Calculator_2-way'!B38="","",'True_Odds_Calculator_2-way'!B38)</f>
        <v>2.08</v>
      </c>
      <c r="C37" s="4">
        <f t="shared" si="0"/>
        <v>0.56818181818181823</v>
      </c>
      <c r="D37">
        <f t="shared" si="1"/>
        <v>0.48076923076923073</v>
      </c>
      <c r="E37">
        <f t="shared" si="2"/>
        <v>4.8951048951048959E-2</v>
      </c>
      <c r="F37">
        <f t="shared" si="3"/>
        <v>-0.22421328671328666</v>
      </c>
      <c r="G37">
        <v>0</v>
      </c>
      <c r="H37">
        <f t="shared" si="4"/>
        <v>0.27316433566433568</v>
      </c>
      <c r="I37">
        <f t="shared" si="5"/>
        <v>-1.1037769642208699</v>
      </c>
      <c r="J37">
        <f t="shared" si="6"/>
        <v>1.1037769642208699</v>
      </c>
      <c r="K37">
        <f t="shared" si="7"/>
        <v>0.54381208677346893</v>
      </c>
      <c r="L37">
        <f t="shared" si="8"/>
        <v>0.45618791322653113</v>
      </c>
      <c r="M37">
        <f t="shared" si="9"/>
        <v>1.838870492807861</v>
      </c>
      <c r="N37">
        <f t="shared" si="10"/>
        <v>2.1920791213585393</v>
      </c>
    </row>
    <row r="38" spans="1:14" x14ac:dyDescent="0.25">
      <c r="A38" s="4">
        <f>IF('True_Odds_Calculator_2-way'!A39="","",'True_Odds_Calculator_2-way'!A39)</f>
        <v>2.19</v>
      </c>
      <c r="B38" s="4">
        <f>IF('True_Odds_Calculator_2-way'!B39="","",'True_Odds_Calculator_2-way'!B39)</f>
        <v>1.75</v>
      </c>
      <c r="C38" s="4">
        <f t="shared" si="0"/>
        <v>0.45662100456621008</v>
      </c>
      <c r="D38">
        <f t="shared" si="1"/>
        <v>0.5714285714285714</v>
      </c>
      <c r="E38">
        <f t="shared" si="2"/>
        <v>2.8049575994781417E-2</v>
      </c>
      <c r="F38">
        <f t="shared" si="3"/>
        <v>-0.23287671232876717</v>
      </c>
      <c r="G38">
        <v>0</v>
      </c>
      <c r="H38">
        <f t="shared" si="4"/>
        <v>0.26092628832354858</v>
      </c>
      <c r="I38">
        <f t="shared" si="5"/>
        <v>-1.0585122480499263</v>
      </c>
      <c r="J38">
        <f t="shared" si="6"/>
        <v>1.0585122480499263</v>
      </c>
      <c r="K38">
        <f t="shared" si="7"/>
        <v>0.44255041223763469</v>
      </c>
      <c r="L38">
        <f t="shared" si="8"/>
        <v>0.55744958776236542</v>
      </c>
      <c r="M38">
        <f t="shared" si="9"/>
        <v>2.2596295751794115</v>
      </c>
      <c r="N38">
        <f t="shared" si="10"/>
        <v>1.7938841860374448</v>
      </c>
    </row>
    <row r="39" spans="1:14" x14ac:dyDescent="0.25">
      <c r="A39" s="4">
        <f>IF('True_Odds_Calculator_2-way'!A40="","",'True_Odds_Calculator_2-way'!A40)</f>
        <v>1.41</v>
      </c>
      <c r="B39" s="4">
        <f>IF('True_Odds_Calculator_2-way'!B40="","",'True_Odds_Calculator_2-way'!B40)</f>
        <v>3.08</v>
      </c>
      <c r="C39" s="4">
        <f t="shared" si="0"/>
        <v>0.70921985815602839</v>
      </c>
      <c r="D39">
        <f t="shared" si="1"/>
        <v>0.32467532467532467</v>
      </c>
      <c r="E39">
        <f t="shared" si="2"/>
        <v>3.3895182831352955E-2</v>
      </c>
      <c r="F39">
        <f t="shared" si="3"/>
        <v>-0.19637100488164327</v>
      </c>
      <c r="G39">
        <v>0</v>
      </c>
      <c r="H39">
        <f t="shared" si="4"/>
        <v>0.23026618771299623</v>
      </c>
      <c r="I39">
        <f t="shared" si="5"/>
        <v>-1.0828702045605247</v>
      </c>
      <c r="J39">
        <f t="shared" si="6"/>
        <v>1.0828702045605247</v>
      </c>
      <c r="K39">
        <f t="shared" si="7"/>
        <v>0.69253190991064917</v>
      </c>
      <c r="L39">
        <f t="shared" si="8"/>
        <v>0.30746809008935072</v>
      </c>
      <c r="M39">
        <f t="shared" si="9"/>
        <v>1.4439767838698154</v>
      </c>
      <c r="N39">
        <f t="shared" si="10"/>
        <v>3.2523700254858916</v>
      </c>
    </row>
    <row r="40" spans="1:14" x14ac:dyDescent="0.25">
      <c r="A40" s="4">
        <f>IF('True_Odds_Calculator_2-way'!A41="","",'True_Odds_Calculator_2-way'!A41)</f>
        <v>1.6</v>
      </c>
      <c r="B40" s="4">
        <f>IF('True_Odds_Calculator_2-way'!B41="","",'True_Odds_Calculator_2-way'!B41)</f>
        <v>2.36</v>
      </c>
      <c r="C40" s="4">
        <f t="shared" si="0"/>
        <v>0.625</v>
      </c>
      <c r="D40">
        <f t="shared" si="1"/>
        <v>0.42372881355932207</v>
      </c>
      <c r="E40">
        <f t="shared" si="2"/>
        <v>4.8728813559322015E-2</v>
      </c>
      <c r="F40">
        <f t="shared" si="3"/>
        <v>-0.21610169491525433</v>
      </c>
      <c r="G40">
        <v>0</v>
      </c>
      <c r="H40">
        <f t="shared" si="4"/>
        <v>0.26483050847457629</v>
      </c>
      <c r="I40">
        <f t="shared" si="5"/>
        <v>-1.1070186069251189</v>
      </c>
      <c r="J40">
        <f t="shared" si="6"/>
        <v>1.1070186069251189</v>
      </c>
      <c r="K40">
        <f t="shared" si="7"/>
        <v>0.600885285196188</v>
      </c>
      <c r="L40">
        <f t="shared" si="8"/>
        <v>0.39911471480381222</v>
      </c>
      <c r="M40">
        <f t="shared" si="9"/>
        <v>1.6642111641550712</v>
      </c>
      <c r="N40">
        <f t="shared" si="10"/>
        <v>2.5055453054181611</v>
      </c>
    </row>
    <row r="41" spans="1:14" x14ac:dyDescent="0.25">
      <c r="A41" s="4">
        <f>IF('True_Odds_Calculator_2-way'!A42="","",'True_Odds_Calculator_2-way'!A42)</f>
        <v>1.85</v>
      </c>
      <c r="B41" s="4">
        <f>IF('True_Odds_Calculator_2-way'!B42="","",'True_Odds_Calculator_2-way'!B42)</f>
        <v>2.06</v>
      </c>
      <c r="C41" s="4">
        <f t="shared" si="0"/>
        <v>0.54054054054054046</v>
      </c>
      <c r="D41">
        <f t="shared" si="1"/>
        <v>0.4854368932038835</v>
      </c>
      <c r="E41">
        <f t="shared" si="2"/>
        <v>2.5977433744424072E-2</v>
      </c>
      <c r="F41">
        <f t="shared" si="3"/>
        <v>-0.23642088690632379</v>
      </c>
      <c r="G41">
        <v>0</v>
      </c>
      <c r="H41">
        <f t="shared" si="4"/>
        <v>0.26239832065074781</v>
      </c>
      <c r="I41">
        <f t="shared" si="5"/>
        <v>-1.0535074339697479</v>
      </c>
      <c r="J41">
        <f t="shared" si="6"/>
        <v>1.0535074339697479</v>
      </c>
      <c r="K41">
        <f t="shared" si="7"/>
        <v>0.52757048568217679</v>
      </c>
      <c r="L41">
        <f t="shared" si="8"/>
        <v>0.47242951431782315</v>
      </c>
      <c r="M41">
        <f t="shared" si="9"/>
        <v>1.8954813188742858</v>
      </c>
      <c r="N41">
        <f t="shared" si="10"/>
        <v>2.1167178800079327</v>
      </c>
    </row>
    <row r="42" spans="1:14" x14ac:dyDescent="0.25">
      <c r="A42" s="4">
        <f>IF('True_Odds_Calculator_2-way'!A43="","",'True_Odds_Calculator_2-way'!A43)</f>
        <v>1.43</v>
      </c>
      <c r="B42" s="4">
        <f>IF('True_Odds_Calculator_2-way'!B43="","",'True_Odds_Calculator_2-way'!B43)</f>
        <v>2.99</v>
      </c>
      <c r="C42" s="4">
        <f t="shared" si="0"/>
        <v>0.69930069930069938</v>
      </c>
      <c r="D42">
        <f t="shared" si="1"/>
        <v>0.33444816053511706</v>
      </c>
      <c r="E42">
        <f t="shared" si="2"/>
        <v>3.3748859835816436E-2</v>
      </c>
      <c r="F42">
        <f t="shared" si="3"/>
        <v>-0.20013097270622349</v>
      </c>
      <c r="G42">
        <v>0</v>
      </c>
      <c r="H42">
        <f t="shared" si="4"/>
        <v>0.23387983254203992</v>
      </c>
      <c r="I42">
        <f t="shared" si="5"/>
        <v>-1.0810337029942527</v>
      </c>
      <c r="J42">
        <f t="shared" si="6"/>
        <v>1.0810337029942527</v>
      </c>
      <c r="K42">
        <f t="shared" si="7"/>
        <v>0.68266632073578082</v>
      </c>
      <c r="L42">
        <f t="shared" si="8"/>
        <v>0.31733367926421918</v>
      </c>
      <c r="M42">
        <f t="shared" si="9"/>
        <v>1.4648444922875286</v>
      </c>
      <c r="N42">
        <f t="shared" si="10"/>
        <v>3.1512570689585626</v>
      </c>
    </row>
    <row r="43" spans="1:14" x14ac:dyDescent="0.25">
      <c r="A43" s="4">
        <f>IF('True_Odds_Calculator_2-way'!A44="","",'True_Odds_Calculator_2-way'!A44)</f>
        <v>1.56</v>
      </c>
      <c r="B43" s="4">
        <f>IF('True_Odds_Calculator_2-way'!B44="","",'True_Odds_Calculator_2-way'!B44)</f>
        <v>2.57</v>
      </c>
      <c r="C43" s="4">
        <f t="shared" si="0"/>
        <v>0.64102564102564097</v>
      </c>
      <c r="D43">
        <f t="shared" si="1"/>
        <v>0.38910505836575876</v>
      </c>
      <c r="E43">
        <f t="shared" si="2"/>
        <v>3.0130699391399673E-2</v>
      </c>
      <c r="F43">
        <f t="shared" si="3"/>
        <v>-0.2192956200738303</v>
      </c>
      <c r="G43">
        <v>0</v>
      </c>
      <c r="H43">
        <f t="shared" si="4"/>
        <v>0.24942631946522995</v>
      </c>
      <c r="I43">
        <f t="shared" si="5"/>
        <v>-1.066488459484171</v>
      </c>
      <c r="J43">
        <f t="shared" si="6"/>
        <v>1.066488459484171</v>
      </c>
      <c r="K43">
        <f t="shared" si="7"/>
        <v>0.62608252120942243</v>
      </c>
      <c r="L43">
        <f t="shared" si="8"/>
        <v>0.37391747879057763</v>
      </c>
      <c r="M43">
        <f t="shared" si="9"/>
        <v>1.5972335373111359</v>
      </c>
      <c r="N43">
        <f t="shared" si="10"/>
        <v>2.6743868813901486</v>
      </c>
    </row>
    <row r="44" spans="1:14" x14ac:dyDescent="0.25">
      <c r="A44" s="4">
        <f>IF('True_Odds_Calculator_2-way'!A45="","",'True_Odds_Calculator_2-way'!A45)</f>
        <v>1.86</v>
      </c>
      <c r="B44" s="4">
        <f>IF('True_Odds_Calculator_2-way'!B45="","",'True_Odds_Calculator_2-way'!B45)</f>
        <v>2.0299999999999998</v>
      </c>
      <c r="C44" s="4">
        <f t="shared" si="0"/>
        <v>0.5376344086021505</v>
      </c>
      <c r="D44">
        <f t="shared" si="1"/>
        <v>0.49261083743842371</v>
      </c>
      <c r="E44">
        <f t="shared" si="2"/>
        <v>3.0245246040574214E-2</v>
      </c>
      <c r="F44">
        <f t="shared" si="3"/>
        <v>-0.23459929021664283</v>
      </c>
      <c r="G44">
        <v>0</v>
      </c>
      <c r="H44">
        <f t="shared" si="4"/>
        <v>0.26484453625721704</v>
      </c>
      <c r="I44">
        <f t="shared" si="5"/>
        <v>-1.0625078858299792</v>
      </c>
      <c r="J44">
        <f t="shared" si="6"/>
        <v>1.0625078858299792</v>
      </c>
      <c r="K44">
        <f t="shared" si="7"/>
        <v>0.5225324395988501</v>
      </c>
      <c r="L44">
        <f t="shared" si="8"/>
        <v>0.47746756040114985</v>
      </c>
      <c r="M44">
        <f t="shared" si="9"/>
        <v>1.9137567818137824</v>
      </c>
      <c r="N44">
        <f t="shared" si="10"/>
        <v>2.0943831224048783</v>
      </c>
    </row>
    <row r="45" spans="1:14" x14ac:dyDescent="0.25">
      <c r="A45" s="4">
        <f>IF('True_Odds_Calculator_2-way'!A46="","",'True_Odds_Calculator_2-way'!A46)</f>
        <v>1.88</v>
      </c>
      <c r="B45" s="4">
        <f>IF('True_Odds_Calculator_2-way'!B46="","",'True_Odds_Calculator_2-way'!B46)</f>
        <v>2.0099999999999998</v>
      </c>
      <c r="C45" s="4">
        <f t="shared" si="0"/>
        <v>0.53191489361702127</v>
      </c>
      <c r="D45">
        <f t="shared" si="1"/>
        <v>0.49751243781094534</v>
      </c>
      <c r="E45">
        <f t="shared" si="2"/>
        <v>2.9427331427966497E-2</v>
      </c>
      <c r="F45">
        <f t="shared" si="3"/>
        <v>-0.23520694400338749</v>
      </c>
      <c r="G45">
        <v>0</v>
      </c>
      <c r="H45">
        <f t="shared" si="4"/>
        <v>0.26463427543135393</v>
      </c>
      <c r="I45">
        <f t="shared" si="5"/>
        <v>-1.060713208766217</v>
      </c>
      <c r="J45">
        <f t="shared" si="6"/>
        <v>1.060713208766217</v>
      </c>
      <c r="K45">
        <f t="shared" si="7"/>
        <v>0.5172161542198922</v>
      </c>
      <c r="L45">
        <f t="shared" si="8"/>
        <v>0.48278384578010813</v>
      </c>
      <c r="M45">
        <f t="shared" si="9"/>
        <v>1.9334276237142709</v>
      </c>
      <c r="N45">
        <f t="shared" si="10"/>
        <v>2.0713203408538785</v>
      </c>
    </row>
    <row r="46" spans="1:14" x14ac:dyDescent="0.25">
      <c r="A46" s="4">
        <f>IF('True_Odds_Calculator_2-way'!A47="","",'True_Odds_Calculator_2-way'!A47)</f>
        <v>1.58</v>
      </c>
      <c r="B46" s="4">
        <f>IF('True_Odds_Calculator_2-way'!B47="","",'True_Odds_Calculator_2-way'!B47)</f>
        <v>2.5</v>
      </c>
      <c r="C46" s="4">
        <f t="shared" si="0"/>
        <v>0.63291139240506322</v>
      </c>
      <c r="D46">
        <f t="shared" si="1"/>
        <v>0.4</v>
      </c>
      <c r="E46">
        <f t="shared" si="2"/>
        <v>3.2911392405063244E-2</v>
      </c>
      <c r="F46">
        <f t="shared" si="3"/>
        <v>-0.22025316455696209</v>
      </c>
      <c r="G46">
        <v>0</v>
      </c>
      <c r="H46">
        <f t="shared" si="4"/>
        <v>0.25316455696202528</v>
      </c>
      <c r="I46">
        <f t="shared" si="5"/>
        <v>-1.0721125348377945</v>
      </c>
      <c r="J46">
        <f t="shared" si="6"/>
        <v>1.0721125348377945</v>
      </c>
      <c r="K46">
        <f t="shared" si="7"/>
        <v>0.61658923335991145</v>
      </c>
      <c r="L46">
        <f t="shared" si="8"/>
        <v>0.38341076664008866</v>
      </c>
      <c r="M46">
        <f t="shared" si="9"/>
        <v>1.6218252702059208</v>
      </c>
      <c r="N46">
        <f t="shared" si="10"/>
        <v>2.6081688022566918</v>
      </c>
    </row>
    <row r="47" spans="1:14" x14ac:dyDescent="0.25">
      <c r="A47" s="4">
        <f>IF('True_Odds_Calculator_2-way'!A48="","",'True_Odds_Calculator_2-way'!A48)</f>
        <v>1.63</v>
      </c>
      <c r="B47" s="4">
        <f>IF('True_Odds_Calculator_2-way'!B48="","",'True_Odds_Calculator_2-way'!B48)</f>
        <v>2.38</v>
      </c>
      <c r="C47" s="4">
        <f t="shared" si="0"/>
        <v>0.61349693251533743</v>
      </c>
      <c r="D47">
        <f t="shared" si="1"/>
        <v>0.42016806722689076</v>
      </c>
      <c r="E47">
        <f t="shared" si="2"/>
        <v>3.3664999742228252E-2</v>
      </c>
      <c r="F47">
        <f t="shared" si="3"/>
        <v>-0.22410682064236731</v>
      </c>
      <c r="G47">
        <v>0</v>
      </c>
      <c r="H47">
        <f t="shared" si="4"/>
        <v>0.25777182038459556</v>
      </c>
      <c r="I47">
        <f t="shared" si="5"/>
        <v>-1.0724824201463117</v>
      </c>
      <c r="J47">
        <f t="shared" si="6"/>
        <v>1.0724824201463117</v>
      </c>
      <c r="K47">
        <f t="shared" si="7"/>
        <v>0.59677837856639582</v>
      </c>
      <c r="L47">
        <f t="shared" si="8"/>
        <v>0.40322162143360418</v>
      </c>
      <c r="M47">
        <f t="shared" si="9"/>
        <v>1.6756639246921761</v>
      </c>
      <c r="N47">
        <f t="shared" si="10"/>
        <v>2.4800257398019103</v>
      </c>
    </row>
    <row r="48" spans="1:14" x14ac:dyDescent="0.25">
      <c r="A48" s="4">
        <f>IF('True_Odds_Calculator_2-way'!A49="","",'True_Odds_Calculator_2-way'!A49)</f>
        <v>1.8</v>
      </c>
      <c r="B48" s="4">
        <f>IF('True_Odds_Calculator_2-way'!B49="","",'True_Odds_Calculator_2-way'!B49)</f>
        <v>2.11</v>
      </c>
      <c r="C48" s="4">
        <f t="shared" si="0"/>
        <v>0.55555555555555558</v>
      </c>
      <c r="D48">
        <f t="shared" si="1"/>
        <v>0.47393364928909953</v>
      </c>
      <c r="E48">
        <f t="shared" si="2"/>
        <v>2.9489204844655115E-2</v>
      </c>
      <c r="F48">
        <f t="shared" si="3"/>
        <v>-0.23380726698262244</v>
      </c>
      <c r="G48">
        <v>0</v>
      </c>
      <c r="H48">
        <f t="shared" si="4"/>
        <v>0.26329647182727756</v>
      </c>
      <c r="I48">
        <f t="shared" si="5"/>
        <v>-1.0611908999450221</v>
      </c>
      <c r="J48">
        <f t="shared" si="6"/>
        <v>1.0611908999450221</v>
      </c>
      <c r="K48">
        <f t="shared" si="7"/>
        <v>0.54084671241554938</v>
      </c>
      <c r="L48">
        <f t="shared" si="8"/>
        <v>0.45915328758445073</v>
      </c>
      <c r="M48">
        <f t="shared" si="9"/>
        <v>1.8489527199560174</v>
      </c>
      <c r="N48">
        <f t="shared" si="10"/>
        <v>2.1779218989389744</v>
      </c>
    </row>
    <row r="49" spans="1:14" x14ac:dyDescent="0.25">
      <c r="A49" s="4">
        <f>IF('True_Odds_Calculator_2-way'!A50="","",'True_Odds_Calculator_2-way'!A50)</f>
        <v>2.23</v>
      </c>
      <c r="B49" s="4">
        <f>IF('True_Odds_Calculator_2-way'!B50="","",'True_Odds_Calculator_2-way'!B50)</f>
        <v>1.72</v>
      </c>
      <c r="C49" s="4">
        <f t="shared" si="0"/>
        <v>0.44843049327354262</v>
      </c>
      <c r="D49">
        <f t="shared" si="1"/>
        <v>0.58139534883720934</v>
      </c>
      <c r="E49">
        <f t="shared" si="2"/>
        <v>2.982584211075201E-2</v>
      </c>
      <c r="F49">
        <f t="shared" si="3"/>
        <v>-0.23088956095526114</v>
      </c>
      <c r="G49">
        <v>0</v>
      </c>
      <c r="H49">
        <f t="shared" si="4"/>
        <v>0.26071540306601315</v>
      </c>
      <c r="I49">
        <f t="shared" si="5"/>
        <v>-1.0626278551055641</v>
      </c>
      <c r="J49">
        <f t="shared" si="6"/>
        <v>1.0626278551055641</v>
      </c>
      <c r="K49">
        <f t="shared" si="7"/>
        <v>0.43345731074801436</v>
      </c>
      <c r="L49">
        <f t="shared" si="8"/>
        <v>0.56654268925198559</v>
      </c>
      <c r="M49">
        <f t="shared" si="9"/>
        <v>2.3070322617798436</v>
      </c>
      <c r="N49">
        <f t="shared" si="10"/>
        <v>1.7650920556760061</v>
      </c>
    </row>
    <row r="50" spans="1:14" x14ac:dyDescent="0.25">
      <c r="A50" s="4">
        <f>IF('True_Odds_Calculator_2-way'!A51="","",'True_Odds_Calculator_2-way'!A51)</f>
        <v>1.51</v>
      </c>
      <c r="B50" s="4">
        <f>IF('True_Odds_Calculator_2-way'!B51="","",'True_Odds_Calculator_2-way'!B51)</f>
        <v>2.68</v>
      </c>
      <c r="C50" s="4">
        <f t="shared" si="0"/>
        <v>0.66225165562913912</v>
      </c>
      <c r="D50">
        <f t="shared" si="1"/>
        <v>0.37313432835820892</v>
      </c>
      <c r="E50">
        <f t="shared" si="2"/>
        <v>3.5385983987348046E-2</v>
      </c>
      <c r="F50">
        <f t="shared" si="3"/>
        <v>-0.21172284273994268</v>
      </c>
      <c r="G50">
        <v>0</v>
      </c>
      <c r="H50">
        <f t="shared" si="4"/>
        <v>0.2471088267272907</v>
      </c>
      <c r="I50">
        <f t="shared" si="5"/>
        <v>-1.0803395392536073</v>
      </c>
      <c r="J50">
        <f t="shared" si="6"/>
        <v>1.0803395392536073</v>
      </c>
      <c r="K50">
        <f t="shared" si="7"/>
        <v>0.64475648099787108</v>
      </c>
      <c r="L50">
        <f t="shared" si="8"/>
        <v>0.3552435190021288</v>
      </c>
      <c r="M50">
        <f t="shared" si="9"/>
        <v>1.5509731650193399</v>
      </c>
      <c r="N50">
        <f t="shared" si="10"/>
        <v>2.8149704259460604</v>
      </c>
    </row>
    <row r="51" spans="1:14" x14ac:dyDescent="0.25">
      <c r="A51" s="4">
        <f>IF('True_Odds_Calculator_2-way'!A52="","",'True_Odds_Calculator_2-way'!A52)</f>
        <v>1.45</v>
      </c>
      <c r="B51" s="4">
        <f>IF('True_Odds_Calculator_2-way'!B52="","",'True_Odds_Calculator_2-way'!B52)</f>
        <v>2.88</v>
      </c>
      <c r="C51" s="4">
        <f t="shared" si="0"/>
        <v>0.68965517241379315</v>
      </c>
      <c r="D51">
        <f t="shared" si="1"/>
        <v>0.34722222222222221</v>
      </c>
      <c r="E51">
        <f t="shared" si="2"/>
        <v>3.687739463601547E-2</v>
      </c>
      <c r="F51">
        <f t="shared" si="3"/>
        <v>-0.2025862068965516</v>
      </c>
      <c r="G51">
        <v>0</v>
      </c>
      <c r="H51">
        <f t="shared" si="4"/>
        <v>0.23946360153256704</v>
      </c>
      <c r="I51">
        <f t="shared" si="5"/>
        <v>-1.0872134550890706</v>
      </c>
      <c r="J51">
        <f t="shared" si="6"/>
        <v>1.0872134550890706</v>
      </c>
      <c r="K51">
        <f t="shared" si="7"/>
        <v>0.67148071118506758</v>
      </c>
      <c r="L51">
        <f t="shared" si="8"/>
        <v>0.32851928881493242</v>
      </c>
      <c r="M51">
        <f t="shared" si="9"/>
        <v>1.4892460547900814</v>
      </c>
      <c r="N51">
        <f t="shared" si="10"/>
        <v>3.0439612955674531</v>
      </c>
    </row>
    <row r="52" spans="1:14" x14ac:dyDescent="0.25">
      <c r="A52" s="4">
        <f>IF('True_Odds_Calculator_2-way'!A53="","",'True_Odds_Calculator_2-way'!A53)</f>
        <v>1.75</v>
      </c>
      <c r="B52" s="4">
        <f>IF('True_Odds_Calculator_2-way'!B53="","",'True_Odds_Calculator_2-way'!B53)</f>
        <v>2.19</v>
      </c>
      <c r="C52" s="4">
        <f t="shared" si="0"/>
        <v>0.5714285714285714</v>
      </c>
      <c r="D52">
        <f t="shared" si="1"/>
        <v>0.45662100456621008</v>
      </c>
      <c r="E52">
        <f t="shared" si="2"/>
        <v>2.8049575994781417E-2</v>
      </c>
      <c r="F52">
        <f t="shared" si="3"/>
        <v>-0.23287671232876717</v>
      </c>
      <c r="G52">
        <v>0</v>
      </c>
      <c r="H52">
        <f t="shared" si="4"/>
        <v>0.26092628832354858</v>
      </c>
      <c r="I52">
        <f t="shared" si="5"/>
        <v>-1.0585122480499263</v>
      </c>
      <c r="J52">
        <f t="shared" si="6"/>
        <v>1.0585122480499263</v>
      </c>
      <c r="K52">
        <f t="shared" si="7"/>
        <v>0.55744958776236542</v>
      </c>
      <c r="L52">
        <f t="shared" si="8"/>
        <v>0.44255041223763469</v>
      </c>
      <c r="M52">
        <f t="shared" si="9"/>
        <v>1.7938841860374448</v>
      </c>
      <c r="N52">
        <f t="shared" si="10"/>
        <v>2.2596295751794115</v>
      </c>
    </row>
    <row r="53" spans="1:14" x14ac:dyDescent="0.25">
      <c r="A53" s="4">
        <f>IF('True_Odds_Calculator_2-way'!A54="","",'True_Odds_Calculator_2-way'!A54)</f>
        <v>1.91</v>
      </c>
      <c r="B53" s="4">
        <f>IF('True_Odds_Calculator_2-way'!B54="","",'True_Odds_Calculator_2-way'!B54)</f>
        <v>2</v>
      </c>
      <c r="C53" s="4">
        <f t="shared" si="0"/>
        <v>0.52356020942408377</v>
      </c>
      <c r="D53">
        <f t="shared" si="1"/>
        <v>0.5</v>
      </c>
      <c r="E53">
        <f t="shared" si="2"/>
        <v>2.3560209424083656E-2</v>
      </c>
      <c r="F53">
        <f t="shared" si="3"/>
        <v>-0.23821989528795817</v>
      </c>
      <c r="G53">
        <v>0</v>
      </c>
      <c r="H53">
        <f t="shared" si="4"/>
        <v>0.26178010471204188</v>
      </c>
      <c r="I53">
        <f t="shared" si="5"/>
        <v>-1.0482848367219182</v>
      </c>
      <c r="J53">
        <f t="shared" si="6"/>
        <v>1.0482848367219182</v>
      </c>
      <c r="K53">
        <f t="shared" si="7"/>
        <v>0.51178665092282616</v>
      </c>
      <c r="L53">
        <f t="shared" si="8"/>
        <v>0.4882133490771739</v>
      </c>
      <c r="M53">
        <f t="shared" si="9"/>
        <v>1.9539392014169454</v>
      </c>
      <c r="N53">
        <f t="shared" si="10"/>
        <v>2.0482848367219182</v>
      </c>
    </row>
    <row r="54" spans="1:14" x14ac:dyDescent="0.25">
      <c r="A54" s="4">
        <f>IF('True_Odds_Calculator_2-way'!A55="","",'True_Odds_Calculator_2-way'!A55)</f>
        <v>1.79</v>
      </c>
      <c r="B54" s="4">
        <f>IF('True_Odds_Calculator_2-way'!B55="","",'True_Odds_Calculator_2-way'!B55)</f>
        <v>2.13</v>
      </c>
      <c r="C54" s="4">
        <f t="shared" si="0"/>
        <v>0.55865921787709494</v>
      </c>
      <c r="D54">
        <f t="shared" si="1"/>
        <v>0.46948356807511737</v>
      </c>
      <c r="E54">
        <f t="shared" si="2"/>
        <v>2.8142785952212312E-2</v>
      </c>
      <c r="F54">
        <f t="shared" si="3"/>
        <v>-0.2341385369947806</v>
      </c>
      <c r="G54">
        <v>0</v>
      </c>
      <c r="H54">
        <f t="shared" si="4"/>
        <v>0.26228132294699291</v>
      </c>
      <c r="I54">
        <f t="shared" si="5"/>
        <v>-1.0583936671670078</v>
      </c>
      <c r="J54">
        <f t="shared" si="6"/>
        <v>1.0583936671670078</v>
      </c>
      <c r="K54">
        <f t="shared" si="7"/>
        <v>0.5446234509412119</v>
      </c>
      <c r="L54">
        <f t="shared" si="8"/>
        <v>0.45537654905878816</v>
      </c>
      <c r="M54">
        <f t="shared" si="9"/>
        <v>1.8361309970619364</v>
      </c>
      <c r="N54">
        <f t="shared" si="10"/>
        <v>2.1959848438987186</v>
      </c>
    </row>
    <row r="55" spans="1:14" x14ac:dyDescent="0.25">
      <c r="A55" s="4">
        <f>IF('True_Odds_Calculator_2-way'!A56="","",'True_Odds_Calculator_2-way'!A56)</f>
        <v>1.85</v>
      </c>
      <c r="B55" s="4">
        <f>IF('True_Odds_Calculator_2-way'!B56="","",'True_Odds_Calculator_2-way'!B56)</f>
        <v>2.04</v>
      </c>
      <c r="C55" s="4">
        <f t="shared" si="0"/>
        <v>0.54054054054054046</v>
      </c>
      <c r="D55">
        <f t="shared" si="1"/>
        <v>0.49019607843137253</v>
      </c>
      <c r="E55">
        <f t="shared" si="2"/>
        <v>3.0736618971912932E-2</v>
      </c>
      <c r="F55">
        <f t="shared" si="3"/>
        <v>-0.23423423423423428</v>
      </c>
      <c r="G55">
        <v>0</v>
      </c>
      <c r="H55">
        <f t="shared" si="4"/>
        <v>0.26497085320614727</v>
      </c>
      <c r="I55">
        <f t="shared" si="5"/>
        <v>-1.0635890745287924</v>
      </c>
      <c r="J55">
        <f t="shared" si="6"/>
        <v>1.0635890745287924</v>
      </c>
      <c r="K55">
        <f t="shared" si="7"/>
        <v>0.52519609535024903</v>
      </c>
      <c r="L55">
        <f t="shared" si="8"/>
        <v>0.47480390464975097</v>
      </c>
      <c r="M55">
        <f t="shared" si="9"/>
        <v>1.904050713349474</v>
      </c>
      <c r="N55">
        <f t="shared" si="10"/>
        <v>2.1061326375099441</v>
      </c>
    </row>
    <row r="56" spans="1:14" x14ac:dyDescent="0.25">
      <c r="A56" s="4">
        <f>IF('True_Odds_Calculator_2-way'!A57="","",'True_Odds_Calculator_2-way'!A57)</f>
        <v>2.09</v>
      </c>
      <c r="B56" s="4">
        <f>IF('True_Odds_Calculator_2-way'!B57="","",'True_Odds_Calculator_2-way'!B57)</f>
        <v>1.81</v>
      </c>
      <c r="C56" s="4">
        <f t="shared" si="0"/>
        <v>0.47846889952153115</v>
      </c>
      <c r="D56">
        <f t="shared" si="1"/>
        <v>0.5524861878453039</v>
      </c>
      <c r="E56">
        <f t="shared" si="2"/>
        <v>3.0955087366835166E-2</v>
      </c>
      <c r="F56">
        <f t="shared" si="3"/>
        <v>-0.23339237093235332</v>
      </c>
      <c r="G56">
        <v>0</v>
      </c>
      <c r="H56">
        <f t="shared" si="4"/>
        <v>0.26434745829918849</v>
      </c>
      <c r="I56">
        <f t="shared" si="5"/>
        <v>-1.064251428023502</v>
      </c>
      <c r="J56">
        <f t="shared" si="6"/>
        <v>1.064251428023502</v>
      </c>
      <c r="K56">
        <f t="shared" si="7"/>
        <v>0.46295566357839102</v>
      </c>
      <c r="L56">
        <f t="shared" si="8"/>
        <v>0.53704433642160887</v>
      </c>
      <c r="M56">
        <f t="shared" si="9"/>
        <v>2.1600340565456171</v>
      </c>
      <c r="N56">
        <f t="shared" si="10"/>
        <v>1.8620436566990362</v>
      </c>
    </row>
    <row r="57" spans="1:14" x14ac:dyDescent="0.25">
      <c r="A57" s="4">
        <f>IF('True_Odds_Calculator_2-way'!A58="","",'True_Odds_Calculator_2-way'!A58)</f>
        <v>2.36</v>
      </c>
      <c r="B57" s="4">
        <f>IF('True_Odds_Calculator_2-way'!B58="","",'True_Odds_Calculator_2-way'!B58)</f>
        <v>1.64</v>
      </c>
      <c r="C57" s="4">
        <f t="shared" si="0"/>
        <v>0.42372881355932207</v>
      </c>
      <c r="D57">
        <f t="shared" si="1"/>
        <v>0.6097560975609756</v>
      </c>
      <c r="E57">
        <f t="shared" si="2"/>
        <v>3.3484911120297722E-2</v>
      </c>
      <c r="F57">
        <f t="shared" si="3"/>
        <v>-0.22488631665977676</v>
      </c>
      <c r="G57">
        <v>0</v>
      </c>
      <c r="H57">
        <f t="shared" si="4"/>
        <v>0.25837122778007443</v>
      </c>
      <c r="I57">
        <f t="shared" si="5"/>
        <v>-1.0718661571406802</v>
      </c>
      <c r="J57">
        <f t="shared" si="6"/>
        <v>1.0718661571406802</v>
      </c>
      <c r="K57">
        <f t="shared" si="7"/>
        <v>0.40687819885451121</v>
      </c>
      <c r="L57">
        <f t="shared" si="8"/>
        <v>0.59312180114548885</v>
      </c>
      <c r="M57">
        <f t="shared" si="9"/>
        <v>2.4577379737113252</v>
      </c>
      <c r="N57">
        <f t="shared" si="10"/>
        <v>1.6859943405700353</v>
      </c>
    </row>
    <row r="58" spans="1:14" x14ac:dyDescent="0.25">
      <c r="A58" s="4">
        <f>IF('True_Odds_Calculator_2-way'!A59="","",'True_Odds_Calculator_2-way'!A59)</f>
        <v>2.44</v>
      </c>
      <c r="B58" s="4">
        <f>IF('True_Odds_Calculator_2-way'!B59="","",'True_Odds_Calculator_2-way'!B59)</f>
        <v>1.6</v>
      </c>
      <c r="C58" s="4">
        <f t="shared" si="0"/>
        <v>0.4098360655737705</v>
      </c>
      <c r="D58">
        <f t="shared" si="1"/>
        <v>0.625</v>
      </c>
      <c r="E58">
        <f t="shared" si="2"/>
        <v>3.4836065573770503E-2</v>
      </c>
      <c r="F58">
        <f t="shared" si="3"/>
        <v>-0.22131147540983609</v>
      </c>
      <c r="G58">
        <v>0</v>
      </c>
      <c r="H58">
        <f t="shared" si="4"/>
        <v>0.25614754098360659</v>
      </c>
      <c r="I58">
        <f t="shared" si="5"/>
        <v>-1.075828707279838</v>
      </c>
      <c r="J58">
        <f t="shared" si="6"/>
        <v>1.075828707279838</v>
      </c>
      <c r="K58">
        <f t="shared" si="7"/>
        <v>0.39228095605926194</v>
      </c>
      <c r="L58">
        <f t="shared" si="8"/>
        <v>0.60771904394073795</v>
      </c>
      <c r="M58">
        <f t="shared" si="9"/>
        <v>2.5491933384829668</v>
      </c>
      <c r="N58">
        <f t="shared" si="10"/>
        <v>1.6454972243679031</v>
      </c>
    </row>
    <row r="59" spans="1:14" x14ac:dyDescent="0.25">
      <c r="A59" s="4">
        <f>IF('True_Odds_Calculator_2-way'!A60="","",'True_Odds_Calculator_2-way'!A60)</f>
        <v>2.12</v>
      </c>
      <c r="B59" s="4">
        <f>IF('True_Odds_Calculator_2-way'!B60="","",'True_Odds_Calculator_2-way'!B60)</f>
        <v>1.78</v>
      </c>
      <c r="C59" s="4">
        <f t="shared" si="0"/>
        <v>0.47169811320754712</v>
      </c>
      <c r="D59">
        <f t="shared" si="1"/>
        <v>0.5617977528089888</v>
      </c>
      <c r="E59">
        <f t="shared" si="2"/>
        <v>3.3495866016535869E-2</v>
      </c>
      <c r="F59">
        <f t="shared" si="3"/>
        <v>-0.23150307398770409</v>
      </c>
      <c r="G59">
        <v>0</v>
      </c>
      <c r="H59">
        <f t="shared" si="4"/>
        <v>0.26499894000423996</v>
      </c>
      <c r="I59">
        <f t="shared" si="5"/>
        <v>-1.0699012312772822</v>
      </c>
      <c r="J59">
        <f t="shared" si="6"/>
        <v>1.0699012312772822</v>
      </c>
      <c r="K59">
        <f t="shared" si="7"/>
        <v>0.45489916365833472</v>
      </c>
      <c r="L59">
        <f t="shared" si="8"/>
        <v>0.54510083634166528</v>
      </c>
      <c r="M59">
        <f t="shared" si="9"/>
        <v>2.1982893790305562</v>
      </c>
      <c r="N59">
        <f t="shared" si="10"/>
        <v>1.83452296039628</v>
      </c>
    </row>
    <row r="60" spans="1:14" x14ac:dyDescent="0.25">
      <c r="A60" s="4">
        <f>IF('True_Odds_Calculator_2-way'!A61="","",'True_Odds_Calculator_2-way'!A61)</f>
        <v>2.31</v>
      </c>
      <c r="B60" s="4">
        <f>IF('True_Odds_Calculator_2-way'!B61="","",'True_Odds_Calculator_2-way'!B61)</f>
        <v>1.66</v>
      </c>
      <c r="C60" s="4">
        <f t="shared" si="0"/>
        <v>0.4329004329004329</v>
      </c>
      <c r="D60">
        <f t="shared" si="1"/>
        <v>0.60240963855421692</v>
      </c>
      <c r="E60">
        <f t="shared" si="2"/>
        <v>3.5310071454649705E-2</v>
      </c>
      <c r="F60">
        <f t="shared" si="3"/>
        <v>-0.22547332185886404</v>
      </c>
      <c r="G60">
        <v>0</v>
      </c>
      <c r="H60">
        <f t="shared" si="4"/>
        <v>0.2607833933135138</v>
      </c>
      <c r="I60">
        <f t="shared" si="5"/>
        <v>-1.0754553500909856</v>
      </c>
      <c r="J60">
        <f t="shared" si="6"/>
        <v>1.0754553500909856</v>
      </c>
      <c r="K60">
        <f t="shared" si="7"/>
        <v>0.41513645490564033</v>
      </c>
      <c r="L60">
        <f t="shared" si="8"/>
        <v>0.58486354509435967</v>
      </c>
      <c r="M60">
        <f t="shared" si="9"/>
        <v>2.4088465086191913</v>
      </c>
      <c r="N60">
        <f t="shared" si="10"/>
        <v>1.7098005310600506</v>
      </c>
    </row>
    <row r="61" spans="1:14" x14ac:dyDescent="0.25">
      <c r="A61" s="4">
        <f>IF('True_Odds_Calculator_2-way'!A62="","",'True_Odds_Calculator_2-way'!A62)</f>
        <v>2.21</v>
      </c>
      <c r="B61" s="4">
        <f>IF('True_Odds_Calculator_2-way'!B62="","",'True_Odds_Calculator_2-way'!B62)</f>
        <v>1.72</v>
      </c>
      <c r="C61" s="4">
        <f t="shared" si="0"/>
        <v>0.45248868778280543</v>
      </c>
      <c r="D61">
        <f t="shared" si="1"/>
        <v>0.58139534883720934</v>
      </c>
      <c r="E61">
        <f t="shared" si="2"/>
        <v>3.3884036620014824E-2</v>
      </c>
      <c r="F61">
        <f t="shared" si="3"/>
        <v>-0.2291907818583605</v>
      </c>
      <c r="G61">
        <v>0</v>
      </c>
      <c r="H61">
        <f t="shared" si="4"/>
        <v>0.26307481847837527</v>
      </c>
      <c r="I61">
        <f t="shared" si="5"/>
        <v>-1.0713739108887084</v>
      </c>
      <c r="J61">
        <f t="shared" si="6"/>
        <v>1.0713739108887084</v>
      </c>
      <c r="K61">
        <f t="shared" si="7"/>
        <v>0.43547132891069945</v>
      </c>
      <c r="L61">
        <f t="shared" si="8"/>
        <v>0.56452867108930049</v>
      </c>
      <c r="M61">
        <f t="shared" si="9"/>
        <v>2.2963624321753371</v>
      </c>
      <c r="N61">
        <f t="shared" si="10"/>
        <v>1.7713892158398703</v>
      </c>
    </row>
    <row r="62" spans="1:14" x14ac:dyDescent="0.25">
      <c r="A62" s="4">
        <f>IF('True_Odds_Calculator_2-way'!A63="","",'True_Odds_Calculator_2-way'!A63)</f>
        <v>1.84</v>
      </c>
      <c r="B62" s="4">
        <f>IF('True_Odds_Calculator_2-way'!B63="","",'True_Odds_Calculator_2-way'!B63)</f>
        <v>2.06</v>
      </c>
      <c r="C62" s="4">
        <f t="shared" si="0"/>
        <v>0.54347826086956519</v>
      </c>
      <c r="D62">
        <f t="shared" si="1"/>
        <v>0.4854368932038835</v>
      </c>
      <c r="E62">
        <f t="shared" si="2"/>
        <v>2.891515407344869E-2</v>
      </c>
      <c r="F62">
        <f t="shared" si="3"/>
        <v>-0.23490924440692273</v>
      </c>
      <c r="G62">
        <v>0</v>
      </c>
      <c r="H62">
        <f t="shared" si="4"/>
        <v>0.26382439848037148</v>
      </c>
      <c r="I62">
        <f t="shared" si="5"/>
        <v>-1.0597597584982434</v>
      </c>
      <c r="J62">
        <f t="shared" si="6"/>
        <v>1.0597597584982434</v>
      </c>
      <c r="K62">
        <f t="shared" si="7"/>
        <v>0.52904505015074577</v>
      </c>
      <c r="L62">
        <f t="shared" si="8"/>
        <v>0.47095494984925418</v>
      </c>
      <c r="M62">
        <f t="shared" si="9"/>
        <v>1.8901981971385247</v>
      </c>
      <c r="N62">
        <f t="shared" si="10"/>
        <v>2.123345344008138</v>
      </c>
    </row>
    <row r="63" spans="1:14" x14ac:dyDescent="0.25">
      <c r="A63" s="4">
        <f>IF('True_Odds_Calculator_2-way'!A64="","",'True_Odds_Calculator_2-way'!A64)</f>
        <v>2.1</v>
      </c>
      <c r="B63" s="4">
        <f>IF('True_Odds_Calculator_2-way'!B64="","",'True_Odds_Calculator_2-way'!B64)</f>
        <v>1.79</v>
      </c>
      <c r="C63" s="4">
        <f t="shared" si="0"/>
        <v>0.47619047619047616</v>
      </c>
      <c r="D63">
        <f t="shared" si="1"/>
        <v>0.55865921787709494</v>
      </c>
      <c r="E63">
        <f t="shared" si="2"/>
        <v>3.4849694067571102E-2</v>
      </c>
      <c r="F63">
        <f t="shared" si="3"/>
        <v>-0.2311785049215217</v>
      </c>
      <c r="G63">
        <v>0</v>
      </c>
      <c r="H63">
        <f t="shared" si="4"/>
        <v>0.2660281989890928</v>
      </c>
      <c r="I63">
        <f t="shared" si="5"/>
        <v>-1.072729223145815</v>
      </c>
      <c r="J63">
        <f t="shared" si="6"/>
        <v>1.072729223145815</v>
      </c>
      <c r="K63">
        <f t="shared" si="7"/>
        <v>0.4587151448829464</v>
      </c>
      <c r="L63">
        <f t="shared" si="8"/>
        <v>0.5412848551170536</v>
      </c>
      <c r="M63">
        <f t="shared" si="9"/>
        <v>2.1800021454603971</v>
      </c>
      <c r="N63">
        <f t="shared" si="10"/>
        <v>1.8474560862851939</v>
      </c>
    </row>
    <row r="64" spans="1:14" x14ac:dyDescent="0.25">
      <c r="A64" s="4">
        <f>IF('True_Odds_Calculator_2-way'!A65="","",'True_Odds_Calculator_2-way'!A65)</f>
        <v>1.93</v>
      </c>
      <c r="B64" s="4">
        <f>IF('True_Odds_Calculator_2-way'!B65="","",'True_Odds_Calculator_2-way'!B65)</f>
        <v>1.95</v>
      </c>
      <c r="C64" s="4">
        <f t="shared" si="0"/>
        <v>0.5181347150259068</v>
      </c>
      <c r="D64">
        <f t="shared" si="1"/>
        <v>0.51282051282051289</v>
      </c>
      <c r="E64">
        <f t="shared" si="2"/>
        <v>3.0955227846419575E-2</v>
      </c>
      <c r="F64">
        <f t="shared" si="3"/>
        <v>-0.23475488242327625</v>
      </c>
      <c r="G64">
        <v>0</v>
      </c>
      <c r="H64">
        <f t="shared" si="4"/>
        <v>0.26571011026969582</v>
      </c>
      <c r="I64">
        <f t="shared" si="5"/>
        <v>-1.0638899909514294</v>
      </c>
      <c r="J64">
        <f t="shared" si="6"/>
        <v>1.0638899909514294</v>
      </c>
      <c r="K64">
        <f t="shared" si="7"/>
        <v>0.50265964972060251</v>
      </c>
      <c r="L64">
        <f t="shared" si="8"/>
        <v>0.49734035027939766</v>
      </c>
      <c r="M64">
        <f t="shared" si="9"/>
        <v>1.9894176915848294</v>
      </c>
      <c r="N64">
        <f t="shared" si="10"/>
        <v>2.0106954914038573</v>
      </c>
    </row>
    <row r="65" spans="1:14" x14ac:dyDescent="0.25">
      <c r="A65" s="4">
        <f>IF('True_Odds_Calculator_2-way'!A66="","",'True_Odds_Calculator_2-way'!A66)</f>
        <v>1.97</v>
      </c>
      <c r="B65" s="4">
        <f>IF('True_Odds_Calculator_2-way'!B66="","",'True_Odds_Calculator_2-way'!B66)</f>
        <v>1.92</v>
      </c>
      <c r="C65" s="4">
        <f t="shared" si="0"/>
        <v>0.50761421319796951</v>
      </c>
      <c r="D65">
        <f t="shared" si="1"/>
        <v>0.52083333333333337</v>
      </c>
      <c r="E65">
        <f t="shared" si="2"/>
        <v>2.844754653130277E-2</v>
      </c>
      <c r="F65">
        <f t="shared" si="3"/>
        <v>-0.2359348561759731</v>
      </c>
      <c r="G65">
        <v>0</v>
      </c>
      <c r="H65">
        <f t="shared" si="4"/>
        <v>0.26438240270727581</v>
      </c>
      <c r="I65">
        <f t="shared" si="5"/>
        <v>-1.0585715534396718</v>
      </c>
      <c r="J65">
        <f t="shared" si="6"/>
        <v>1.0585715534396718</v>
      </c>
      <c r="K65">
        <f t="shared" si="7"/>
        <v>0.49338508579127022</v>
      </c>
      <c r="L65">
        <f t="shared" si="8"/>
        <v>0.50661491420873006</v>
      </c>
      <c r="M65">
        <f t="shared" si="9"/>
        <v>2.0268144068364817</v>
      </c>
      <c r="N65">
        <f t="shared" si="10"/>
        <v>1.9738858291644976</v>
      </c>
    </row>
    <row r="66" spans="1:14" x14ac:dyDescent="0.25">
      <c r="A66" s="4">
        <f>IF('True_Odds_Calculator_2-way'!A67="","",'True_Odds_Calculator_2-way'!A67)</f>
        <v>2.02</v>
      </c>
      <c r="B66" s="4">
        <f>IF('True_Odds_Calculator_2-way'!B67="","",'True_Odds_Calculator_2-way'!B67)</f>
        <v>1.83</v>
      </c>
      <c r="C66" s="4">
        <f t="shared" si="0"/>
        <v>0.49504950495049505</v>
      </c>
      <c r="D66">
        <f t="shared" si="1"/>
        <v>0.54644808743169393</v>
      </c>
      <c r="E66">
        <f t="shared" si="2"/>
        <v>4.1497592382188975E-2</v>
      </c>
      <c r="F66">
        <f t="shared" si="3"/>
        <v>-0.22902126278201596</v>
      </c>
      <c r="G66">
        <v>0</v>
      </c>
      <c r="H66">
        <f t="shared" si="4"/>
        <v>0.27051885516420493</v>
      </c>
      <c r="I66">
        <f t="shared" si="5"/>
        <v>-1.0868281233544477</v>
      </c>
      <c r="J66">
        <f t="shared" si="6"/>
        <v>1.0868281233544477</v>
      </c>
      <c r="K66">
        <f t="shared" si="7"/>
        <v>0.47425625911513414</v>
      </c>
      <c r="L66">
        <f t="shared" si="8"/>
        <v>0.52574374088486586</v>
      </c>
      <c r="M66">
        <f t="shared" si="9"/>
        <v>2.1085646858215363</v>
      </c>
      <c r="N66">
        <f t="shared" si="10"/>
        <v>1.9020673423841918</v>
      </c>
    </row>
    <row r="67" spans="1:14" x14ac:dyDescent="0.25">
      <c r="A67" s="4">
        <f>IF('True_Odds_Calculator_2-way'!A68="","",'True_Odds_Calculator_2-way'!A68)</f>
        <v>2.04</v>
      </c>
      <c r="B67" s="4">
        <f>IF('True_Odds_Calculator_2-way'!B68="","",'True_Odds_Calculator_2-way'!B68)</f>
        <v>1.81</v>
      </c>
      <c r="C67" s="4">
        <f t="shared" ref="C67:C130" si="11">1/A67</f>
        <v>0.49019607843137253</v>
      </c>
      <c r="D67">
        <f t="shared" ref="D67:D130" si="12">1/B67</f>
        <v>0.5524861878453039</v>
      </c>
      <c r="E67">
        <f t="shared" ref="E67:E130" si="13">C67+D67-1</f>
        <v>4.2682266276676373E-2</v>
      </c>
      <c r="F67">
        <f t="shared" ref="F67:F130" si="14">C67+D67-(C67*D67)-1</f>
        <v>-0.22814429639259015</v>
      </c>
      <c r="G67">
        <v>0</v>
      </c>
      <c r="H67">
        <f t="shared" ref="H67:H130" si="15">C67*D67</f>
        <v>0.27082656266926658</v>
      </c>
      <c r="I67">
        <f t="shared" ref="I67:I130" si="16">((-4*F67*H67)^0.5)/(2*F67)</f>
        <v>-1.0895340841010224</v>
      </c>
      <c r="J67">
        <f t="shared" ref="J67:J130" si="17">(-((-4*F67*H67)^0.5))/(2*F67)</f>
        <v>1.0895340841010224</v>
      </c>
      <c r="K67">
        <f t="shared" ref="K67:K130" si="18">IF(A67="","",(C67/($J67+C67-($J67*C67))))</f>
        <v>0.46879788020304902</v>
      </c>
      <c r="L67">
        <f t="shared" ref="L67:L130" si="19">IF(B67="","",(D67/($J67+D67-($J67*D67))))</f>
        <v>0.53120211979695098</v>
      </c>
      <c r="M67">
        <f t="shared" ref="M67:M130" si="20">IF(A67="","",1/K67)</f>
        <v>2.1331154474650633</v>
      </c>
      <c r="N67">
        <f t="shared" ref="N67:N130" si="21">IF(B67="","",1/L67)</f>
        <v>1.8825226081218283</v>
      </c>
    </row>
    <row r="68" spans="1:14" x14ac:dyDescent="0.25">
      <c r="A68" s="4">
        <f>IF('True_Odds_Calculator_2-way'!A69="","",'True_Odds_Calculator_2-way'!A69)</f>
        <v>2.13</v>
      </c>
      <c r="B68" s="4">
        <f>IF('True_Odds_Calculator_2-way'!B69="","",'True_Odds_Calculator_2-way'!B69)</f>
        <v>1.73</v>
      </c>
      <c r="C68" s="4">
        <f t="shared" si="11"/>
        <v>0.46948356807511737</v>
      </c>
      <c r="D68">
        <f t="shared" si="12"/>
        <v>0.5780346820809249</v>
      </c>
      <c r="E68">
        <f t="shared" si="13"/>
        <v>4.7518250156042274E-2</v>
      </c>
      <c r="F68">
        <f t="shared" si="14"/>
        <v>-0.22385953485847643</v>
      </c>
      <c r="G68">
        <v>0</v>
      </c>
      <c r="H68">
        <f t="shared" si="15"/>
        <v>0.27137778501451876</v>
      </c>
      <c r="I68">
        <f t="shared" si="16"/>
        <v>-1.1010304962695641</v>
      </c>
      <c r="J68">
        <f t="shared" si="17"/>
        <v>1.1010304962695641</v>
      </c>
      <c r="K68">
        <f t="shared" si="18"/>
        <v>0.44560014093190792</v>
      </c>
      <c r="L68">
        <f t="shared" si="19"/>
        <v>0.55439985906809197</v>
      </c>
      <c r="M68">
        <f t="shared" si="20"/>
        <v>2.244164460784607</v>
      </c>
      <c r="N68">
        <f t="shared" si="21"/>
        <v>1.8037522622767821</v>
      </c>
    </row>
    <row r="69" spans="1:14" x14ac:dyDescent="0.25">
      <c r="A69" s="4">
        <f>IF('True_Odds_Calculator_2-way'!A70="","",'True_Odds_Calculator_2-way'!A70)</f>
        <v>1.83</v>
      </c>
      <c r="B69" s="4">
        <f>IF('True_Odds_Calculator_2-way'!B70="","",'True_Odds_Calculator_2-way'!B70)</f>
        <v>2.02</v>
      </c>
      <c r="C69" s="4">
        <f t="shared" si="11"/>
        <v>0.54644808743169393</v>
      </c>
      <c r="D69">
        <f t="shared" si="12"/>
        <v>0.49504950495049505</v>
      </c>
      <c r="E69">
        <f t="shared" si="13"/>
        <v>4.1497592382188975E-2</v>
      </c>
      <c r="F69">
        <f t="shared" si="14"/>
        <v>-0.22902126278201596</v>
      </c>
      <c r="G69">
        <v>0</v>
      </c>
      <c r="H69">
        <f t="shared" si="15"/>
        <v>0.27051885516420493</v>
      </c>
      <c r="I69">
        <f t="shared" si="16"/>
        <v>-1.0868281233544477</v>
      </c>
      <c r="J69">
        <f t="shared" si="17"/>
        <v>1.0868281233544477</v>
      </c>
      <c r="K69">
        <f t="shared" si="18"/>
        <v>0.52574374088486586</v>
      </c>
      <c r="L69">
        <f t="shared" si="19"/>
        <v>0.47425625911513414</v>
      </c>
      <c r="M69">
        <f t="shared" si="20"/>
        <v>1.9020673423841918</v>
      </c>
      <c r="N69">
        <f t="shared" si="21"/>
        <v>2.1085646858215363</v>
      </c>
    </row>
    <row r="70" spans="1:14" x14ac:dyDescent="0.25">
      <c r="A70" s="4">
        <f>IF('True_Odds_Calculator_2-way'!A71="","",'True_Odds_Calculator_2-way'!A71)</f>
        <v>2.09</v>
      </c>
      <c r="B70" s="4">
        <f>IF('True_Odds_Calculator_2-way'!B71="","",'True_Odds_Calculator_2-way'!B71)</f>
        <v>1.75</v>
      </c>
      <c r="C70" s="4">
        <f t="shared" si="11"/>
        <v>0.47846889952153115</v>
      </c>
      <c r="D70">
        <f t="shared" si="12"/>
        <v>0.5714285714285714</v>
      </c>
      <c r="E70">
        <f t="shared" si="13"/>
        <v>4.9897470950102552E-2</v>
      </c>
      <c r="F70">
        <f t="shared" si="14"/>
        <v>-0.22351332877648666</v>
      </c>
      <c r="G70">
        <v>0</v>
      </c>
      <c r="H70">
        <f t="shared" si="15"/>
        <v>0.27341079972658922</v>
      </c>
      <c r="I70">
        <f t="shared" si="16"/>
        <v>-1.1060025272186622</v>
      </c>
      <c r="J70">
        <f t="shared" si="17"/>
        <v>1.1060025272186622</v>
      </c>
      <c r="K70">
        <f t="shared" si="18"/>
        <v>0.4534031352978124</v>
      </c>
      <c r="L70">
        <f t="shared" si="19"/>
        <v>0.54659686470218749</v>
      </c>
      <c r="M70">
        <f t="shared" si="20"/>
        <v>2.2055427546683419</v>
      </c>
      <c r="N70">
        <f t="shared" si="21"/>
        <v>1.8295018954139968</v>
      </c>
    </row>
    <row r="71" spans="1:14" x14ac:dyDescent="0.25">
      <c r="A71" s="4">
        <f>IF('True_Odds_Calculator_2-way'!A72="","",'True_Odds_Calculator_2-way'!A72)</f>
        <v>1.98</v>
      </c>
      <c r="B71" s="4">
        <f>IF('True_Odds_Calculator_2-way'!B72="","",'True_Odds_Calculator_2-way'!B72)</f>
        <v>1.85</v>
      </c>
      <c r="C71" s="4">
        <f t="shared" si="11"/>
        <v>0.50505050505050508</v>
      </c>
      <c r="D71">
        <f t="shared" si="12"/>
        <v>0.54054054054054046</v>
      </c>
      <c r="E71">
        <f t="shared" si="13"/>
        <v>4.5591045591045543E-2</v>
      </c>
      <c r="F71">
        <f t="shared" si="14"/>
        <v>-0.22740922740922742</v>
      </c>
      <c r="G71">
        <v>0</v>
      </c>
      <c r="H71">
        <f t="shared" si="15"/>
        <v>0.27300027300027296</v>
      </c>
      <c r="I71">
        <f t="shared" si="16"/>
        <v>-1.0956642697819576</v>
      </c>
      <c r="J71">
        <f t="shared" si="17"/>
        <v>1.0956642697819576</v>
      </c>
      <c r="K71">
        <f t="shared" si="18"/>
        <v>0.48221797483362183</v>
      </c>
      <c r="L71">
        <f t="shared" si="19"/>
        <v>0.51778202516637828</v>
      </c>
      <c r="M71">
        <f t="shared" si="20"/>
        <v>2.0737509843863182</v>
      </c>
      <c r="N71">
        <f t="shared" si="21"/>
        <v>1.9313146293146641</v>
      </c>
    </row>
    <row r="72" spans="1:14" x14ac:dyDescent="0.25">
      <c r="A72" s="4">
        <f>IF('True_Odds_Calculator_2-way'!A73="","",'True_Odds_Calculator_2-way'!A73)</f>
        <v>2.13</v>
      </c>
      <c r="B72" s="4">
        <f>IF('True_Odds_Calculator_2-way'!B73="","",'True_Odds_Calculator_2-way'!B73)</f>
        <v>1.73</v>
      </c>
      <c r="C72" s="4">
        <f t="shared" si="11"/>
        <v>0.46948356807511737</v>
      </c>
      <c r="D72">
        <f t="shared" si="12"/>
        <v>0.5780346820809249</v>
      </c>
      <c r="E72">
        <f t="shared" si="13"/>
        <v>4.7518250156042274E-2</v>
      </c>
      <c r="F72">
        <f t="shared" si="14"/>
        <v>-0.22385953485847643</v>
      </c>
      <c r="G72">
        <v>0</v>
      </c>
      <c r="H72">
        <f t="shared" si="15"/>
        <v>0.27137778501451876</v>
      </c>
      <c r="I72">
        <f t="shared" si="16"/>
        <v>-1.1010304962695641</v>
      </c>
      <c r="J72">
        <f t="shared" si="17"/>
        <v>1.1010304962695641</v>
      </c>
      <c r="K72">
        <f t="shared" si="18"/>
        <v>0.44560014093190792</v>
      </c>
      <c r="L72">
        <f t="shared" si="19"/>
        <v>0.55439985906809197</v>
      </c>
      <c r="M72">
        <f t="shared" si="20"/>
        <v>2.244164460784607</v>
      </c>
      <c r="N72">
        <f t="shared" si="21"/>
        <v>1.8037522622767821</v>
      </c>
    </row>
    <row r="73" spans="1:14" x14ac:dyDescent="0.25">
      <c r="A73" s="4">
        <f>IF('True_Odds_Calculator_2-way'!A74="","",'True_Odds_Calculator_2-way'!A74)</f>
        <v>1.72</v>
      </c>
      <c r="B73" s="4">
        <f>IF('True_Odds_Calculator_2-way'!B74="","",'True_Odds_Calculator_2-way'!B74)</f>
        <v>2.14</v>
      </c>
      <c r="C73" s="4">
        <f t="shared" si="11"/>
        <v>0.58139534883720934</v>
      </c>
      <c r="D73">
        <f t="shared" si="12"/>
        <v>0.46728971962616822</v>
      </c>
      <c r="E73">
        <f t="shared" si="13"/>
        <v>4.8685068463377501E-2</v>
      </c>
      <c r="F73">
        <f t="shared" si="14"/>
        <v>-0.22299500108672032</v>
      </c>
      <c r="G73">
        <v>0</v>
      </c>
      <c r="H73">
        <f t="shared" si="15"/>
        <v>0.27168006955009782</v>
      </c>
      <c r="I73">
        <f t="shared" si="16"/>
        <v>-1.1037769642208697</v>
      </c>
      <c r="J73">
        <f t="shared" si="17"/>
        <v>1.1037769642208697</v>
      </c>
      <c r="K73">
        <f t="shared" si="18"/>
        <v>0.55719016135121435</v>
      </c>
      <c r="L73">
        <f t="shared" si="19"/>
        <v>0.4428098386487857</v>
      </c>
      <c r="M73">
        <f t="shared" si="20"/>
        <v>1.7947194142390264</v>
      </c>
      <c r="N73">
        <f t="shared" si="21"/>
        <v>2.2583057392117913</v>
      </c>
    </row>
    <row r="74" spans="1:14" x14ac:dyDescent="0.25">
      <c r="A74" s="4">
        <f>IF('True_Odds_Calculator_2-way'!A75="","",'True_Odds_Calculator_2-way'!A75)</f>
        <v>2</v>
      </c>
      <c r="B74" s="4">
        <f>IF('True_Odds_Calculator_2-way'!B75="","",'True_Odds_Calculator_2-way'!B75)</f>
        <v>1.84</v>
      </c>
      <c r="C74" s="4">
        <f t="shared" si="11"/>
        <v>0.5</v>
      </c>
      <c r="D74">
        <f t="shared" si="12"/>
        <v>0.54347826086956519</v>
      </c>
      <c r="E74">
        <f t="shared" si="13"/>
        <v>4.3478260869565188E-2</v>
      </c>
      <c r="F74">
        <f t="shared" si="14"/>
        <v>-0.22826086956521741</v>
      </c>
      <c r="G74">
        <v>0</v>
      </c>
      <c r="H74">
        <f t="shared" si="15"/>
        <v>0.27173913043478259</v>
      </c>
      <c r="I74">
        <f t="shared" si="16"/>
        <v>-1.0910894511799618</v>
      </c>
      <c r="J74">
        <f t="shared" si="17"/>
        <v>1.0910894511799618</v>
      </c>
      <c r="K74">
        <f t="shared" si="18"/>
        <v>0.47821961869479995</v>
      </c>
      <c r="L74">
        <f t="shared" si="19"/>
        <v>0.52178038130519999</v>
      </c>
      <c r="M74">
        <f t="shared" si="20"/>
        <v>2.091089451179962</v>
      </c>
      <c r="N74">
        <f t="shared" si="21"/>
        <v>1.9165151389911681</v>
      </c>
    </row>
    <row r="75" spans="1:14" x14ac:dyDescent="0.25">
      <c r="A75" s="4">
        <f>IF('True_Odds_Calculator_2-way'!A76="","",'True_Odds_Calculator_2-way'!A76)</f>
        <v>2</v>
      </c>
      <c r="B75" s="4">
        <f>IF('True_Odds_Calculator_2-way'!B76="","",'True_Odds_Calculator_2-way'!B76)</f>
        <v>1.85</v>
      </c>
      <c r="C75" s="4">
        <f t="shared" si="11"/>
        <v>0.5</v>
      </c>
      <c r="D75">
        <f t="shared" si="12"/>
        <v>0.54054054054054046</v>
      </c>
      <c r="E75">
        <f t="shared" si="13"/>
        <v>4.0540540540540349E-2</v>
      </c>
      <c r="F75">
        <f t="shared" si="14"/>
        <v>-0.22972972972972983</v>
      </c>
      <c r="G75">
        <v>0</v>
      </c>
      <c r="H75">
        <f t="shared" si="15"/>
        <v>0.27027027027027023</v>
      </c>
      <c r="I75">
        <f t="shared" si="16"/>
        <v>-1.0846522890932806</v>
      </c>
      <c r="J75">
        <f t="shared" si="17"/>
        <v>1.0846522890932806</v>
      </c>
      <c r="K75">
        <f t="shared" si="18"/>
        <v>0.47969630486192494</v>
      </c>
      <c r="L75">
        <f t="shared" si="19"/>
        <v>0.52030369513807517</v>
      </c>
      <c r="M75">
        <f t="shared" si="20"/>
        <v>2.0846522890932806</v>
      </c>
      <c r="N75">
        <f t="shared" si="21"/>
        <v>1.9219544457292885</v>
      </c>
    </row>
    <row r="76" spans="1:14" x14ac:dyDescent="0.25">
      <c r="A76" s="4">
        <f>IF('True_Odds_Calculator_2-way'!A77="","",'True_Odds_Calculator_2-way'!A77)</f>
        <v>2.02</v>
      </c>
      <c r="B76" s="4">
        <f>IF('True_Odds_Calculator_2-way'!B77="","",'True_Odds_Calculator_2-way'!B77)</f>
        <v>1.82</v>
      </c>
      <c r="C76" s="4">
        <f t="shared" si="11"/>
        <v>0.49504950495049505</v>
      </c>
      <c r="D76">
        <f t="shared" si="12"/>
        <v>0.54945054945054939</v>
      </c>
      <c r="E76">
        <f t="shared" si="13"/>
        <v>4.450005440104432E-2</v>
      </c>
      <c r="F76">
        <f t="shared" si="14"/>
        <v>-0.22750516809922772</v>
      </c>
      <c r="G76">
        <v>0</v>
      </c>
      <c r="H76">
        <f t="shared" si="15"/>
        <v>0.27200522250027198</v>
      </c>
      <c r="I76">
        <f t="shared" si="16"/>
        <v>-1.0934350421017378</v>
      </c>
      <c r="J76">
        <f t="shared" si="17"/>
        <v>1.0934350421017378</v>
      </c>
      <c r="K76">
        <f t="shared" si="18"/>
        <v>0.4727453460694705</v>
      </c>
      <c r="L76">
        <f t="shared" si="19"/>
        <v>0.52725465393052973</v>
      </c>
      <c r="M76">
        <f t="shared" si="20"/>
        <v>2.1153037429437727</v>
      </c>
      <c r="N76">
        <f t="shared" si="21"/>
        <v>1.8966167345234253</v>
      </c>
    </row>
    <row r="77" spans="1:14" x14ac:dyDescent="0.25">
      <c r="A77" s="4">
        <f>IF('True_Odds_Calculator_2-way'!A78="","",'True_Odds_Calculator_2-way'!A78)</f>
        <v>2.02</v>
      </c>
      <c r="B77" s="4">
        <f>IF('True_Odds_Calculator_2-way'!B78="","",'True_Odds_Calculator_2-way'!B78)</f>
        <v>1.82</v>
      </c>
      <c r="C77" s="4">
        <f t="shared" si="11"/>
        <v>0.49504950495049505</v>
      </c>
      <c r="D77">
        <f t="shared" si="12"/>
        <v>0.54945054945054939</v>
      </c>
      <c r="E77">
        <f t="shared" si="13"/>
        <v>4.450005440104432E-2</v>
      </c>
      <c r="F77">
        <f t="shared" si="14"/>
        <v>-0.22750516809922772</v>
      </c>
      <c r="G77">
        <v>0</v>
      </c>
      <c r="H77">
        <f t="shared" si="15"/>
        <v>0.27200522250027198</v>
      </c>
      <c r="I77">
        <f t="shared" si="16"/>
        <v>-1.0934350421017378</v>
      </c>
      <c r="J77">
        <f t="shared" si="17"/>
        <v>1.0934350421017378</v>
      </c>
      <c r="K77">
        <f t="shared" si="18"/>
        <v>0.4727453460694705</v>
      </c>
      <c r="L77">
        <f t="shared" si="19"/>
        <v>0.52725465393052973</v>
      </c>
      <c r="M77">
        <f t="shared" si="20"/>
        <v>2.1153037429437727</v>
      </c>
      <c r="N77">
        <f t="shared" si="21"/>
        <v>1.8966167345234253</v>
      </c>
    </row>
    <row r="78" spans="1:14" x14ac:dyDescent="0.25">
      <c r="A78" s="4">
        <f>IF('True_Odds_Calculator_2-way'!A79="","",'True_Odds_Calculator_2-way'!A79)</f>
        <v>2.31</v>
      </c>
      <c r="B78" s="4">
        <f>IF('True_Odds_Calculator_2-way'!B79="","",'True_Odds_Calculator_2-way'!B79)</f>
        <v>1.63</v>
      </c>
      <c r="C78" s="4">
        <f t="shared" si="11"/>
        <v>0.4329004329004329</v>
      </c>
      <c r="D78">
        <f t="shared" si="12"/>
        <v>0.61349693251533743</v>
      </c>
      <c r="E78">
        <f t="shared" si="13"/>
        <v>4.6397365415770331E-2</v>
      </c>
      <c r="F78">
        <f t="shared" si="14"/>
        <v>-0.21918572225320698</v>
      </c>
      <c r="G78">
        <v>0</v>
      </c>
      <c r="H78">
        <f t="shared" si="15"/>
        <v>0.26558308766897726</v>
      </c>
      <c r="I78">
        <f t="shared" si="16"/>
        <v>-1.1007636444730438</v>
      </c>
      <c r="J78">
        <f t="shared" si="17"/>
        <v>1.1007636444730438</v>
      </c>
      <c r="K78">
        <f t="shared" si="18"/>
        <v>0.4095003467405931</v>
      </c>
      <c r="L78">
        <f t="shared" si="19"/>
        <v>0.59049965325940701</v>
      </c>
      <c r="M78">
        <f t="shared" si="20"/>
        <v>2.442000374259687</v>
      </c>
      <c r="N78">
        <f t="shared" si="21"/>
        <v>1.6934810960180178</v>
      </c>
    </row>
    <row r="79" spans="1:14" x14ac:dyDescent="0.25">
      <c r="A79" s="4">
        <f>IF('True_Odds_Calculator_2-way'!A80="","",'True_Odds_Calculator_2-way'!A80)</f>
        <v>2.19</v>
      </c>
      <c r="B79" s="4">
        <f>IF('True_Odds_Calculator_2-way'!B80="","",'True_Odds_Calculator_2-way'!B80)</f>
        <v>1.69</v>
      </c>
      <c r="C79" s="4">
        <f t="shared" si="11"/>
        <v>0.45662100456621008</v>
      </c>
      <c r="D79">
        <f t="shared" si="12"/>
        <v>0.59171597633136097</v>
      </c>
      <c r="E79">
        <f t="shared" si="13"/>
        <v>4.8336980897571102E-2</v>
      </c>
      <c r="F79">
        <f t="shared" si="14"/>
        <v>-0.2218529626327308</v>
      </c>
      <c r="G79">
        <v>0</v>
      </c>
      <c r="H79">
        <f t="shared" si="15"/>
        <v>0.27018994353030185</v>
      </c>
      <c r="I79">
        <f t="shared" si="16"/>
        <v>-1.1035753058718369</v>
      </c>
      <c r="J79">
        <f t="shared" si="17"/>
        <v>1.1035753058718369</v>
      </c>
      <c r="K79">
        <f t="shared" si="18"/>
        <v>0.43229136730273038</v>
      </c>
      <c r="L79">
        <f t="shared" si="19"/>
        <v>0.56770863269726979</v>
      </c>
      <c r="M79">
        <f t="shared" si="20"/>
        <v>2.3132546139874859</v>
      </c>
      <c r="N79">
        <f t="shared" si="21"/>
        <v>1.761466961051567</v>
      </c>
    </row>
    <row r="80" spans="1:14" x14ac:dyDescent="0.25">
      <c r="A80" s="4">
        <f>IF('True_Odds_Calculator_2-way'!A81="","",'True_Odds_Calculator_2-way'!A81)</f>
        <v>2.0499999999999998</v>
      </c>
      <c r="B80" s="4">
        <f>IF('True_Odds_Calculator_2-way'!B81="","",'True_Odds_Calculator_2-way'!B81)</f>
        <v>1.79</v>
      </c>
      <c r="C80" s="4">
        <f t="shared" si="11"/>
        <v>0.48780487804878053</v>
      </c>
      <c r="D80">
        <f t="shared" si="12"/>
        <v>0.55865921787709494</v>
      </c>
      <c r="E80">
        <f t="shared" si="13"/>
        <v>4.6464095925875526E-2</v>
      </c>
      <c r="F80">
        <f t="shared" si="14"/>
        <v>-0.22605259572148784</v>
      </c>
      <c r="G80">
        <v>0</v>
      </c>
      <c r="H80">
        <f t="shared" si="15"/>
        <v>0.27251669164736342</v>
      </c>
      <c r="I80">
        <f t="shared" si="16"/>
        <v>-1.0979733645872189</v>
      </c>
      <c r="J80">
        <f t="shared" si="17"/>
        <v>1.0979733645872189</v>
      </c>
      <c r="K80">
        <f t="shared" si="18"/>
        <v>0.46449579201960772</v>
      </c>
      <c r="L80">
        <f t="shared" si="19"/>
        <v>0.53550420798039233</v>
      </c>
      <c r="M80">
        <f t="shared" si="20"/>
        <v>2.1528720328165796</v>
      </c>
      <c r="N80">
        <f t="shared" si="21"/>
        <v>1.8673989580239028</v>
      </c>
    </row>
    <row r="81" spans="1:14" x14ac:dyDescent="0.25">
      <c r="A81" s="4">
        <f>IF('True_Odds_Calculator_2-way'!A82="","",'True_Odds_Calculator_2-way'!A82)</f>
        <v>2.27</v>
      </c>
      <c r="B81" s="4">
        <f>IF('True_Odds_Calculator_2-way'!B82="","",'True_Odds_Calculator_2-way'!B82)</f>
        <v>1.65</v>
      </c>
      <c r="C81" s="4">
        <f t="shared" si="11"/>
        <v>0.44052863436123346</v>
      </c>
      <c r="D81">
        <f t="shared" si="12"/>
        <v>0.60606060606060608</v>
      </c>
      <c r="E81">
        <f t="shared" si="13"/>
        <v>4.658924042183954E-2</v>
      </c>
      <c r="F81">
        <f t="shared" si="14"/>
        <v>-0.22039781070618081</v>
      </c>
      <c r="G81">
        <v>0</v>
      </c>
      <c r="H81">
        <f t="shared" si="15"/>
        <v>0.26698705112802029</v>
      </c>
      <c r="I81">
        <f t="shared" si="16"/>
        <v>-1.1006302913143411</v>
      </c>
      <c r="J81">
        <f t="shared" si="17"/>
        <v>1.1006302913143411</v>
      </c>
      <c r="K81">
        <f t="shared" si="18"/>
        <v>0.41704887980643335</v>
      </c>
      <c r="L81">
        <f t="shared" si="19"/>
        <v>0.58295112019356654</v>
      </c>
      <c r="M81">
        <f t="shared" si="20"/>
        <v>2.3978004699692139</v>
      </c>
      <c r="N81">
        <f t="shared" si="21"/>
        <v>1.715409689354322</v>
      </c>
    </row>
    <row r="82" spans="1:14" x14ac:dyDescent="0.25">
      <c r="A82" s="4">
        <f>IF('True_Odds_Calculator_2-way'!A83="","",'True_Odds_Calculator_2-way'!A83)</f>
        <v>2.0499999999999998</v>
      </c>
      <c r="B82" s="4">
        <f>IF('True_Odds_Calculator_2-way'!B83="","",'True_Odds_Calculator_2-way'!B83)</f>
        <v>1.79</v>
      </c>
      <c r="C82" s="4">
        <f t="shared" si="11"/>
        <v>0.48780487804878053</v>
      </c>
      <c r="D82">
        <f t="shared" si="12"/>
        <v>0.55865921787709494</v>
      </c>
      <c r="E82">
        <f t="shared" si="13"/>
        <v>4.6464095925875526E-2</v>
      </c>
      <c r="F82">
        <f t="shared" si="14"/>
        <v>-0.22605259572148784</v>
      </c>
      <c r="G82">
        <v>0</v>
      </c>
      <c r="H82">
        <f t="shared" si="15"/>
        <v>0.27251669164736342</v>
      </c>
      <c r="I82">
        <f t="shared" si="16"/>
        <v>-1.0979733645872189</v>
      </c>
      <c r="J82">
        <f t="shared" si="17"/>
        <v>1.0979733645872189</v>
      </c>
      <c r="K82">
        <f t="shared" si="18"/>
        <v>0.46449579201960772</v>
      </c>
      <c r="L82">
        <f t="shared" si="19"/>
        <v>0.53550420798039233</v>
      </c>
      <c r="M82">
        <f t="shared" si="20"/>
        <v>2.1528720328165796</v>
      </c>
      <c r="N82">
        <f t="shared" si="21"/>
        <v>1.8673989580239028</v>
      </c>
    </row>
    <row r="83" spans="1:14" x14ac:dyDescent="0.25">
      <c r="A83" s="4">
        <f>IF('True_Odds_Calculator_2-way'!A84="","",'True_Odds_Calculator_2-way'!A84)</f>
        <v>1.96</v>
      </c>
      <c r="B83" s="4">
        <f>IF('True_Odds_Calculator_2-way'!B84="","",'True_Odds_Calculator_2-way'!B84)</f>
        <v>1.88</v>
      </c>
      <c r="C83" s="4">
        <f t="shared" si="11"/>
        <v>0.51020408163265307</v>
      </c>
      <c r="D83">
        <f t="shared" si="12"/>
        <v>0.53191489361702127</v>
      </c>
      <c r="E83">
        <f t="shared" si="13"/>
        <v>4.2118975249674229E-2</v>
      </c>
      <c r="F83">
        <f t="shared" si="14"/>
        <v>-0.22926617455492848</v>
      </c>
      <c r="G83">
        <v>0</v>
      </c>
      <c r="H83">
        <f t="shared" si="15"/>
        <v>0.27138514980460271</v>
      </c>
      <c r="I83">
        <f t="shared" si="16"/>
        <v>-1.0879853497231111</v>
      </c>
      <c r="J83">
        <f t="shared" si="17"/>
        <v>1.0879853497231111</v>
      </c>
      <c r="K83">
        <f t="shared" si="18"/>
        <v>0.48912529307605751</v>
      </c>
      <c r="L83">
        <f t="shared" si="19"/>
        <v>0.51087470692394266</v>
      </c>
      <c r="M83">
        <f t="shared" si="20"/>
        <v>2.0444659357341863</v>
      </c>
      <c r="N83">
        <f t="shared" si="21"/>
        <v>1.9574271077563381</v>
      </c>
    </row>
    <row r="84" spans="1:14" x14ac:dyDescent="0.25">
      <c r="A84" s="4">
        <f>IF('True_Odds_Calculator_2-way'!A85="","",'True_Odds_Calculator_2-way'!A85)</f>
        <v>2.31</v>
      </c>
      <c r="B84" s="4">
        <f>IF('True_Odds_Calculator_2-way'!B85="","",'True_Odds_Calculator_2-way'!B85)</f>
        <v>1.63</v>
      </c>
      <c r="C84" s="4">
        <f t="shared" si="11"/>
        <v>0.4329004329004329</v>
      </c>
      <c r="D84">
        <f t="shared" si="12"/>
        <v>0.61349693251533743</v>
      </c>
      <c r="E84">
        <f t="shared" si="13"/>
        <v>4.6397365415770331E-2</v>
      </c>
      <c r="F84">
        <f t="shared" si="14"/>
        <v>-0.21918572225320698</v>
      </c>
      <c r="G84">
        <v>0</v>
      </c>
      <c r="H84">
        <f t="shared" si="15"/>
        <v>0.26558308766897726</v>
      </c>
      <c r="I84">
        <f t="shared" si="16"/>
        <v>-1.1007636444730438</v>
      </c>
      <c r="J84">
        <f t="shared" si="17"/>
        <v>1.1007636444730438</v>
      </c>
      <c r="K84">
        <f t="shared" si="18"/>
        <v>0.4095003467405931</v>
      </c>
      <c r="L84">
        <f t="shared" si="19"/>
        <v>0.59049965325940701</v>
      </c>
      <c r="M84">
        <f t="shared" si="20"/>
        <v>2.442000374259687</v>
      </c>
      <c r="N84">
        <f t="shared" si="21"/>
        <v>1.6934810960180178</v>
      </c>
    </row>
    <row r="85" spans="1:14" x14ac:dyDescent="0.25">
      <c r="A85" s="4">
        <f>IF('True_Odds_Calculator_2-way'!A86="","",'True_Odds_Calculator_2-way'!A86)</f>
        <v>2.23</v>
      </c>
      <c r="B85" s="4">
        <f>IF('True_Odds_Calculator_2-way'!B86="","",'True_Odds_Calculator_2-way'!B86)</f>
        <v>1.67</v>
      </c>
      <c r="C85" s="4">
        <f t="shared" si="11"/>
        <v>0.44843049327354262</v>
      </c>
      <c r="D85">
        <f t="shared" si="12"/>
        <v>0.5988023952095809</v>
      </c>
      <c r="E85">
        <f t="shared" si="13"/>
        <v>4.7232888483123459E-2</v>
      </c>
      <c r="F85">
        <f t="shared" si="14"/>
        <v>-0.22128836497408777</v>
      </c>
      <c r="G85">
        <v>0</v>
      </c>
      <c r="H85">
        <f t="shared" si="15"/>
        <v>0.26852125345721117</v>
      </c>
      <c r="I85">
        <f t="shared" si="16"/>
        <v>-1.1015647826027291</v>
      </c>
      <c r="J85">
        <f t="shared" si="17"/>
        <v>1.1015647826027291</v>
      </c>
      <c r="K85">
        <f t="shared" si="18"/>
        <v>0.42464203096948078</v>
      </c>
      <c r="L85">
        <f t="shared" si="19"/>
        <v>0.57535796903051928</v>
      </c>
      <c r="M85">
        <f t="shared" si="20"/>
        <v>2.3549246826013568</v>
      </c>
      <c r="N85">
        <f t="shared" si="21"/>
        <v>1.7380484043438287</v>
      </c>
    </row>
    <row r="86" spans="1:14" x14ac:dyDescent="0.25">
      <c r="A86" s="4">
        <f>IF('True_Odds_Calculator_2-way'!A87="","",'True_Odds_Calculator_2-way'!A87)</f>
        <v>2.2599999999999998</v>
      </c>
      <c r="B86" s="4">
        <f>IF('True_Odds_Calculator_2-way'!B87="","",'True_Odds_Calculator_2-way'!B87)</f>
        <v>1.65</v>
      </c>
      <c r="C86" s="4">
        <f t="shared" si="11"/>
        <v>0.44247787610619471</v>
      </c>
      <c r="D86">
        <f t="shared" si="12"/>
        <v>0.60606060606060608</v>
      </c>
      <c r="E86">
        <f t="shared" si="13"/>
        <v>4.85384821668009E-2</v>
      </c>
      <c r="F86">
        <f t="shared" si="14"/>
        <v>-0.21962992759452926</v>
      </c>
      <c r="G86">
        <v>0</v>
      </c>
      <c r="H86">
        <f t="shared" si="15"/>
        <v>0.26816840976133016</v>
      </c>
      <c r="I86">
        <f t="shared" si="16"/>
        <v>-1.1049892402196602</v>
      </c>
      <c r="J86">
        <f t="shared" si="17"/>
        <v>1.1049892402196602</v>
      </c>
      <c r="K86">
        <f t="shared" si="18"/>
        <v>0.41801014383590385</v>
      </c>
      <c r="L86">
        <f t="shared" si="19"/>
        <v>0.58198985616409593</v>
      </c>
      <c r="M86">
        <f t="shared" si="20"/>
        <v>2.3922864426767716</v>
      </c>
      <c r="N86">
        <f t="shared" si="21"/>
        <v>1.7182430061427794</v>
      </c>
    </row>
    <row r="87" spans="1:14" x14ac:dyDescent="0.25">
      <c r="A87" s="4">
        <f>IF('True_Odds_Calculator_2-way'!A88="","",'True_Odds_Calculator_2-way'!A88)</f>
        <v>2.0699999999999998</v>
      </c>
      <c r="B87" s="4">
        <f>IF('True_Odds_Calculator_2-way'!B88="","",'True_Odds_Calculator_2-way'!B88)</f>
        <v>1.77</v>
      </c>
      <c r="C87" s="4">
        <f t="shared" si="11"/>
        <v>0.48309178743961356</v>
      </c>
      <c r="D87">
        <f t="shared" si="12"/>
        <v>0.56497175141242939</v>
      </c>
      <c r="E87">
        <f t="shared" si="13"/>
        <v>4.8063538852042953E-2</v>
      </c>
      <c r="F87">
        <f t="shared" si="14"/>
        <v>-0.22486967439067662</v>
      </c>
      <c r="G87">
        <v>0</v>
      </c>
      <c r="H87">
        <f t="shared" si="15"/>
        <v>0.27293321324271952</v>
      </c>
      <c r="I87">
        <f t="shared" si="16"/>
        <v>-1.1016984757621029</v>
      </c>
      <c r="J87">
        <f t="shared" si="17"/>
        <v>1.1016984757621029</v>
      </c>
      <c r="K87">
        <f t="shared" si="18"/>
        <v>0.45896458060132206</v>
      </c>
      <c r="L87">
        <f t="shared" si="19"/>
        <v>0.54103541939867805</v>
      </c>
      <c r="M87">
        <f t="shared" si="20"/>
        <v>2.1788173690654498</v>
      </c>
      <c r="N87">
        <f t="shared" si="21"/>
        <v>1.8483078263368193</v>
      </c>
    </row>
    <row r="88" spans="1:14" x14ac:dyDescent="0.25">
      <c r="A88" s="4">
        <f>IF('True_Odds_Calculator_2-way'!A89="","",'True_Odds_Calculator_2-way'!A89)</f>
        <v>2.16</v>
      </c>
      <c r="B88" s="4">
        <f>IF('True_Odds_Calculator_2-way'!B89="","",'True_Odds_Calculator_2-way'!B89)</f>
        <v>1.71</v>
      </c>
      <c r="C88" s="4">
        <f t="shared" si="11"/>
        <v>0.46296296296296291</v>
      </c>
      <c r="D88">
        <f t="shared" si="12"/>
        <v>0.58479532163742687</v>
      </c>
      <c r="E88">
        <f t="shared" si="13"/>
        <v>4.7758284600389889E-2</v>
      </c>
      <c r="F88">
        <f t="shared" si="14"/>
        <v>-0.22298029023175214</v>
      </c>
      <c r="G88">
        <v>0</v>
      </c>
      <c r="H88">
        <f t="shared" si="15"/>
        <v>0.27073857483214203</v>
      </c>
      <c r="I88">
        <f t="shared" si="16"/>
        <v>-1.1018991068031498</v>
      </c>
      <c r="J88">
        <f t="shared" si="17"/>
        <v>1.1018991068031498</v>
      </c>
      <c r="K88">
        <f t="shared" si="18"/>
        <v>0.43894245414016486</v>
      </c>
      <c r="L88">
        <f t="shared" si="19"/>
        <v>0.56105754585983503</v>
      </c>
      <c r="M88">
        <f t="shared" si="20"/>
        <v>2.2782029638916539</v>
      </c>
      <c r="N88">
        <f t="shared" si="21"/>
        <v>1.7823483658302366</v>
      </c>
    </row>
    <row r="89" spans="1:14" x14ac:dyDescent="0.25">
      <c r="A89" s="4">
        <f>IF('True_Odds_Calculator_2-way'!A90="","",'True_Odds_Calculator_2-way'!A90)</f>
        <v>2.12</v>
      </c>
      <c r="B89" s="4">
        <f>IF('True_Odds_Calculator_2-way'!B90="","",'True_Odds_Calculator_2-way'!B90)</f>
        <v>1.74</v>
      </c>
      <c r="C89" s="4">
        <f t="shared" si="11"/>
        <v>0.47169811320754712</v>
      </c>
      <c r="D89">
        <f t="shared" si="12"/>
        <v>0.57471264367816088</v>
      </c>
      <c r="E89">
        <f t="shared" si="13"/>
        <v>4.6410756885707949E-2</v>
      </c>
      <c r="F89">
        <f t="shared" si="14"/>
        <v>-0.22468011277380184</v>
      </c>
      <c r="G89">
        <v>0</v>
      </c>
      <c r="H89">
        <f t="shared" si="15"/>
        <v>0.27109086965950985</v>
      </c>
      <c r="I89">
        <f t="shared" si="16"/>
        <v>-1.0984369379093668</v>
      </c>
      <c r="J89">
        <f t="shared" si="17"/>
        <v>1.0984369379093668</v>
      </c>
      <c r="K89">
        <f t="shared" si="18"/>
        <v>0.44838035299811413</v>
      </c>
      <c r="L89">
        <f t="shared" si="19"/>
        <v>0.55161964700188582</v>
      </c>
      <c r="M89">
        <f t="shared" si="20"/>
        <v>2.2302493704584911</v>
      </c>
      <c r="N89">
        <f t="shared" si="21"/>
        <v>1.8128433340529317</v>
      </c>
    </row>
    <row r="90" spans="1:14" x14ac:dyDescent="0.25">
      <c r="A90" s="4">
        <f>IF('True_Odds_Calculator_2-way'!A91="","",'True_Odds_Calculator_2-way'!A91)</f>
        <v>2.11</v>
      </c>
      <c r="B90" s="4">
        <f>IF('True_Odds_Calculator_2-way'!B91="","",'True_Odds_Calculator_2-way'!B91)</f>
        <v>1.72</v>
      </c>
      <c r="C90" s="4">
        <f t="shared" si="11"/>
        <v>0.47393364928909953</v>
      </c>
      <c r="D90">
        <f t="shared" si="12"/>
        <v>0.58139534883720934</v>
      </c>
      <c r="E90">
        <f t="shared" si="13"/>
        <v>5.5328998126308981E-2</v>
      </c>
      <c r="F90">
        <f t="shared" si="14"/>
        <v>-0.22021382122781863</v>
      </c>
      <c r="G90">
        <v>0</v>
      </c>
      <c r="H90">
        <f t="shared" si="15"/>
        <v>0.27554281935412767</v>
      </c>
      <c r="I90">
        <f t="shared" si="16"/>
        <v>-1.1185934253567076</v>
      </c>
      <c r="J90">
        <f t="shared" si="17"/>
        <v>1.1185934253567076</v>
      </c>
      <c r="K90">
        <f t="shared" si="18"/>
        <v>0.44610221934635991</v>
      </c>
      <c r="L90">
        <f t="shared" si="19"/>
        <v>0.55389778065364015</v>
      </c>
      <c r="M90">
        <f t="shared" si="20"/>
        <v>2.2416387021459454</v>
      </c>
      <c r="N90">
        <f t="shared" si="21"/>
        <v>1.8053872662568289</v>
      </c>
    </row>
    <row r="91" spans="1:14" x14ac:dyDescent="0.25">
      <c r="A91" s="4">
        <f>IF('True_Odds_Calculator_2-way'!A92="","",'True_Odds_Calculator_2-way'!A92)</f>
        <v>1.81</v>
      </c>
      <c r="B91" s="4">
        <f>IF('True_Odds_Calculator_2-way'!B92="","",'True_Odds_Calculator_2-way'!B92)</f>
        <v>2</v>
      </c>
      <c r="C91" s="4">
        <f t="shared" si="11"/>
        <v>0.5524861878453039</v>
      </c>
      <c r="D91">
        <f t="shared" si="12"/>
        <v>0.5</v>
      </c>
      <c r="E91">
        <f t="shared" si="13"/>
        <v>5.2486187845303789E-2</v>
      </c>
      <c r="F91">
        <f t="shared" si="14"/>
        <v>-0.22375690607734811</v>
      </c>
      <c r="G91">
        <v>0</v>
      </c>
      <c r="H91">
        <f t="shared" si="15"/>
        <v>0.27624309392265195</v>
      </c>
      <c r="I91">
        <f t="shared" si="16"/>
        <v>-1.1111111111111112</v>
      </c>
      <c r="J91">
        <f t="shared" si="17"/>
        <v>1.1111111111111112</v>
      </c>
      <c r="K91">
        <f t="shared" si="18"/>
        <v>0.5263157894736844</v>
      </c>
      <c r="L91">
        <f t="shared" si="19"/>
        <v>0.47368421052631576</v>
      </c>
      <c r="M91">
        <f t="shared" si="20"/>
        <v>1.8999999999999992</v>
      </c>
      <c r="N91">
        <f t="shared" si="21"/>
        <v>2.1111111111111112</v>
      </c>
    </row>
    <row r="92" spans="1:14" x14ac:dyDescent="0.25">
      <c r="A92" s="4">
        <f>IF('True_Odds_Calculator_2-way'!A93="","",'True_Odds_Calculator_2-way'!A93)</f>
        <v>1.76</v>
      </c>
      <c r="B92" s="4">
        <f>IF('True_Odds_Calculator_2-way'!B93="","",'True_Odds_Calculator_2-way'!B93)</f>
        <v>2.0499999999999998</v>
      </c>
      <c r="C92" s="4">
        <f t="shared" si="11"/>
        <v>0.56818181818181823</v>
      </c>
      <c r="D92">
        <f t="shared" si="12"/>
        <v>0.48780487804878053</v>
      </c>
      <c r="E92">
        <f t="shared" si="13"/>
        <v>5.598669623059882E-2</v>
      </c>
      <c r="F92">
        <f t="shared" si="14"/>
        <v>-0.22117516629711742</v>
      </c>
      <c r="G92">
        <v>0</v>
      </c>
      <c r="H92">
        <f t="shared" si="15"/>
        <v>0.27716186252771624</v>
      </c>
      <c r="I92">
        <f t="shared" si="16"/>
        <v>-1.1194341570991129</v>
      </c>
      <c r="J92">
        <f t="shared" si="17"/>
        <v>1.1194341570991129</v>
      </c>
      <c r="K92">
        <f t="shared" si="18"/>
        <v>0.54031566425830413</v>
      </c>
      <c r="L92">
        <f t="shared" si="19"/>
        <v>0.45968433574169576</v>
      </c>
      <c r="M92">
        <f t="shared" si="20"/>
        <v>1.8507699593953257</v>
      </c>
      <c r="N92">
        <f t="shared" si="21"/>
        <v>2.1754058649540684</v>
      </c>
    </row>
    <row r="93" spans="1:14" x14ac:dyDescent="0.25">
      <c r="A93" s="4">
        <f>IF('True_Odds_Calculator_2-way'!A94="","",'True_Odds_Calculator_2-way'!A94)</f>
        <v>1.87</v>
      </c>
      <c r="B93" s="4">
        <f>IF('True_Odds_Calculator_2-way'!B94="","",'True_Odds_Calculator_2-way'!B94)</f>
        <v>1.93</v>
      </c>
      <c r="C93" s="4">
        <f t="shared" si="11"/>
        <v>0.53475935828876997</v>
      </c>
      <c r="D93">
        <f t="shared" si="12"/>
        <v>0.5181347150259068</v>
      </c>
      <c r="E93">
        <f t="shared" si="13"/>
        <v>5.2894073314676771E-2</v>
      </c>
      <c r="F93">
        <f t="shared" si="14"/>
        <v>-0.22418331439971184</v>
      </c>
      <c r="G93">
        <v>0</v>
      </c>
      <c r="H93">
        <f t="shared" si="15"/>
        <v>0.27707738771438861</v>
      </c>
      <c r="I93">
        <f t="shared" si="16"/>
        <v>-1.1117289099417835</v>
      </c>
      <c r="J93">
        <f t="shared" si="17"/>
        <v>1.1117289099417835</v>
      </c>
      <c r="K93">
        <f t="shared" si="18"/>
        <v>0.50833564943505005</v>
      </c>
      <c r="L93">
        <f t="shared" si="19"/>
        <v>0.49166435056494989</v>
      </c>
      <c r="M93">
        <f t="shared" si="20"/>
        <v>1.9672041516493519</v>
      </c>
      <c r="N93">
        <f t="shared" si="21"/>
        <v>2.0339078862458586</v>
      </c>
    </row>
    <row r="94" spans="1:14" x14ac:dyDescent="0.25">
      <c r="A94" s="4">
        <f>IF('True_Odds_Calculator_2-way'!A95="","",'True_Odds_Calculator_2-way'!A95)</f>
        <v>1.88</v>
      </c>
      <c r="B94" s="4">
        <f>IF('True_Odds_Calculator_2-way'!B95="","",'True_Odds_Calculator_2-way'!B95)</f>
        <v>1.93</v>
      </c>
      <c r="C94" s="4">
        <f t="shared" si="11"/>
        <v>0.53191489361702127</v>
      </c>
      <c r="D94">
        <f t="shared" si="12"/>
        <v>0.5181347150259068</v>
      </c>
      <c r="E94">
        <f t="shared" si="13"/>
        <v>5.0049608642928067E-2</v>
      </c>
      <c r="F94">
        <f t="shared" si="14"/>
        <v>-0.22555396317936283</v>
      </c>
      <c r="G94">
        <v>0</v>
      </c>
      <c r="H94">
        <f t="shared" si="15"/>
        <v>0.27560357182229084</v>
      </c>
      <c r="I94">
        <f t="shared" si="16"/>
        <v>-1.1053942207134546</v>
      </c>
      <c r="J94">
        <f t="shared" si="17"/>
        <v>1.1053942207134546</v>
      </c>
      <c r="K94">
        <f t="shared" si="18"/>
        <v>0.50690739536217377</v>
      </c>
      <c r="L94">
        <f t="shared" si="19"/>
        <v>0.49309260463782639</v>
      </c>
      <c r="M94">
        <f t="shared" si="20"/>
        <v>1.97274691422784</v>
      </c>
      <c r="N94">
        <f t="shared" si="21"/>
        <v>2.0280166252635121</v>
      </c>
    </row>
    <row r="95" spans="1:14" x14ac:dyDescent="0.25">
      <c r="A95" s="4">
        <f>IF('True_Odds_Calculator_2-way'!A96="","",'True_Odds_Calculator_2-way'!A96)</f>
        <v>1.88</v>
      </c>
      <c r="B95" s="4">
        <f>IF('True_Odds_Calculator_2-way'!B96="","",'True_Odds_Calculator_2-way'!B96)</f>
        <v>1.93</v>
      </c>
      <c r="C95" s="4">
        <f t="shared" si="11"/>
        <v>0.53191489361702127</v>
      </c>
      <c r="D95">
        <f t="shared" si="12"/>
        <v>0.5181347150259068</v>
      </c>
      <c r="E95">
        <f t="shared" si="13"/>
        <v>5.0049608642928067E-2</v>
      </c>
      <c r="F95">
        <f t="shared" si="14"/>
        <v>-0.22555396317936283</v>
      </c>
      <c r="G95">
        <v>0</v>
      </c>
      <c r="H95">
        <f t="shared" si="15"/>
        <v>0.27560357182229084</v>
      </c>
      <c r="I95">
        <f t="shared" si="16"/>
        <v>-1.1053942207134546</v>
      </c>
      <c r="J95">
        <f t="shared" si="17"/>
        <v>1.1053942207134546</v>
      </c>
      <c r="K95">
        <f t="shared" si="18"/>
        <v>0.50690739536217377</v>
      </c>
      <c r="L95">
        <f t="shared" si="19"/>
        <v>0.49309260463782639</v>
      </c>
      <c r="M95">
        <f t="shared" si="20"/>
        <v>1.97274691422784</v>
      </c>
      <c r="N95">
        <f t="shared" si="21"/>
        <v>2.0280166252635121</v>
      </c>
    </row>
    <row r="96" spans="1:14" x14ac:dyDescent="0.25">
      <c r="A96" s="4">
        <f>IF('True_Odds_Calculator_2-way'!A97="","",'True_Odds_Calculator_2-way'!A97)</f>
        <v>1.82</v>
      </c>
      <c r="B96" s="4">
        <f>IF('True_Odds_Calculator_2-way'!B97="","",'True_Odds_Calculator_2-way'!B97)</f>
        <v>1.99</v>
      </c>
      <c r="C96" s="4">
        <f t="shared" si="11"/>
        <v>0.54945054945054939</v>
      </c>
      <c r="D96">
        <f t="shared" si="12"/>
        <v>0.50251256281407031</v>
      </c>
      <c r="E96">
        <f t="shared" si="13"/>
        <v>5.1963112264619582E-2</v>
      </c>
      <c r="F96">
        <f t="shared" si="14"/>
        <v>-0.22414269147937504</v>
      </c>
      <c r="G96">
        <v>0</v>
      </c>
      <c r="H96">
        <f t="shared" si="15"/>
        <v>0.27610580374399463</v>
      </c>
      <c r="I96">
        <f t="shared" si="16"/>
        <v>-1.1098785970200444</v>
      </c>
      <c r="J96">
        <f t="shared" si="17"/>
        <v>1.1098785970200444</v>
      </c>
      <c r="K96">
        <f t="shared" si="18"/>
        <v>0.52353267611251531</v>
      </c>
      <c r="L96">
        <f t="shared" si="19"/>
        <v>0.47646732388748464</v>
      </c>
      <c r="M96">
        <f t="shared" si="20"/>
        <v>1.9101004495564369</v>
      </c>
      <c r="N96">
        <f t="shared" si="21"/>
        <v>2.0987798110498446</v>
      </c>
    </row>
    <row r="97" spans="1:14" x14ac:dyDescent="0.25">
      <c r="A97" s="4">
        <f>IF('True_Odds_Calculator_2-way'!A98="","",'True_Odds_Calculator_2-way'!A98)</f>
        <v>1.66</v>
      </c>
      <c r="B97" s="4">
        <f>IF('True_Odds_Calculator_2-way'!B98="","",'True_Odds_Calculator_2-way'!B98)</f>
        <v>2.21</v>
      </c>
      <c r="C97" s="4">
        <f t="shared" si="11"/>
        <v>0.60240963855421692</v>
      </c>
      <c r="D97">
        <f t="shared" si="12"/>
        <v>0.45248868778280543</v>
      </c>
      <c r="E97">
        <f t="shared" si="13"/>
        <v>5.4898326337022407E-2</v>
      </c>
      <c r="F97">
        <f t="shared" si="14"/>
        <v>-0.21768522052008932</v>
      </c>
      <c r="G97">
        <v>0</v>
      </c>
      <c r="H97">
        <f t="shared" si="15"/>
        <v>0.27258354685711172</v>
      </c>
      <c r="I97">
        <f t="shared" si="16"/>
        <v>-1.1190135543575706</v>
      </c>
      <c r="J97">
        <f t="shared" si="17"/>
        <v>1.1190135543575706</v>
      </c>
      <c r="K97">
        <f t="shared" si="18"/>
        <v>0.57519231907280788</v>
      </c>
      <c r="L97">
        <f t="shared" si="19"/>
        <v>0.42480768092719207</v>
      </c>
      <c r="M97">
        <f t="shared" si="20"/>
        <v>1.7385489458759966</v>
      </c>
      <c r="N97">
        <f t="shared" si="21"/>
        <v>2.35400640077266</v>
      </c>
    </row>
    <row r="98" spans="1:14" x14ac:dyDescent="0.25">
      <c r="A98" s="4">
        <f>IF('True_Odds_Calculator_2-way'!A99="","",'True_Odds_Calculator_2-way'!A99)</f>
        <v>1.83</v>
      </c>
      <c r="B98" s="4">
        <f>IF('True_Odds_Calculator_2-way'!B99="","",'True_Odds_Calculator_2-way'!B99)</f>
        <v>1.98</v>
      </c>
      <c r="C98" s="4">
        <f t="shared" si="11"/>
        <v>0.54644808743169393</v>
      </c>
      <c r="D98">
        <f t="shared" si="12"/>
        <v>0.50505050505050508</v>
      </c>
      <c r="E98">
        <f t="shared" si="13"/>
        <v>5.1498592482198902E-2</v>
      </c>
      <c r="F98">
        <f t="shared" si="14"/>
        <v>-0.22448529005906059</v>
      </c>
      <c r="G98">
        <v>0</v>
      </c>
      <c r="H98">
        <f t="shared" si="15"/>
        <v>0.27598388254125955</v>
      </c>
      <c r="I98">
        <f t="shared" si="16"/>
        <v>-1.108786465294761</v>
      </c>
      <c r="J98">
        <f t="shared" si="17"/>
        <v>1.108786465294761</v>
      </c>
      <c r="K98">
        <f t="shared" si="18"/>
        <v>0.52075392752827476</v>
      </c>
      <c r="L98">
        <f t="shared" si="19"/>
        <v>0.47924607247172535</v>
      </c>
      <c r="M98">
        <f t="shared" si="20"/>
        <v>1.9202927661946518</v>
      </c>
      <c r="N98">
        <f t="shared" si="21"/>
        <v>2.0866107359888657</v>
      </c>
    </row>
    <row r="99" spans="1:14" x14ac:dyDescent="0.25">
      <c r="A99" s="4">
        <f>IF('True_Odds_Calculator_2-way'!A100="","",'True_Odds_Calculator_2-way'!A100)</f>
        <v>1.92</v>
      </c>
      <c r="B99" s="4">
        <f>IF('True_Odds_Calculator_2-way'!B100="","",'True_Odds_Calculator_2-way'!B100)</f>
        <v>1.88</v>
      </c>
      <c r="C99" s="4">
        <f t="shared" si="11"/>
        <v>0.52083333333333337</v>
      </c>
      <c r="D99">
        <f t="shared" si="12"/>
        <v>0.53191489361702127</v>
      </c>
      <c r="E99">
        <f t="shared" si="13"/>
        <v>5.2748226950354749E-2</v>
      </c>
      <c r="F99">
        <f t="shared" si="14"/>
        <v>-0.22429078014184389</v>
      </c>
      <c r="G99">
        <v>0</v>
      </c>
      <c r="H99">
        <f t="shared" si="15"/>
        <v>0.27703900709219859</v>
      </c>
      <c r="I99">
        <f t="shared" si="16"/>
        <v>-1.1113855611859678</v>
      </c>
      <c r="J99">
        <f t="shared" si="17"/>
        <v>1.1113855611859678</v>
      </c>
      <c r="K99">
        <f t="shared" si="18"/>
        <v>0.49444375840398497</v>
      </c>
      <c r="L99">
        <f t="shared" si="19"/>
        <v>0.50555624159601487</v>
      </c>
      <c r="M99">
        <f t="shared" si="20"/>
        <v>2.0224747162910903</v>
      </c>
      <c r="N99">
        <f t="shared" si="21"/>
        <v>1.9780192938436518</v>
      </c>
    </row>
    <row r="100" spans="1:14" x14ac:dyDescent="0.25">
      <c r="A100" s="4">
        <f>IF('True_Odds_Calculator_2-way'!A101="","",'True_Odds_Calculator_2-way'!A101)</f>
        <v>1.83</v>
      </c>
      <c r="B100" s="4">
        <f>IF('True_Odds_Calculator_2-way'!B101="","",'True_Odds_Calculator_2-way'!B101)</f>
        <v>1.98</v>
      </c>
      <c r="C100" s="4">
        <f t="shared" si="11"/>
        <v>0.54644808743169393</v>
      </c>
      <c r="D100">
        <f t="shared" si="12"/>
        <v>0.50505050505050508</v>
      </c>
      <c r="E100">
        <f t="shared" si="13"/>
        <v>5.1498592482198902E-2</v>
      </c>
      <c r="F100">
        <f t="shared" si="14"/>
        <v>-0.22448529005906059</v>
      </c>
      <c r="G100">
        <v>0</v>
      </c>
      <c r="H100">
        <f t="shared" si="15"/>
        <v>0.27598388254125955</v>
      </c>
      <c r="I100">
        <f t="shared" si="16"/>
        <v>-1.108786465294761</v>
      </c>
      <c r="J100">
        <f t="shared" si="17"/>
        <v>1.108786465294761</v>
      </c>
      <c r="K100">
        <f t="shared" si="18"/>
        <v>0.52075392752827476</v>
      </c>
      <c r="L100">
        <f t="shared" si="19"/>
        <v>0.47924607247172535</v>
      </c>
      <c r="M100">
        <f t="shared" si="20"/>
        <v>1.9202927661946518</v>
      </c>
      <c r="N100">
        <f t="shared" si="21"/>
        <v>2.0866107359888657</v>
      </c>
    </row>
    <row r="101" spans="1:14" x14ac:dyDescent="0.25">
      <c r="A101" s="4">
        <f>IF('True_Odds_Calculator_2-way'!A102="","",'True_Odds_Calculator_2-way'!A102)</f>
        <v>2.02</v>
      </c>
      <c r="B101" s="4">
        <f>IF('True_Odds_Calculator_2-way'!B102="","",'True_Odds_Calculator_2-way'!B102)</f>
        <v>1.88</v>
      </c>
      <c r="C101" s="4">
        <f t="shared" si="11"/>
        <v>0.49504950495049505</v>
      </c>
      <c r="D101">
        <f t="shared" si="12"/>
        <v>0.53191489361702127</v>
      </c>
      <c r="E101">
        <f t="shared" si="13"/>
        <v>2.6964398567516312E-2</v>
      </c>
      <c r="F101">
        <f t="shared" si="14"/>
        <v>-0.23635980619338537</v>
      </c>
      <c r="G101">
        <v>0</v>
      </c>
      <c r="H101">
        <f t="shared" si="15"/>
        <v>0.26332420476090163</v>
      </c>
      <c r="I101">
        <f t="shared" si="16"/>
        <v>-1.0555008273018724</v>
      </c>
      <c r="J101">
        <f t="shared" si="17"/>
        <v>1.0555008273018724</v>
      </c>
      <c r="K101">
        <f t="shared" si="18"/>
        <v>0.48155387561543506</v>
      </c>
      <c r="L101">
        <f t="shared" si="19"/>
        <v>0.51844612438456505</v>
      </c>
      <c r="M101">
        <f t="shared" si="20"/>
        <v>2.0766108438479098</v>
      </c>
      <c r="N101">
        <f t="shared" si="21"/>
        <v>1.9288407280256479</v>
      </c>
    </row>
    <row r="102" spans="1:14" x14ac:dyDescent="0.25">
      <c r="A102" s="4">
        <f>IF('True_Odds_Calculator_2-way'!A103="","",'True_Odds_Calculator_2-way'!A103)</f>
        <v>1.57</v>
      </c>
      <c r="B102" s="4">
        <f>IF('True_Odds_Calculator_2-way'!B103="","",'True_Odds_Calculator_2-way'!B103)</f>
        <v>2.56</v>
      </c>
      <c r="C102" s="4">
        <f t="shared" si="11"/>
        <v>0.63694267515923564</v>
      </c>
      <c r="D102">
        <f t="shared" si="12"/>
        <v>0.390625</v>
      </c>
      <c r="E102">
        <f t="shared" si="13"/>
        <v>2.7567675159235527E-2</v>
      </c>
      <c r="F102">
        <f t="shared" si="14"/>
        <v>-0.22123805732484092</v>
      </c>
      <c r="G102">
        <v>0</v>
      </c>
      <c r="H102">
        <f t="shared" si="15"/>
        <v>0.24880573248407642</v>
      </c>
      <c r="I102">
        <f t="shared" si="16"/>
        <v>-1.0604746049596292</v>
      </c>
      <c r="J102">
        <f t="shared" si="17"/>
        <v>1.0604746049596292</v>
      </c>
      <c r="K102">
        <f t="shared" si="18"/>
        <v>0.62325856693929038</v>
      </c>
      <c r="L102">
        <f t="shared" si="19"/>
        <v>0.37674143306070984</v>
      </c>
      <c r="M102">
        <f t="shared" si="20"/>
        <v>1.6044705248269886</v>
      </c>
      <c r="N102">
        <f t="shared" si="21"/>
        <v>2.6543403837370216</v>
      </c>
    </row>
    <row r="103" spans="1:14" x14ac:dyDescent="0.25">
      <c r="A103" s="4">
        <f>IF('True_Odds_Calculator_2-way'!A104="","",'True_Odds_Calculator_2-way'!A104)</f>
        <v>1.95</v>
      </c>
      <c r="B103" s="4">
        <f>IF('True_Odds_Calculator_2-way'!B104="","",'True_Odds_Calculator_2-way'!B104)</f>
        <v>1.92</v>
      </c>
      <c r="C103" s="4">
        <f t="shared" si="11"/>
        <v>0.51282051282051289</v>
      </c>
      <c r="D103">
        <f t="shared" si="12"/>
        <v>0.52083333333333337</v>
      </c>
      <c r="E103">
        <f t="shared" si="13"/>
        <v>3.3653846153846256E-2</v>
      </c>
      <c r="F103">
        <f t="shared" si="14"/>
        <v>-0.23344017094017089</v>
      </c>
      <c r="G103">
        <v>0</v>
      </c>
      <c r="H103">
        <f t="shared" si="15"/>
        <v>0.26709401709401714</v>
      </c>
      <c r="I103">
        <f t="shared" si="16"/>
        <v>-1.0696563746013956</v>
      </c>
      <c r="J103">
        <f t="shared" si="17"/>
        <v>1.0696563746013956</v>
      </c>
      <c r="K103">
        <f t="shared" si="18"/>
        <v>0.49598904672064897</v>
      </c>
      <c r="L103">
        <f t="shared" si="19"/>
        <v>0.50401095327935097</v>
      </c>
      <c r="M103">
        <f t="shared" si="20"/>
        <v>2.0161735558713256</v>
      </c>
      <c r="N103">
        <f t="shared" si="21"/>
        <v>1.9840838646332837</v>
      </c>
    </row>
    <row r="104" spans="1:14" x14ac:dyDescent="0.25">
      <c r="A104" s="4">
        <f>IF('True_Odds_Calculator_2-way'!A105="","",'True_Odds_Calculator_2-way'!A105)</f>
        <v>2.25</v>
      </c>
      <c r="B104" s="4">
        <f>IF('True_Odds_Calculator_2-way'!B105="","",'True_Odds_Calculator_2-way'!B105)</f>
        <v>1.66</v>
      </c>
      <c r="C104" s="4">
        <f t="shared" si="11"/>
        <v>0.44444444444444442</v>
      </c>
      <c r="D104">
        <f t="shared" si="12"/>
        <v>0.60240963855421692</v>
      </c>
      <c r="E104">
        <f t="shared" si="13"/>
        <v>4.685408299866145E-2</v>
      </c>
      <c r="F104">
        <f t="shared" si="14"/>
        <v>-0.22088353413654604</v>
      </c>
      <c r="G104">
        <v>0</v>
      </c>
      <c r="H104">
        <f t="shared" si="15"/>
        <v>0.2677376171352075</v>
      </c>
      <c r="I104">
        <f t="shared" si="16"/>
        <v>-1.1009637651263608</v>
      </c>
      <c r="J104">
        <f t="shared" si="17"/>
        <v>1.1009637651263608</v>
      </c>
      <c r="K104">
        <f t="shared" si="18"/>
        <v>0.42083916310041947</v>
      </c>
      <c r="L104">
        <f t="shared" si="19"/>
        <v>0.57916083689958042</v>
      </c>
      <c r="M104">
        <f t="shared" si="20"/>
        <v>2.3762047064079508</v>
      </c>
      <c r="N104">
        <f t="shared" si="21"/>
        <v>1.7266360849833982</v>
      </c>
    </row>
    <row r="105" spans="1:14" x14ac:dyDescent="0.25">
      <c r="A105" s="4">
        <f>IF('True_Odds_Calculator_2-way'!A106="","",'True_Odds_Calculator_2-way'!A106)</f>
        <v>2.38</v>
      </c>
      <c r="B105" s="4">
        <f>IF('True_Odds_Calculator_2-way'!B106="","",'True_Odds_Calculator_2-way'!B106)</f>
        <v>1.6</v>
      </c>
      <c r="C105" s="4">
        <f t="shared" si="11"/>
        <v>0.42016806722689076</v>
      </c>
      <c r="D105">
        <f t="shared" si="12"/>
        <v>0.625</v>
      </c>
      <c r="E105">
        <f t="shared" si="13"/>
        <v>4.5168067226890818E-2</v>
      </c>
      <c r="F105">
        <f t="shared" si="14"/>
        <v>-0.21743697478991586</v>
      </c>
      <c r="G105">
        <v>0</v>
      </c>
      <c r="H105">
        <f t="shared" si="15"/>
        <v>0.26260504201680673</v>
      </c>
      <c r="I105">
        <f t="shared" si="16"/>
        <v>-1.0989674556596452</v>
      </c>
      <c r="J105">
        <f t="shared" si="17"/>
        <v>1.0989674556596452</v>
      </c>
      <c r="K105">
        <f t="shared" si="18"/>
        <v>0.39736545293100772</v>
      </c>
      <c r="L105">
        <f t="shared" si="19"/>
        <v>0.60263454706899222</v>
      </c>
      <c r="M105">
        <f t="shared" si="20"/>
        <v>2.5165750888103107</v>
      </c>
      <c r="N105">
        <f t="shared" si="21"/>
        <v>1.6593804733957871</v>
      </c>
    </row>
    <row r="106" spans="1:14" x14ac:dyDescent="0.25">
      <c r="A106" s="4">
        <f>IF('True_Odds_Calculator_2-way'!A107="","",'True_Odds_Calculator_2-way'!A107)</f>
        <v>2.17</v>
      </c>
      <c r="B106" s="4">
        <f>IF('True_Odds_Calculator_2-way'!B107="","",'True_Odds_Calculator_2-way'!B107)</f>
        <v>1.7</v>
      </c>
      <c r="C106" s="4">
        <f t="shared" si="11"/>
        <v>0.46082949308755761</v>
      </c>
      <c r="D106">
        <f t="shared" si="12"/>
        <v>0.58823529411764708</v>
      </c>
      <c r="E106">
        <f t="shared" si="13"/>
        <v>4.9064787205204574E-2</v>
      </c>
      <c r="F106">
        <f t="shared" si="14"/>
        <v>-0.22201138519924113</v>
      </c>
      <c r="G106">
        <v>0</v>
      </c>
      <c r="H106">
        <f t="shared" si="15"/>
        <v>0.27107617240444565</v>
      </c>
      <c r="I106">
        <f t="shared" si="16"/>
        <v>-1.1049892402196595</v>
      </c>
      <c r="J106">
        <f t="shared" si="17"/>
        <v>1.1049892402196595</v>
      </c>
      <c r="K106">
        <f t="shared" si="18"/>
        <v>0.43614082497851364</v>
      </c>
      <c r="L106">
        <f t="shared" si="19"/>
        <v>0.56385917502148641</v>
      </c>
      <c r="M106">
        <f t="shared" si="20"/>
        <v>2.2928374110570013</v>
      </c>
      <c r="N106">
        <f t="shared" si="21"/>
        <v>1.773492468153762</v>
      </c>
    </row>
    <row r="107" spans="1:14" x14ac:dyDescent="0.25">
      <c r="A107" s="4">
        <f>IF('True_Odds_Calculator_2-way'!A108="","",'True_Odds_Calculator_2-way'!A108)</f>
        <v>2.59</v>
      </c>
      <c r="B107" s="4">
        <f>IF('True_Odds_Calculator_2-way'!B108="","",'True_Odds_Calculator_2-way'!B108)</f>
        <v>1.51</v>
      </c>
      <c r="C107" s="4">
        <f t="shared" si="11"/>
        <v>0.38610038610038611</v>
      </c>
      <c r="D107">
        <f t="shared" si="12"/>
        <v>0.66225165562913912</v>
      </c>
      <c r="E107">
        <f t="shared" si="13"/>
        <v>4.8352041729525119E-2</v>
      </c>
      <c r="F107">
        <f t="shared" si="14"/>
        <v>-0.20734357820450544</v>
      </c>
      <c r="G107">
        <v>0</v>
      </c>
      <c r="H107">
        <f t="shared" si="15"/>
        <v>0.25569561993403056</v>
      </c>
      <c r="I107">
        <f t="shared" si="16"/>
        <v>-1.1104943410879491</v>
      </c>
      <c r="J107">
        <f t="shared" si="17"/>
        <v>1.1104943410879491</v>
      </c>
      <c r="K107">
        <f t="shared" si="18"/>
        <v>0.36157394554464639</v>
      </c>
      <c r="L107">
        <f t="shared" si="19"/>
        <v>0.63842605445535372</v>
      </c>
      <c r="M107">
        <f t="shared" si="20"/>
        <v>2.7656860023298391</v>
      </c>
      <c r="N107">
        <f t="shared" si="21"/>
        <v>1.566352113954854</v>
      </c>
    </row>
    <row r="108" spans="1:14" x14ac:dyDescent="0.25">
      <c r="A108" s="4">
        <f>IF('True_Odds_Calculator_2-way'!A109="","",'True_Odds_Calculator_2-way'!A109)</f>
        <v>2.4500000000000002</v>
      </c>
      <c r="B108" s="4">
        <f>IF('True_Odds_Calculator_2-way'!B109="","",'True_Odds_Calculator_2-way'!B109)</f>
        <v>1.56</v>
      </c>
      <c r="C108" s="4">
        <f t="shared" si="11"/>
        <v>0.4081632653061224</v>
      </c>
      <c r="D108">
        <f t="shared" si="12"/>
        <v>0.64102564102564097</v>
      </c>
      <c r="E108">
        <f t="shared" si="13"/>
        <v>4.9188906331763427E-2</v>
      </c>
      <c r="F108">
        <f t="shared" si="14"/>
        <v>-0.21245421245421248</v>
      </c>
      <c r="G108">
        <v>0</v>
      </c>
      <c r="H108">
        <f t="shared" si="15"/>
        <v>0.2616431187859759</v>
      </c>
      <c r="I108">
        <f t="shared" si="16"/>
        <v>-1.109741904046188</v>
      </c>
      <c r="J108">
        <f t="shared" si="17"/>
        <v>1.109741904046188</v>
      </c>
      <c r="K108">
        <f t="shared" si="18"/>
        <v>0.3832701416691065</v>
      </c>
      <c r="L108">
        <f t="shared" si="19"/>
        <v>0.61672985833089344</v>
      </c>
      <c r="M108">
        <f t="shared" si="20"/>
        <v>2.6091257608669731</v>
      </c>
      <c r="N108">
        <f t="shared" si="21"/>
        <v>1.6214554662658656</v>
      </c>
    </row>
    <row r="109" spans="1:14" x14ac:dyDescent="0.25">
      <c r="A109" s="4">
        <f>IF('True_Odds_Calculator_2-way'!A110="","",'True_Odds_Calculator_2-way'!A110)</f>
        <v>2.2599999999999998</v>
      </c>
      <c r="B109" s="4">
        <f>IF('True_Odds_Calculator_2-way'!B110="","",'True_Odds_Calculator_2-way'!B110)</f>
        <v>1.65</v>
      </c>
      <c r="C109" s="4">
        <f t="shared" si="11"/>
        <v>0.44247787610619471</v>
      </c>
      <c r="D109">
        <f t="shared" si="12"/>
        <v>0.60606060606060608</v>
      </c>
      <c r="E109">
        <f t="shared" si="13"/>
        <v>4.85384821668009E-2</v>
      </c>
      <c r="F109">
        <f t="shared" si="14"/>
        <v>-0.21962992759452926</v>
      </c>
      <c r="G109">
        <v>0</v>
      </c>
      <c r="H109">
        <f t="shared" si="15"/>
        <v>0.26816840976133016</v>
      </c>
      <c r="I109">
        <f t="shared" si="16"/>
        <v>-1.1049892402196602</v>
      </c>
      <c r="J109">
        <f t="shared" si="17"/>
        <v>1.1049892402196602</v>
      </c>
      <c r="K109">
        <f t="shared" si="18"/>
        <v>0.41801014383590385</v>
      </c>
      <c r="L109">
        <f t="shared" si="19"/>
        <v>0.58198985616409593</v>
      </c>
      <c r="M109">
        <f t="shared" si="20"/>
        <v>2.3922864426767716</v>
      </c>
      <c r="N109">
        <f t="shared" si="21"/>
        <v>1.7182430061427794</v>
      </c>
    </row>
    <row r="110" spans="1:14" x14ac:dyDescent="0.25">
      <c r="A110" s="4">
        <f>IF('True_Odds_Calculator_2-way'!A111="","",'True_Odds_Calculator_2-way'!A111)</f>
        <v>2.35</v>
      </c>
      <c r="B110" s="4">
        <f>IF('True_Odds_Calculator_2-way'!B111="","",'True_Odds_Calculator_2-way'!B111)</f>
        <v>1.61</v>
      </c>
      <c r="C110" s="4">
        <f t="shared" si="11"/>
        <v>0.42553191489361702</v>
      </c>
      <c r="D110">
        <f t="shared" si="12"/>
        <v>0.6211180124223602</v>
      </c>
      <c r="E110">
        <f t="shared" si="13"/>
        <v>4.664992731597728E-2</v>
      </c>
      <c r="F110">
        <f t="shared" si="14"/>
        <v>-0.21765560988502708</v>
      </c>
      <c r="G110">
        <v>0</v>
      </c>
      <c r="H110">
        <f t="shared" si="15"/>
        <v>0.26430553720100436</v>
      </c>
      <c r="I110">
        <f t="shared" si="16"/>
        <v>-1.1019660081788105</v>
      </c>
      <c r="J110">
        <f t="shared" si="17"/>
        <v>1.1019660081788105</v>
      </c>
      <c r="K110">
        <f t="shared" si="18"/>
        <v>0.40198514558817633</v>
      </c>
      <c r="L110">
        <f t="shared" si="19"/>
        <v>0.59801485441182367</v>
      </c>
      <c r="M110">
        <f t="shared" si="20"/>
        <v>2.4876541110413939</v>
      </c>
      <c r="N110">
        <f t="shared" si="21"/>
        <v>1.6721992649890747</v>
      </c>
    </row>
    <row r="111" spans="1:14" x14ac:dyDescent="0.25">
      <c r="A111" s="4">
        <f>IF('True_Odds_Calculator_2-way'!A112="","",'True_Odds_Calculator_2-way'!A112)</f>
        <v>2.41</v>
      </c>
      <c r="B111" s="4">
        <f>IF('True_Odds_Calculator_2-way'!B112="","",'True_Odds_Calculator_2-way'!B112)</f>
        <v>1.58</v>
      </c>
      <c r="C111" s="4">
        <f t="shared" si="11"/>
        <v>0.41493775933609955</v>
      </c>
      <c r="D111">
        <f t="shared" si="12"/>
        <v>0.63291139240506322</v>
      </c>
      <c r="E111">
        <f t="shared" si="13"/>
        <v>4.7849151741162776E-2</v>
      </c>
      <c r="F111">
        <f t="shared" si="14"/>
        <v>-0.214769683281685</v>
      </c>
      <c r="G111">
        <v>0</v>
      </c>
      <c r="H111">
        <f t="shared" si="15"/>
        <v>0.26261883502284777</v>
      </c>
      <c r="I111">
        <f t="shared" si="16"/>
        <v>-1.1057996468120721</v>
      </c>
      <c r="J111">
        <f t="shared" si="17"/>
        <v>1.1057996468120721</v>
      </c>
      <c r="K111">
        <f t="shared" si="18"/>
        <v>0.39075054356977457</v>
      </c>
      <c r="L111">
        <f t="shared" si="19"/>
        <v>0.60924945643022566</v>
      </c>
      <c r="M111">
        <f t="shared" si="20"/>
        <v>2.5591775020050216</v>
      </c>
      <c r="N111">
        <f t="shared" si="21"/>
        <v>1.6413637951510016</v>
      </c>
    </row>
    <row r="112" spans="1:14" x14ac:dyDescent="0.25">
      <c r="A112" s="4">
        <f>IF('True_Odds_Calculator_2-way'!A113="","",'True_Odds_Calculator_2-way'!A113)</f>
        <v>1.9</v>
      </c>
      <c r="B112" s="4">
        <f>IF('True_Odds_Calculator_2-way'!B113="","",'True_Odds_Calculator_2-way'!B113)</f>
        <v>1.9</v>
      </c>
      <c r="C112" s="4">
        <f t="shared" si="11"/>
        <v>0.52631578947368418</v>
      </c>
      <c r="D112">
        <f t="shared" si="12"/>
        <v>0.52631578947368418</v>
      </c>
      <c r="E112">
        <f t="shared" si="13"/>
        <v>5.2631578947368363E-2</v>
      </c>
      <c r="F112">
        <f t="shared" si="14"/>
        <v>-0.22437673130193914</v>
      </c>
      <c r="G112">
        <v>0</v>
      </c>
      <c r="H112">
        <f t="shared" si="15"/>
        <v>0.27700831024930744</v>
      </c>
      <c r="I112">
        <f t="shared" si="16"/>
        <v>-1.1111111111111109</v>
      </c>
      <c r="J112">
        <f t="shared" si="17"/>
        <v>1.1111111111111109</v>
      </c>
      <c r="K112">
        <f t="shared" si="18"/>
        <v>0.49999999999999989</v>
      </c>
      <c r="L112">
        <f t="shared" si="19"/>
        <v>0.49999999999999989</v>
      </c>
      <c r="M112">
        <f t="shared" si="20"/>
        <v>2.0000000000000004</v>
      </c>
      <c r="N112">
        <f t="shared" si="21"/>
        <v>2.0000000000000004</v>
      </c>
    </row>
    <row r="113" spans="1:14" x14ac:dyDescent="0.25">
      <c r="A113" s="4">
        <f>IF('True_Odds_Calculator_2-way'!A114="","",'True_Odds_Calculator_2-way'!A114)</f>
        <v>1.58</v>
      </c>
      <c r="B113" s="4">
        <f>IF('True_Odds_Calculator_2-way'!B114="","",'True_Odds_Calculator_2-way'!B114)</f>
        <v>2.33</v>
      </c>
      <c r="C113" s="4">
        <f t="shared" si="11"/>
        <v>0.63291139240506322</v>
      </c>
      <c r="D113">
        <f t="shared" si="12"/>
        <v>0.42918454935622319</v>
      </c>
      <c r="E113">
        <f t="shared" si="13"/>
        <v>6.2095941761286522E-2</v>
      </c>
      <c r="F113">
        <f t="shared" si="14"/>
        <v>-0.20953984897050026</v>
      </c>
      <c r="G113">
        <v>0</v>
      </c>
      <c r="H113">
        <f t="shared" si="15"/>
        <v>0.27163579073178679</v>
      </c>
      <c r="I113">
        <f t="shared" si="16"/>
        <v>-1.1385711699531496</v>
      </c>
      <c r="J113">
        <f t="shared" si="17"/>
        <v>1.1385711699531496</v>
      </c>
      <c r="K113">
        <f t="shared" si="18"/>
        <v>0.60227493266418741</v>
      </c>
      <c r="L113">
        <f t="shared" si="19"/>
        <v>0.39772506733581248</v>
      </c>
      <c r="M113">
        <f t="shared" si="20"/>
        <v>1.6603712785728268</v>
      </c>
      <c r="N113">
        <f t="shared" si="21"/>
        <v>2.5142996560376889</v>
      </c>
    </row>
    <row r="114" spans="1:14" x14ac:dyDescent="0.25">
      <c r="A114" s="4">
        <f>IF('True_Odds_Calculator_2-way'!A115="","",'True_Odds_Calculator_2-way'!A115)</f>
        <v>1.56</v>
      </c>
      <c r="B114" s="4">
        <f>IF('True_Odds_Calculator_2-way'!B115="","",'True_Odds_Calculator_2-way'!B115)</f>
        <v>2.57</v>
      </c>
      <c r="C114" s="4">
        <f t="shared" si="11"/>
        <v>0.64102564102564097</v>
      </c>
      <c r="D114">
        <f t="shared" si="12"/>
        <v>0.38910505836575876</v>
      </c>
      <c r="E114">
        <f t="shared" si="13"/>
        <v>3.0130699391399673E-2</v>
      </c>
      <c r="F114">
        <f t="shared" si="14"/>
        <v>-0.2192956200738303</v>
      </c>
      <c r="G114">
        <v>0</v>
      </c>
      <c r="H114">
        <f t="shared" si="15"/>
        <v>0.24942631946522995</v>
      </c>
      <c r="I114">
        <f t="shared" si="16"/>
        <v>-1.066488459484171</v>
      </c>
      <c r="J114">
        <f t="shared" si="17"/>
        <v>1.066488459484171</v>
      </c>
      <c r="K114">
        <f t="shared" si="18"/>
        <v>0.62608252120942243</v>
      </c>
      <c r="L114">
        <f t="shared" si="19"/>
        <v>0.37391747879057763</v>
      </c>
      <c r="M114">
        <f t="shared" si="20"/>
        <v>1.5972335373111359</v>
      </c>
      <c r="N114">
        <f t="shared" si="21"/>
        <v>2.6743868813901486</v>
      </c>
    </row>
    <row r="115" spans="1:14" x14ac:dyDescent="0.25">
      <c r="A115" s="4">
        <f>IF('True_Odds_Calculator_2-way'!A116="","",'True_Odds_Calculator_2-way'!A116)</f>
        <v>1.8</v>
      </c>
      <c r="B115" s="4">
        <f>IF('True_Odds_Calculator_2-way'!B116="","",'True_Odds_Calculator_2-way'!B116)</f>
        <v>2.11</v>
      </c>
      <c r="C115" s="4">
        <f t="shared" si="11"/>
        <v>0.55555555555555558</v>
      </c>
      <c r="D115">
        <f t="shared" si="12"/>
        <v>0.47393364928909953</v>
      </c>
      <c r="E115">
        <f t="shared" si="13"/>
        <v>2.9489204844655115E-2</v>
      </c>
      <c r="F115">
        <f t="shared" si="14"/>
        <v>-0.23380726698262244</v>
      </c>
      <c r="G115">
        <v>0</v>
      </c>
      <c r="H115">
        <f t="shared" si="15"/>
        <v>0.26329647182727756</v>
      </c>
      <c r="I115">
        <f t="shared" si="16"/>
        <v>-1.0611908999450221</v>
      </c>
      <c r="J115">
        <f t="shared" si="17"/>
        <v>1.0611908999450221</v>
      </c>
      <c r="K115">
        <f t="shared" si="18"/>
        <v>0.54084671241554938</v>
      </c>
      <c r="L115">
        <f t="shared" si="19"/>
        <v>0.45915328758445073</v>
      </c>
      <c r="M115">
        <f t="shared" si="20"/>
        <v>1.8489527199560174</v>
      </c>
      <c r="N115">
        <f t="shared" si="21"/>
        <v>2.1779218989389744</v>
      </c>
    </row>
    <row r="116" spans="1:14" x14ac:dyDescent="0.25">
      <c r="A116" s="4">
        <f>IF('True_Odds_Calculator_2-way'!A117="","",'True_Odds_Calculator_2-way'!A117)</f>
        <v>1.81</v>
      </c>
      <c r="B116" s="4">
        <f>IF('True_Odds_Calculator_2-way'!B117="","",'True_Odds_Calculator_2-way'!B117)</f>
        <v>2.1</v>
      </c>
      <c r="C116" s="4">
        <f t="shared" si="11"/>
        <v>0.5524861878453039</v>
      </c>
      <c r="D116">
        <f t="shared" si="12"/>
        <v>0.47619047619047616</v>
      </c>
      <c r="E116">
        <f t="shared" si="13"/>
        <v>2.8676664035780064E-2</v>
      </c>
      <c r="F116">
        <f t="shared" si="14"/>
        <v>-0.23441199684293612</v>
      </c>
      <c r="G116">
        <v>0</v>
      </c>
      <c r="H116">
        <f t="shared" si="15"/>
        <v>0.26308866087871613</v>
      </c>
      <c r="I116">
        <f t="shared" si="16"/>
        <v>-1.0594028769395469</v>
      </c>
      <c r="J116">
        <f t="shared" si="17"/>
        <v>1.0594028769395469</v>
      </c>
      <c r="K116">
        <f t="shared" si="18"/>
        <v>0.5381794367133228</v>
      </c>
      <c r="L116">
        <f t="shared" si="19"/>
        <v>0.46182056328667725</v>
      </c>
      <c r="M116">
        <f t="shared" si="20"/>
        <v>1.8581163303210331</v>
      </c>
      <c r="N116">
        <f t="shared" si="21"/>
        <v>2.1653431646335015</v>
      </c>
    </row>
    <row r="117" spans="1:14" x14ac:dyDescent="0.25">
      <c r="A117" s="4">
        <f>IF('True_Odds_Calculator_2-way'!A118="","",'True_Odds_Calculator_2-way'!A118)</f>
        <v>1.53</v>
      </c>
      <c r="B117" s="4">
        <f>IF('True_Odds_Calculator_2-way'!B118="","",'True_Odds_Calculator_2-way'!B118)</f>
        <v>2.64</v>
      </c>
      <c r="C117" s="4">
        <f t="shared" si="11"/>
        <v>0.65359477124183007</v>
      </c>
      <c r="D117">
        <f t="shared" si="12"/>
        <v>0.37878787878787878</v>
      </c>
      <c r="E117">
        <f t="shared" si="13"/>
        <v>3.2382650029708859E-2</v>
      </c>
      <c r="F117">
        <f t="shared" si="14"/>
        <v>-0.21519112695583287</v>
      </c>
      <c r="G117">
        <v>0</v>
      </c>
      <c r="H117">
        <f t="shared" si="15"/>
        <v>0.2475737769855417</v>
      </c>
      <c r="I117">
        <f t="shared" si="16"/>
        <v>-1.0726058003503602</v>
      </c>
      <c r="J117">
        <f t="shared" si="17"/>
        <v>1.0726058003503602</v>
      </c>
      <c r="K117">
        <f t="shared" si="18"/>
        <v>0.63755949399591605</v>
      </c>
      <c r="L117">
        <f t="shared" si="19"/>
        <v>0.36244050600408406</v>
      </c>
      <c r="M117">
        <f t="shared" si="20"/>
        <v>1.5684810741856909</v>
      </c>
      <c r="N117">
        <f t="shared" si="21"/>
        <v>2.7590735125745902</v>
      </c>
    </row>
    <row r="118" spans="1:14" x14ac:dyDescent="0.25">
      <c r="A118" s="4">
        <f>IF('True_Odds_Calculator_2-way'!A119="","",'True_Odds_Calculator_2-way'!A119)</f>
        <v>1.38</v>
      </c>
      <c r="B118" s="4">
        <f>IF('True_Odds_Calculator_2-way'!B119="","",'True_Odds_Calculator_2-way'!B119)</f>
        <v>3.12</v>
      </c>
      <c r="C118" s="4">
        <f t="shared" si="11"/>
        <v>0.7246376811594204</v>
      </c>
      <c r="D118">
        <f t="shared" si="12"/>
        <v>0.32051282051282048</v>
      </c>
      <c r="E118">
        <f t="shared" si="13"/>
        <v>4.5150501672240884E-2</v>
      </c>
      <c r="F118">
        <f t="shared" si="14"/>
        <v>-0.18710516536603483</v>
      </c>
      <c r="G118">
        <v>0</v>
      </c>
      <c r="H118">
        <f t="shared" si="15"/>
        <v>0.23225566703827574</v>
      </c>
      <c r="I118">
        <f t="shared" si="16"/>
        <v>-1.1141412945539664</v>
      </c>
      <c r="J118">
        <f t="shared" si="17"/>
        <v>1.1141412945539664</v>
      </c>
      <c r="K118">
        <f t="shared" si="18"/>
        <v>0.70255619144099135</v>
      </c>
      <c r="L118">
        <f t="shared" si="19"/>
        <v>0.29744380855900854</v>
      </c>
      <c r="M118">
        <f t="shared" si="20"/>
        <v>1.4233736919305071</v>
      </c>
      <c r="N118">
        <f t="shared" si="21"/>
        <v>3.3619795444544089</v>
      </c>
    </row>
    <row r="119" spans="1:14" x14ac:dyDescent="0.25">
      <c r="A119" s="4">
        <f>IF('True_Odds_Calculator_2-way'!A120="","",'True_Odds_Calculator_2-way'!A120)</f>
        <v>1.72</v>
      </c>
      <c r="B119" s="4">
        <f>IF('True_Odds_Calculator_2-way'!B120="","",'True_Odds_Calculator_2-way'!B120)</f>
        <v>2.21</v>
      </c>
      <c r="C119" s="4">
        <f t="shared" si="11"/>
        <v>0.58139534883720934</v>
      </c>
      <c r="D119">
        <f t="shared" si="12"/>
        <v>0.45248868778280543</v>
      </c>
      <c r="E119">
        <f t="shared" si="13"/>
        <v>3.3884036620014824E-2</v>
      </c>
      <c r="F119">
        <f t="shared" si="14"/>
        <v>-0.2291907818583605</v>
      </c>
      <c r="G119">
        <v>0</v>
      </c>
      <c r="H119">
        <f t="shared" si="15"/>
        <v>0.26307481847837527</v>
      </c>
      <c r="I119">
        <f t="shared" si="16"/>
        <v>-1.0713739108887084</v>
      </c>
      <c r="J119">
        <f t="shared" si="17"/>
        <v>1.0713739108887084</v>
      </c>
      <c r="K119">
        <f t="shared" si="18"/>
        <v>0.56452867108930049</v>
      </c>
      <c r="L119">
        <f t="shared" si="19"/>
        <v>0.43547132891069945</v>
      </c>
      <c r="M119">
        <f t="shared" si="20"/>
        <v>1.7713892158398703</v>
      </c>
      <c r="N119">
        <f t="shared" si="21"/>
        <v>2.2963624321753371</v>
      </c>
    </row>
    <row r="120" spans="1:14" x14ac:dyDescent="0.25">
      <c r="A120" s="4">
        <f>IF('True_Odds_Calculator_2-way'!A121="","",'True_Odds_Calculator_2-way'!A121)</f>
        <v>1.52</v>
      </c>
      <c r="B120" s="4">
        <f>IF('True_Odds_Calculator_2-way'!B121="","",'True_Odds_Calculator_2-way'!B121)</f>
        <v>2.62</v>
      </c>
      <c r="C120" s="4">
        <f t="shared" si="11"/>
        <v>0.65789473684210531</v>
      </c>
      <c r="D120">
        <f t="shared" si="12"/>
        <v>0.38167938931297707</v>
      </c>
      <c r="E120">
        <f t="shared" si="13"/>
        <v>3.9574126155082379E-2</v>
      </c>
      <c r="F120">
        <f t="shared" si="14"/>
        <v>-0.21153073523503418</v>
      </c>
      <c r="G120">
        <v>0</v>
      </c>
      <c r="H120">
        <f t="shared" si="15"/>
        <v>0.25110486139011651</v>
      </c>
      <c r="I120">
        <f t="shared" si="16"/>
        <v>-1.0895340841010224</v>
      </c>
      <c r="J120">
        <f t="shared" si="17"/>
        <v>1.0895340841010224</v>
      </c>
      <c r="K120">
        <f t="shared" si="18"/>
        <v>0.63834226141208994</v>
      </c>
      <c r="L120">
        <f t="shared" si="19"/>
        <v>0.36165773858791023</v>
      </c>
      <c r="M120">
        <f t="shared" si="20"/>
        <v>1.5665577237325312</v>
      </c>
      <c r="N120">
        <f t="shared" si="21"/>
        <v>2.7650452162436565</v>
      </c>
    </row>
    <row r="121" spans="1:14" x14ac:dyDescent="0.25">
      <c r="A121" s="4">
        <f>IF('True_Odds_Calculator_2-way'!A122="","",'True_Odds_Calculator_2-way'!A122)</f>
        <v>1.54</v>
      </c>
      <c r="B121" s="4">
        <f>IF('True_Odds_Calculator_2-way'!B122="","",'True_Odds_Calculator_2-way'!B122)</f>
        <v>2.57</v>
      </c>
      <c r="C121" s="4">
        <f t="shared" si="11"/>
        <v>0.64935064935064934</v>
      </c>
      <c r="D121">
        <f t="shared" si="12"/>
        <v>0.38910505836575876</v>
      </c>
      <c r="E121">
        <f t="shared" si="13"/>
        <v>3.845570771640805E-2</v>
      </c>
      <c r="F121">
        <f t="shared" si="14"/>
        <v>-0.21420991459901972</v>
      </c>
      <c r="G121">
        <v>0</v>
      </c>
      <c r="H121">
        <f t="shared" si="15"/>
        <v>0.25266562231542777</v>
      </c>
      <c r="I121">
        <f t="shared" si="16"/>
        <v>-1.0860586874184577</v>
      </c>
      <c r="J121">
        <f t="shared" si="17"/>
        <v>1.0860586874184577</v>
      </c>
      <c r="K121">
        <f t="shared" si="18"/>
        <v>0.63032955806469082</v>
      </c>
      <c r="L121">
        <f t="shared" si="19"/>
        <v>0.36967044193530912</v>
      </c>
      <c r="M121">
        <f t="shared" si="20"/>
        <v>1.5864716912059673</v>
      </c>
      <c r="N121">
        <f t="shared" si="21"/>
        <v>2.7051121392469786</v>
      </c>
    </row>
    <row r="122" spans="1:14" x14ac:dyDescent="0.25">
      <c r="A122" s="4">
        <f>IF('True_Odds_Calculator_2-way'!A123="","",'True_Odds_Calculator_2-way'!A123)</f>
        <v>1.82</v>
      </c>
      <c r="B122" s="4">
        <f>IF('True_Odds_Calculator_2-way'!B123="","",'True_Odds_Calculator_2-way'!B123)</f>
        <v>2.06</v>
      </c>
      <c r="C122" s="4">
        <f t="shared" si="11"/>
        <v>0.54945054945054939</v>
      </c>
      <c r="D122">
        <f t="shared" si="12"/>
        <v>0.4854368932038835</v>
      </c>
      <c r="E122">
        <f t="shared" si="13"/>
        <v>3.4887442654432999E-2</v>
      </c>
      <c r="F122">
        <f t="shared" si="14"/>
        <v>-0.2318361250400085</v>
      </c>
      <c r="G122">
        <v>0</v>
      </c>
      <c r="H122">
        <f t="shared" si="15"/>
        <v>0.26672356769444144</v>
      </c>
      <c r="I122">
        <f t="shared" si="16"/>
        <v>-1.0726058003503602</v>
      </c>
      <c r="J122">
        <f t="shared" si="17"/>
        <v>1.0726058003503602</v>
      </c>
      <c r="K122">
        <f t="shared" si="18"/>
        <v>0.53204599306444489</v>
      </c>
      <c r="L122">
        <f t="shared" si="19"/>
        <v>0.46795400693555494</v>
      </c>
      <c r="M122">
        <f t="shared" si="20"/>
        <v>1.8795367562872962</v>
      </c>
      <c r="N122">
        <f t="shared" si="21"/>
        <v>2.1369621483713819</v>
      </c>
    </row>
    <row r="123" spans="1:14" x14ac:dyDescent="0.25">
      <c r="A123" s="4">
        <f>IF('True_Odds_Calculator_2-way'!A124="","",'True_Odds_Calculator_2-way'!A124)</f>
        <v>1.85</v>
      </c>
      <c r="B123" s="4">
        <f>IF('True_Odds_Calculator_2-way'!B124="","",'True_Odds_Calculator_2-way'!B124)</f>
        <v>2.0499999999999998</v>
      </c>
      <c r="C123" s="4">
        <f t="shared" si="11"/>
        <v>0.54054054054054046</v>
      </c>
      <c r="D123">
        <f t="shared" si="12"/>
        <v>0.48780487804878053</v>
      </c>
      <c r="E123">
        <f t="shared" si="13"/>
        <v>2.8345418589321048E-2</v>
      </c>
      <c r="F123">
        <f t="shared" si="14"/>
        <v>-0.2353328938694792</v>
      </c>
      <c r="G123">
        <v>0</v>
      </c>
      <c r="H123">
        <f t="shared" si="15"/>
        <v>0.26367831245880025</v>
      </c>
      <c r="I123">
        <f t="shared" si="16"/>
        <v>-1.0585122480499263</v>
      </c>
      <c r="J123">
        <f t="shared" si="17"/>
        <v>1.0585122480499263</v>
      </c>
      <c r="K123">
        <f t="shared" si="18"/>
        <v>0.52638909307720383</v>
      </c>
      <c r="L123">
        <f t="shared" si="19"/>
        <v>0.47361090692279612</v>
      </c>
      <c r="M123">
        <f t="shared" si="20"/>
        <v>1.8997354108424378</v>
      </c>
      <c r="N123">
        <f t="shared" si="21"/>
        <v>2.1114378604524222</v>
      </c>
    </row>
    <row r="124" spans="1:14" x14ac:dyDescent="0.25">
      <c r="A124" s="4">
        <f>IF('True_Odds_Calculator_2-way'!A125="","",'True_Odds_Calculator_2-way'!A125)</f>
        <v>2.2200000000000002</v>
      </c>
      <c r="B124" s="4">
        <f>IF('True_Odds_Calculator_2-way'!B125="","",'True_Odds_Calculator_2-way'!B125)</f>
        <v>1.71</v>
      </c>
      <c r="C124" s="4">
        <f t="shared" si="11"/>
        <v>0.4504504504504504</v>
      </c>
      <c r="D124">
        <f t="shared" si="12"/>
        <v>0.58479532163742687</v>
      </c>
      <c r="E124">
        <f t="shared" si="13"/>
        <v>3.5245772087877381E-2</v>
      </c>
      <c r="F124">
        <f t="shared" si="14"/>
        <v>-0.2281755439650176</v>
      </c>
      <c r="G124">
        <v>0</v>
      </c>
      <c r="H124">
        <f t="shared" si="15"/>
        <v>0.26342131605289498</v>
      </c>
      <c r="I124">
        <f t="shared" si="16"/>
        <v>-1.0744616281415775</v>
      </c>
      <c r="J124">
        <f t="shared" si="17"/>
        <v>1.0744616281415775</v>
      </c>
      <c r="K124">
        <f t="shared" si="18"/>
        <v>0.43274247509065539</v>
      </c>
      <c r="L124">
        <f t="shared" si="19"/>
        <v>0.56725752490934445</v>
      </c>
      <c r="M124">
        <f t="shared" si="20"/>
        <v>2.310843186332725</v>
      </c>
      <c r="N124">
        <f t="shared" si="21"/>
        <v>1.7628677559805201</v>
      </c>
    </row>
    <row r="125" spans="1:14" x14ac:dyDescent="0.25">
      <c r="A125" s="4">
        <f>IF('True_Odds_Calculator_2-way'!A126="","",'True_Odds_Calculator_2-way'!A126)</f>
        <v>1.47</v>
      </c>
      <c r="B125" s="4">
        <f>IF('True_Odds_Calculator_2-way'!B126="","",'True_Odds_Calculator_2-way'!B126)</f>
        <v>2.74</v>
      </c>
      <c r="C125" s="4">
        <f t="shared" si="11"/>
        <v>0.68027210884353739</v>
      </c>
      <c r="D125">
        <f t="shared" si="12"/>
        <v>0.36496350364963503</v>
      </c>
      <c r="E125">
        <f t="shared" si="13"/>
        <v>4.5235612493172539E-2</v>
      </c>
      <c r="F125">
        <f t="shared" si="14"/>
        <v>-0.20303887978549073</v>
      </c>
      <c r="G125">
        <v>0</v>
      </c>
      <c r="H125">
        <f t="shared" si="15"/>
        <v>0.24827449227866327</v>
      </c>
      <c r="I125">
        <f t="shared" si="16"/>
        <v>-1.1057996468120728</v>
      </c>
      <c r="J125">
        <f t="shared" si="17"/>
        <v>1.1057996468120728</v>
      </c>
      <c r="K125">
        <f t="shared" si="18"/>
        <v>0.65801342428117093</v>
      </c>
      <c r="L125">
        <f t="shared" si="19"/>
        <v>0.3419865757188289</v>
      </c>
      <c r="M125">
        <f t="shared" si="20"/>
        <v>1.5197258340016742</v>
      </c>
      <c r="N125">
        <f t="shared" si="21"/>
        <v>2.9240913854530066</v>
      </c>
    </row>
    <row r="126" spans="1:14" x14ac:dyDescent="0.25">
      <c r="A126" s="4">
        <f>IF('True_Odds_Calculator_2-way'!A127="","",'True_Odds_Calculator_2-way'!A127)</f>
        <v>2.64</v>
      </c>
      <c r="B126" s="4">
        <f>IF('True_Odds_Calculator_2-way'!B127="","",'True_Odds_Calculator_2-way'!B127)</f>
        <v>1.53</v>
      </c>
      <c r="C126" s="4">
        <f t="shared" si="11"/>
        <v>0.37878787878787878</v>
      </c>
      <c r="D126">
        <f t="shared" si="12"/>
        <v>0.65359477124183007</v>
      </c>
      <c r="E126">
        <f t="shared" si="13"/>
        <v>3.2382650029708859E-2</v>
      </c>
      <c r="F126">
        <f t="shared" si="14"/>
        <v>-0.21519112695583287</v>
      </c>
      <c r="G126">
        <v>0</v>
      </c>
      <c r="H126">
        <f t="shared" si="15"/>
        <v>0.2475737769855417</v>
      </c>
      <c r="I126">
        <f t="shared" si="16"/>
        <v>-1.0726058003503602</v>
      </c>
      <c r="J126">
        <f t="shared" si="17"/>
        <v>1.0726058003503602</v>
      </c>
      <c r="K126">
        <f t="shared" si="18"/>
        <v>0.36244050600408406</v>
      </c>
      <c r="L126">
        <f t="shared" si="19"/>
        <v>0.63755949399591605</v>
      </c>
      <c r="M126">
        <f t="shared" si="20"/>
        <v>2.7590735125745902</v>
      </c>
      <c r="N126">
        <f t="shared" si="21"/>
        <v>1.5684810741856909</v>
      </c>
    </row>
    <row r="127" spans="1:14" x14ac:dyDescent="0.25">
      <c r="A127" s="4">
        <f>IF('True_Odds_Calculator_2-way'!A128="","",'True_Odds_Calculator_2-way'!A128)</f>
        <v>2.0699999999999998</v>
      </c>
      <c r="B127" s="4">
        <f>IF('True_Odds_Calculator_2-way'!B128="","",'True_Odds_Calculator_2-way'!B128)</f>
        <v>1.83</v>
      </c>
      <c r="C127" s="4">
        <f t="shared" si="11"/>
        <v>0.48309178743961356</v>
      </c>
      <c r="D127">
        <f t="shared" si="12"/>
        <v>0.54644808743169393</v>
      </c>
      <c r="E127">
        <f t="shared" si="13"/>
        <v>2.9539874871307603E-2</v>
      </c>
      <c r="F127">
        <f t="shared" si="14"/>
        <v>-0.23444470842902765</v>
      </c>
      <c r="G127">
        <v>0</v>
      </c>
      <c r="H127">
        <f t="shared" si="15"/>
        <v>0.26398458330033525</v>
      </c>
      <c r="I127">
        <f t="shared" si="16"/>
        <v>-1.0611311532512866</v>
      </c>
      <c r="J127">
        <f t="shared" si="17"/>
        <v>1.0611311532512866</v>
      </c>
      <c r="K127">
        <f t="shared" si="18"/>
        <v>0.46829407167694814</v>
      </c>
      <c r="L127">
        <f t="shared" si="19"/>
        <v>0.53170592832305175</v>
      </c>
      <c r="M127">
        <f t="shared" si="20"/>
        <v>2.1354103339788768</v>
      </c>
      <c r="N127">
        <f t="shared" si="21"/>
        <v>1.8807388571985679</v>
      </c>
    </row>
    <row r="128" spans="1:14" x14ac:dyDescent="0.25">
      <c r="A128" s="4">
        <f>IF('True_Odds_Calculator_2-way'!A129="","",'True_Odds_Calculator_2-way'!A129)</f>
        <v>2.04</v>
      </c>
      <c r="B128" s="4">
        <f>IF('True_Odds_Calculator_2-way'!B129="","",'True_Odds_Calculator_2-way'!B129)</f>
        <v>1.86</v>
      </c>
      <c r="C128" s="4">
        <f t="shared" si="11"/>
        <v>0.49019607843137253</v>
      </c>
      <c r="D128">
        <f t="shared" si="12"/>
        <v>0.5376344086021505</v>
      </c>
      <c r="E128">
        <f t="shared" si="13"/>
        <v>2.7830487033523088E-2</v>
      </c>
      <c r="F128">
        <f t="shared" si="14"/>
        <v>-0.23571579169302126</v>
      </c>
      <c r="G128">
        <v>0</v>
      </c>
      <c r="H128">
        <f t="shared" si="15"/>
        <v>0.26354627872654435</v>
      </c>
      <c r="I128">
        <f t="shared" si="16"/>
        <v>-1.0573873360945338</v>
      </c>
      <c r="J128">
        <f t="shared" si="17"/>
        <v>1.0573873360945338</v>
      </c>
      <c r="K128">
        <f t="shared" si="18"/>
        <v>0.47626240779417284</v>
      </c>
      <c r="L128">
        <f t="shared" si="19"/>
        <v>0.52373759220582705</v>
      </c>
      <c r="M128">
        <f t="shared" si="20"/>
        <v>2.0996828295383159</v>
      </c>
      <c r="N128">
        <f t="shared" si="21"/>
        <v>1.9093531090412992</v>
      </c>
    </row>
    <row r="129" spans="1:14" x14ac:dyDescent="0.25">
      <c r="A129" s="4">
        <f>IF('True_Odds_Calculator_2-way'!A130="","",'True_Odds_Calculator_2-way'!A130)</f>
        <v>1.93</v>
      </c>
      <c r="B129" s="4">
        <f>IF('True_Odds_Calculator_2-way'!B130="","",'True_Odds_Calculator_2-way'!B130)</f>
        <v>1.87</v>
      </c>
      <c r="C129" s="4">
        <f t="shared" si="11"/>
        <v>0.5181347150259068</v>
      </c>
      <c r="D129">
        <f t="shared" si="12"/>
        <v>0.53475935828876997</v>
      </c>
      <c r="E129">
        <f t="shared" si="13"/>
        <v>5.2894073314676771E-2</v>
      </c>
      <c r="F129">
        <f t="shared" si="14"/>
        <v>-0.22418331439971184</v>
      </c>
      <c r="G129">
        <v>0</v>
      </c>
      <c r="H129">
        <f t="shared" si="15"/>
        <v>0.27707738771438861</v>
      </c>
      <c r="I129">
        <f t="shared" si="16"/>
        <v>-1.1117289099417835</v>
      </c>
      <c r="J129">
        <f t="shared" si="17"/>
        <v>1.1117289099417835</v>
      </c>
      <c r="K129">
        <f t="shared" si="18"/>
        <v>0.49166435056494989</v>
      </c>
      <c r="L129">
        <f t="shared" si="19"/>
        <v>0.50833564943505005</v>
      </c>
      <c r="M129">
        <f t="shared" si="20"/>
        <v>2.0339078862458586</v>
      </c>
      <c r="N129">
        <f t="shared" si="21"/>
        <v>1.9672041516493519</v>
      </c>
    </row>
    <row r="130" spans="1:14" x14ac:dyDescent="0.25">
      <c r="A130" s="4">
        <f>IF('True_Odds_Calculator_2-way'!A131="","",'True_Odds_Calculator_2-way'!A131)</f>
        <v>1.87</v>
      </c>
      <c r="B130" s="4">
        <f>IF('True_Odds_Calculator_2-way'!B131="","",'True_Odds_Calculator_2-way'!B131)</f>
        <v>1.93</v>
      </c>
      <c r="C130" s="4">
        <f t="shared" si="11"/>
        <v>0.53475935828876997</v>
      </c>
      <c r="D130">
        <f t="shared" si="12"/>
        <v>0.5181347150259068</v>
      </c>
      <c r="E130">
        <f t="shared" si="13"/>
        <v>5.2894073314676771E-2</v>
      </c>
      <c r="F130">
        <f t="shared" si="14"/>
        <v>-0.22418331439971184</v>
      </c>
      <c r="G130">
        <v>0</v>
      </c>
      <c r="H130">
        <f t="shared" si="15"/>
        <v>0.27707738771438861</v>
      </c>
      <c r="I130">
        <f t="shared" si="16"/>
        <v>-1.1117289099417835</v>
      </c>
      <c r="J130">
        <f t="shared" si="17"/>
        <v>1.1117289099417835</v>
      </c>
      <c r="K130">
        <f t="shared" si="18"/>
        <v>0.50833564943505005</v>
      </c>
      <c r="L130">
        <f t="shared" si="19"/>
        <v>0.49166435056494989</v>
      </c>
      <c r="M130">
        <f t="shared" si="20"/>
        <v>1.9672041516493519</v>
      </c>
      <c r="N130">
        <f t="shared" si="21"/>
        <v>2.0339078862458586</v>
      </c>
    </row>
    <row r="131" spans="1:14" x14ac:dyDescent="0.25">
      <c r="A131" s="4">
        <f>IF('True_Odds_Calculator_2-way'!A132="","",'True_Odds_Calculator_2-way'!A132)</f>
        <v>2.1</v>
      </c>
      <c r="B131" s="4">
        <f>IF('True_Odds_Calculator_2-way'!B132="","",'True_Odds_Calculator_2-way'!B132)</f>
        <v>1.72</v>
      </c>
      <c r="C131" s="4">
        <f t="shared" ref="C131:C194" si="22">1/A131</f>
        <v>0.47619047619047616</v>
      </c>
      <c r="D131">
        <f t="shared" ref="D131:D194" si="23">1/B131</f>
        <v>0.58139534883720934</v>
      </c>
      <c r="E131">
        <f t="shared" ref="E131:E194" si="24">C131+D131-1</f>
        <v>5.75858250276855E-2</v>
      </c>
      <c r="F131">
        <f t="shared" ref="F131:F194" si="25">C131+D131-(C131*D131)-1</f>
        <v>-0.21926910299003322</v>
      </c>
      <c r="G131">
        <v>0</v>
      </c>
      <c r="H131">
        <f t="shared" ref="H131:H194" si="26">C131*D131</f>
        <v>0.27685492801771872</v>
      </c>
      <c r="I131">
        <f t="shared" ref="I131:I194" si="27">((-4*F131*H131)^0.5)/(2*F131)</f>
        <v>-1.1236664374387368</v>
      </c>
      <c r="J131">
        <f t="shared" ref="J131:J194" si="28">(-((-4*F131*H131)^0.5))/(2*F131)</f>
        <v>1.1236664374387368</v>
      </c>
      <c r="K131">
        <f t="shared" ref="K131:K194" si="29">IF(A131="","",(C131/($J131+C131-($J131*C131))))</f>
        <v>0.44722057487231454</v>
      </c>
      <c r="L131">
        <f t="shared" ref="L131:L194" si="30">IF(B131="","",(D131/($J131+D131-($J131*D131))))</f>
        <v>0.55277942512768541</v>
      </c>
      <c r="M131">
        <f t="shared" ref="M131:M194" si="31">IF(A131="","",1/K131)</f>
        <v>2.2360330811826108</v>
      </c>
      <c r="N131">
        <f t="shared" ref="N131:N194" si="32">IF(B131="","",1/L131)</f>
        <v>1.8090398349558905</v>
      </c>
    </row>
    <row r="132" spans="1:14" x14ac:dyDescent="0.25">
      <c r="A132" s="4">
        <f>IF('True_Odds_Calculator_2-way'!A133="","",'True_Odds_Calculator_2-way'!A133)</f>
        <v>2.0299999999999998</v>
      </c>
      <c r="B132" s="4">
        <f>IF('True_Odds_Calculator_2-way'!B133="","",'True_Odds_Calculator_2-way'!B133)</f>
        <v>1.78</v>
      </c>
      <c r="C132" s="4">
        <f t="shared" si="22"/>
        <v>0.49261083743842371</v>
      </c>
      <c r="D132">
        <f t="shared" si="23"/>
        <v>0.5617977528089888</v>
      </c>
      <c r="E132">
        <f t="shared" si="24"/>
        <v>5.4408590247412514E-2</v>
      </c>
      <c r="F132">
        <f t="shared" si="25"/>
        <v>-0.22233907123484808</v>
      </c>
      <c r="G132">
        <v>0</v>
      </c>
      <c r="H132">
        <f t="shared" si="26"/>
        <v>0.27674766148226054</v>
      </c>
      <c r="I132">
        <f t="shared" si="27"/>
        <v>-1.1156657127357013</v>
      </c>
      <c r="J132">
        <f t="shared" si="28"/>
        <v>1.1156657127357013</v>
      </c>
      <c r="K132">
        <f t="shared" si="29"/>
        <v>0.46530333444744953</v>
      </c>
      <c r="L132">
        <f t="shared" si="30"/>
        <v>0.53469666555255058</v>
      </c>
      <c r="M132">
        <f t="shared" si="31"/>
        <v>2.149135684117772</v>
      </c>
      <c r="N132">
        <f t="shared" si="32"/>
        <v>1.8702192559338466</v>
      </c>
    </row>
    <row r="133" spans="1:14" x14ac:dyDescent="0.25">
      <c r="A133" s="4">
        <f>IF('True_Odds_Calculator_2-way'!A134="","",'True_Odds_Calculator_2-way'!A134)</f>
        <v>2.06</v>
      </c>
      <c r="B133" s="4">
        <f>IF('True_Odds_Calculator_2-way'!B134="","",'True_Odds_Calculator_2-way'!B134)</f>
        <v>1.75</v>
      </c>
      <c r="C133" s="4">
        <f t="shared" si="22"/>
        <v>0.4854368932038835</v>
      </c>
      <c r="D133">
        <f t="shared" si="23"/>
        <v>0.5714285714285714</v>
      </c>
      <c r="E133">
        <f t="shared" si="24"/>
        <v>5.6865464632454898E-2</v>
      </c>
      <c r="F133">
        <f t="shared" si="25"/>
        <v>-0.22052704576976423</v>
      </c>
      <c r="G133">
        <v>0</v>
      </c>
      <c r="H133">
        <f t="shared" si="26"/>
        <v>0.27739251040221913</v>
      </c>
      <c r="I133">
        <f t="shared" si="27"/>
        <v>-1.1215443081840883</v>
      </c>
      <c r="J133">
        <f t="shared" si="28"/>
        <v>1.1215443081840883</v>
      </c>
      <c r="K133">
        <f t="shared" si="29"/>
        <v>0.4568636290527433</v>
      </c>
      <c r="L133">
        <f t="shared" si="30"/>
        <v>0.54313637094725686</v>
      </c>
      <c r="M133">
        <f t="shared" si="31"/>
        <v>2.1888369666751335</v>
      </c>
      <c r="N133">
        <f t="shared" si="32"/>
        <v>1.8411582311380661</v>
      </c>
    </row>
    <row r="134" spans="1:14" x14ac:dyDescent="0.25">
      <c r="A134" s="4">
        <f>IF('True_Odds_Calculator_2-way'!A135="","",'True_Odds_Calculator_2-way'!A135)</f>
        <v>1.88</v>
      </c>
      <c r="B134" s="4">
        <f>IF('True_Odds_Calculator_2-way'!B135="","",'True_Odds_Calculator_2-way'!B135)</f>
        <v>1.91</v>
      </c>
      <c r="C134" s="4">
        <f t="shared" si="22"/>
        <v>0.53191489361702127</v>
      </c>
      <c r="D134">
        <f t="shared" si="23"/>
        <v>0.52356020942408377</v>
      </c>
      <c r="E134">
        <f t="shared" si="24"/>
        <v>5.5475103041104923E-2</v>
      </c>
      <c r="F134">
        <f t="shared" si="25"/>
        <v>-0.22301437005681191</v>
      </c>
      <c r="G134">
        <v>0</v>
      </c>
      <c r="H134">
        <f t="shared" si="26"/>
        <v>0.27848947309791688</v>
      </c>
      <c r="I134">
        <f t="shared" si="27"/>
        <v>-1.1174753906691854</v>
      </c>
      <c r="J134">
        <f t="shared" si="28"/>
        <v>1.1174753906691854</v>
      </c>
      <c r="K134">
        <f t="shared" si="29"/>
        <v>0.50419023840387511</v>
      </c>
      <c r="L134">
        <f t="shared" si="30"/>
        <v>0.49580976159612478</v>
      </c>
      <c r="M134">
        <f t="shared" si="31"/>
        <v>1.9833783437888832</v>
      </c>
      <c r="N134">
        <f t="shared" si="32"/>
        <v>2.0169026055089594</v>
      </c>
    </row>
    <row r="135" spans="1:14" x14ac:dyDescent="0.25">
      <c r="A135" s="4">
        <f>IF('True_Odds_Calculator_2-way'!A136="","",'True_Odds_Calculator_2-way'!A136)</f>
        <v>1.84</v>
      </c>
      <c r="B135" s="4">
        <f>IF('True_Odds_Calculator_2-way'!B136="","",'True_Odds_Calculator_2-way'!B136)</f>
        <v>2.02</v>
      </c>
      <c r="C135" s="4">
        <f t="shared" si="22"/>
        <v>0.54347826086956519</v>
      </c>
      <c r="D135">
        <f t="shared" si="23"/>
        <v>0.49504950495049505</v>
      </c>
      <c r="E135">
        <f t="shared" si="24"/>
        <v>3.8527765820060234E-2</v>
      </c>
      <c r="F135">
        <f t="shared" si="25"/>
        <v>-0.23052087817477407</v>
      </c>
      <c r="G135">
        <v>0</v>
      </c>
      <c r="H135">
        <f t="shared" si="26"/>
        <v>0.26904864399483425</v>
      </c>
      <c r="I135">
        <f t="shared" si="27"/>
        <v>-1.080339539253607</v>
      </c>
      <c r="J135">
        <f t="shared" si="28"/>
        <v>1.080339539253607</v>
      </c>
      <c r="K135">
        <f t="shared" si="29"/>
        <v>0.52425045981949592</v>
      </c>
      <c r="L135">
        <f t="shared" si="30"/>
        <v>0.4757495401805043</v>
      </c>
      <c r="M135">
        <f t="shared" si="31"/>
        <v>1.9074852129730298</v>
      </c>
      <c r="N135">
        <f t="shared" si="32"/>
        <v>2.1019463300386789</v>
      </c>
    </row>
    <row r="136" spans="1:14" x14ac:dyDescent="0.25">
      <c r="A136" s="4">
        <f>IF('True_Odds_Calculator_2-way'!A137="","",'True_Odds_Calculator_2-way'!A137)</f>
        <v>1.89</v>
      </c>
      <c r="B136" s="4">
        <f>IF('True_Odds_Calculator_2-way'!B137="","",'True_Odds_Calculator_2-way'!B137)</f>
        <v>1.89</v>
      </c>
      <c r="C136" s="4">
        <f t="shared" si="22"/>
        <v>0.52910052910052918</v>
      </c>
      <c r="D136">
        <f t="shared" si="23"/>
        <v>0.52910052910052918</v>
      </c>
      <c r="E136">
        <f t="shared" si="24"/>
        <v>5.8201058201058364E-2</v>
      </c>
      <c r="F136">
        <f t="shared" si="25"/>
        <v>-0.22174631169340153</v>
      </c>
      <c r="G136">
        <v>0</v>
      </c>
      <c r="H136">
        <f t="shared" si="26"/>
        <v>0.27994736989445995</v>
      </c>
      <c r="I136">
        <f t="shared" si="27"/>
        <v>-1.1235955056179781</v>
      </c>
      <c r="J136">
        <f t="shared" si="28"/>
        <v>1.1235955056179781</v>
      </c>
      <c r="K136">
        <f t="shared" si="29"/>
        <v>0.49999999999999989</v>
      </c>
      <c r="L136">
        <f t="shared" si="30"/>
        <v>0.49999999999999989</v>
      </c>
      <c r="M136">
        <f t="shared" si="31"/>
        <v>2.0000000000000004</v>
      </c>
      <c r="N136">
        <f t="shared" si="32"/>
        <v>2.0000000000000004</v>
      </c>
    </row>
    <row r="137" spans="1:14" x14ac:dyDescent="0.25">
      <c r="A137" s="4">
        <f>IF('True_Odds_Calculator_2-way'!A138="","",'True_Odds_Calculator_2-way'!A138)</f>
        <v>1.65</v>
      </c>
      <c r="B137" s="4">
        <f>IF('True_Odds_Calculator_2-way'!B138="","",'True_Odds_Calculator_2-way'!B138)</f>
        <v>2.11</v>
      </c>
      <c r="C137" s="4">
        <f t="shared" si="22"/>
        <v>0.60606060606060608</v>
      </c>
      <c r="D137">
        <f t="shared" si="23"/>
        <v>0.47393364928909953</v>
      </c>
      <c r="E137">
        <f t="shared" si="24"/>
        <v>7.9994255349705501E-2</v>
      </c>
      <c r="F137">
        <f t="shared" si="25"/>
        <v>-0.20723825937096096</v>
      </c>
      <c r="G137">
        <v>0</v>
      </c>
      <c r="H137">
        <f t="shared" si="26"/>
        <v>0.28723251472066641</v>
      </c>
      <c r="I137">
        <f t="shared" si="27"/>
        <v>-1.1772856008638621</v>
      </c>
      <c r="J137">
        <f t="shared" si="28"/>
        <v>1.1772856008638621</v>
      </c>
      <c r="K137">
        <f t="shared" si="29"/>
        <v>0.56649660647113742</v>
      </c>
      <c r="L137">
        <f t="shared" si="30"/>
        <v>0.4335033935288628</v>
      </c>
      <c r="M137">
        <f t="shared" si="31"/>
        <v>1.7652356405615102</v>
      </c>
      <c r="N137">
        <f t="shared" si="32"/>
        <v>2.3067870169588871</v>
      </c>
    </row>
    <row r="138" spans="1:14" x14ac:dyDescent="0.25">
      <c r="A138" s="4">
        <f>IF('True_Odds_Calculator_2-way'!A139="","",'True_Odds_Calculator_2-way'!A139)</f>
        <v>1.83</v>
      </c>
      <c r="B138" s="4">
        <f>IF('True_Odds_Calculator_2-way'!B139="","",'True_Odds_Calculator_2-way'!B139)</f>
        <v>1.95</v>
      </c>
      <c r="C138" s="4">
        <f t="shared" si="22"/>
        <v>0.54644808743169393</v>
      </c>
      <c r="D138">
        <f t="shared" si="23"/>
        <v>0.51282051282051289</v>
      </c>
      <c r="E138">
        <f t="shared" si="24"/>
        <v>5.9268600252206927E-2</v>
      </c>
      <c r="F138">
        <f t="shared" si="25"/>
        <v>-0.22096118817430277</v>
      </c>
      <c r="G138">
        <v>0</v>
      </c>
      <c r="H138">
        <f t="shared" si="26"/>
        <v>0.28022978842650975</v>
      </c>
      <c r="I138">
        <f t="shared" si="27"/>
        <v>-1.1261575458206896</v>
      </c>
      <c r="J138">
        <f t="shared" si="28"/>
        <v>1.1261575458206896</v>
      </c>
      <c r="K138">
        <f t="shared" si="29"/>
        <v>0.51687312600322133</v>
      </c>
      <c r="L138">
        <f t="shared" si="30"/>
        <v>0.48312687399677845</v>
      </c>
      <c r="M138">
        <f t="shared" si="31"/>
        <v>1.9347107630311731</v>
      </c>
      <c r="N138">
        <f t="shared" si="32"/>
        <v>2.0698496685296544</v>
      </c>
    </row>
    <row r="139" spans="1:14" x14ac:dyDescent="0.25">
      <c r="A139" s="4">
        <f>IF('True_Odds_Calculator_2-way'!A140="","",'True_Odds_Calculator_2-way'!A140)</f>
        <v>1.75</v>
      </c>
      <c r="B139" s="4">
        <f>IF('True_Odds_Calculator_2-way'!B140="","",'True_Odds_Calculator_2-way'!B140)</f>
        <v>1.96</v>
      </c>
      <c r="C139" s="4">
        <f t="shared" si="22"/>
        <v>0.5714285714285714</v>
      </c>
      <c r="D139">
        <f t="shared" si="23"/>
        <v>0.51020408163265307</v>
      </c>
      <c r="E139">
        <f t="shared" si="24"/>
        <v>8.163265306122458E-2</v>
      </c>
      <c r="F139">
        <f t="shared" si="25"/>
        <v>-0.20991253644314867</v>
      </c>
      <c r="G139">
        <v>0</v>
      </c>
      <c r="H139">
        <f t="shared" si="26"/>
        <v>0.29154518950437319</v>
      </c>
      <c r="I139">
        <f t="shared" si="27"/>
        <v>-1.1785113019775793</v>
      </c>
      <c r="J139">
        <f t="shared" si="28"/>
        <v>1.1785113019775793</v>
      </c>
      <c r="K139">
        <f t="shared" si="29"/>
        <v>0.53081839321972846</v>
      </c>
      <c r="L139">
        <f t="shared" si="30"/>
        <v>0.4691816067802716</v>
      </c>
      <c r="M139">
        <f t="shared" si="31"/>
        <v>1.8838834764831842</v>
      </c>
      <c r="N139">
        <f t="shared" si="32"/>
        <v>2.131370849898476</v>
      </c>
    </row>
    <row r="140" spans="1:14" x14ac:dyDescent="0.25">
      <c r="A140" s="4">
        <f>IF('True_Odds_Calculator_2-way'!A141="","",'True_Odds_Calculator_2-way'!A141)</f>
        <v>1.7</v>
      </c>
      <c r="B140" s="4">
        <f>IF('True_Odds_Calculator_2-way'!B141="","",'True_Odds_Calculator_2-way'!B141)</f>
        <v>2.02</v>
      </c>
      <c r="C140" s="4">
        <f t="shared" si="22"/>
        <v>0.58823529411764708</v>
      </c>
      <c r="D140">
        <f t="shared" si="23"/>
        <v>0.49504950495049505</v>
      </c>
      <c r="E140">
        <f t="shared" si="24"/>
        <v>8.3284799068142235E-2</v>
      </c>
      <c r="F140">
        <f t="shared" si="25"/>
        <v>-0.20792079207920788</v>
      </c>
      <c r="G140">
        <v>0</v>
      </c>
      <c r="H140">
        <f t="shared" si="26"/>
        <v>0.29120559114735006</v>
      </c>
      <c r="I140">
        <f t="shared" si="27"/>
        <v>-1.1834526708278774</v>
      </c>
      <c r="J140">
        <f t="shared" si="28"/>
        <v>1.1834526708278774</v>
      </c>
      <c r="K140">
        <f t="shared" si="29"/>
        <v>0.54692122821529898</v>
      </c>
      <c r="L140">
        <f t="shared" si="30"/>
        <v>0.45307877178470096</v>
      </c>
      <c r="M140">
        <f t="shared" si="31"/>
        <v>1.8284168695795142</v>
      </c>
      <c r="N140">
        <f t="shared" si="32"/>
        <v>2.207121724244435</v>
      </c>
    </row>
    <row r="141" spans="1:14" x14ac:dyDescent="0.25">
      <c r="A141" s="4">
        <f>IF('True_Odds_Calculator_2-way'!A142="","",'True_Odds_Calculator_2-way'!A142)</f>
        <v>1.99</v>
      </c>
      <c r="B141" s="4">
        <f>IF('True_Odds_Calculator_2-way'!B142="","",'True_Odds_Calculator_2-way'!B142)</f>
        <v>1.8</v>
      </c>
      <c r="C141" s="4">
        <f t="shared" si="22"/>
        <v>0.50251256281407031</v>
      </c>
      <c r="D141">
        <f t="shared" si="23"/>
        <v>0.55555555555555558</v>
      </c>
      <c r="E141">
        <f t="shared" si="24"/>
        <v>5.8068118369625887E-2</v>
      </c>
      <c r="F141">
        <f t="shared" si="25"/>
        <v>-0.22110552763819102</v>
      </c>
      <c r="G141">
        <v>0</v>
      </c>
      <c r="H141">
        <f t="shared" si="26"/>
        <v>0.27917364600781686</v>
      </c>
      <c r="I141">
        <f t="shared" si="27"/>
        <v>-1.1236664374387366</v>
      </c>
      <c r="J141">
        <f t="shared" si="28"/>
        <v>1.1236664374387366</v>
      </c>
      <c r="K141">
        <f t="shared" si="29"/>
        <v>0.47338851816568189</v>
      </c>
      <c r="L141">
        <f t="shared" si="30"/>
        <v>0.52661148183431816</v>
      </c>
      <c r="M141">
        <f t="shared" si="31"/>
        <v>2.1124297730643491</v>
      </c>
      <c r="N141">
        <f t="shared" si="32"/>
        <v>1.8989331499509894</v>
      </c>
    </row>
    <row r="142" spans="1:14" x14ac:dyDescent="0.25">
      <c r="A142" s="4">
        <f>IF('True_Odds_Calculator_2-way'!A143="","",'True_Odds_Calculator_2-way'!A143)</f>
        <v>1.79</v>
      </c>
      <c r="B142" s="4">
        <f>IF('True_Odds_Calculator_2-way'!B143="","",'True_Odds_Calculator_2-way'!B143)</f>
        <v>2.12</v>
      </c>
      <c r="C142" s="4">
        <f t="shared" si="22"/>
        <v>0.55865921787709494</v>
      </c>
      <c r="D142">
        <f t="shared" si="23"/>
        <v>0.47169811320754712</v>
      </c>
      <c r="E142">
        <f t="shared" si="24"/>
        <v>3.0357331084642114E-2</v>
      </c>
      <c r="F142">
        <f t="shared" si="25"/>
        <v>-0.23316116791398755</v>
      </c>
      <c r="G142">
        <v>0</v>
      </c>
      <c r="H142">
        <f t="shared" si="26"/>
        <v>0.26351849899862967</v>
      </c>
      <c r="I142">
        <f t="shared" si="27"/>
        <v>-1.0631081389064057</v>
      </c>
      <c r="J142">
        <f t="shared" si="28"/>
        <v>1.0631081389064057</v>
      </c>
      <c r="K142">
        <f t="shared" si="29"/>
        <v>0.54352096574427933</v>
      </c>
      <c r="L142">
        <f t="shared" si="30"/>
        <v>0.4564790342557204</v>
      </c>
      <c r="M142">
        <f t="shared" si="31"/>
        <v>1.8398554297360612</v>
      </c>
      <c r="N142">
        <f t="shared" si="32"/>
        <v>2.1906811155751749</v>
      </c>
    </row>
    <row r="143" spans="1:14" x14ac:dyDescent="0.25">
      <c r="A143" s="4">
        <f>IF('True_Odds_Calculator_2-way'!A144="","",'True_Odds_Calculator_2-way'!A144)</f>
        <v>2.15</v>
      </c>
      <c r="B143" s="4">
        <f>IF('True_Odds_Calculator_2-way'!B144="","",'True_Odds_Calculator_2-way'!B144)</f>
        <v>1.78</v>
      </c>
      <c r="C143" s="4">
        <f t="shared" si="22"/>
        <v>0.46511627906976744</v>
      </c>
      <c r="D143">
        <f t="shared" si="23"/>
        <v>0.5617977528089888</v>
      </c>
      <c r="E143">
        <f t="shared" si="24"/>
        <v>2.6914031878756184E-2</v>
      </c>
      <c r="F143">
        <f t="shared" si="25"/>
        <v>-0.23438724849751769</v>
      </c>
      <c r="G143">
        <v>0</v>
      </c>
      <c r="H143">
        <f t="shared" si="26"/>
        <v>0.26130128037627387</v>
      </c>
      <c r="I143">
        <f t="shared" si="27"/>
        <v>-1.0558537785999174</v>
      </c>
      <c r="J143">
        <f t="shared" si="28"/>
        <v>1.0558537785999174</v>
      </c>
      <c r="K143">
        <f t="shared" si="29"/>
        <v>0.45162389028142153</v>
      </c>
      <c r="L143">
        <f t="shared" si="30"/>
        <v>0.54837610971857853</v>
      </c>
      <c r="M143">
        <f t="shared" si="31"/>
        <v>2.214231845389905</v>
      </c>
      <c r="N143">
        <f t="shared" si="32"/>
        <v>1.8235659473079355</v>
      </c>
    </row>
    <row r="144" spans="1:14" x14ac:dyDescent="0.25">
      <c r="A144" s="4">
        <f>IF('True_Odds_Calculator_2-way'!A145="","",'True_Odds_Calculator_2-way'!A145)</f>
        <v>1.95</v>
      </c>
      <c r="B144" s="4">
        <f>IF('True_Odds_Calculator_2-way'!B145="","",'True_Odds_Calculator_2-way'!B145)</f>
        <v>1.95</v>
      </c>
      <c r="C144" s="4">
        <f t="shared" si="22"/>
        <v>0.51282051282051289</v>
      </c>
      <c r="D144">
        <f t="shared" si="23"/>
        <v>0.51282051282051289</v>
      </c>
      <c r="E144">
        <f t="shared" si="24"/>
        <v>2.5641025641025772E-2</v>
      </c>
      <c r="F144">
        <f t="shared" si="25"/>
        <v>-0.23734385272846803</v>
      </c>
      <c r="G144">
        <v>0</v>
      </c>
      <c r="H144">
        <f t="shared" si="26"/>
        <v>0.2629848783694938</v>
      </c>
      <c r="I144">
        <f t="shared" si="27"/>
        <v>-1.0526315789473688</v>
      </c>
      <c r="J144">
        <f t="shared" si="28"/>
        <v>1.0526315789473688</v>
      </c>
      <c r="K144">
        <f t="shared" si="29"/>
        <v>0.49999999999999989</v>
      </c>
      <c r="L144">
        <f t="shared" si="30"/>
        <v>0.49999999999999989</v>
      </c>
      <c r="M144">
        <f t="shared" si="31"/>
        <v>2.0000000000000004</v>
      </c>
      <c r="N144">
        <f t="shared" si="32"/>
        <v>2.0000000000000004</v>
      </c>
    </row>
    <row r="145" spans="1:14" x14ac:dyDescent="0.25">
      <c r="A145" s="4">
        <f>IF('True_Odds_Calculator_2-way'!A146="","",'True_Odds_Calculator_2-way'!A146)</f>
        <v>1.58</v>
      </c>
      <c r="B145" s="4">
        <f>IF('True_Odds_Calculator_2-way'!B146="","",'True_Odds_Calculator_2-way'!B146)</f>
        <v>2.52</v>
      </c>
      <c r="C145" s="4">
        <f t="shared" si="22"/>
        <v>0.63291139240506322</v>
      </c>
      <c r="D145">
        <f t="shared" si="23"/>
        <v>0.3968253968253968</v>
      </c>
      <c r="E145">
        <f t="shared" si="24"/>
        <v>2.9736789230460081E-2</v>
      </c>
      <c r="F145">
        <f t="shared" si="25"/>
        <v>-0.22141852521599359</v>
      </c>
      <c r="G145">
        <v>0</v>
      </c>
      <c r="H145">
        <f t="shared" si="26"/>
        <v>0.25115531444645367</v>
      </c>
      <c r="I145">
        <f t="shared" si="27"/>
        <v>-1.0650358071057624</v>
      </c>
      <c r="J145">
        <f t="shared" si="28"/>
        <v>1.0650358071057624</v>
      </c>
      <c r="K145">
        <f t="shared" si="29"/>
        <v>0.61815365154846769</v>
      </c>
      <c r="L145">
        <f t="shared" si="30"/>
        <v>0.38184634845153209</v>
      </c>
      <c r="M145">
        <f t="shared" si="31"/>
        <v>1.6177207681213428</v>
      </c>
      <c r="N145">
        <f t="shared" si="32"/>
        <v>2.618854426800759</v>
      </c>
    </row>
    <row r="146" spans="1:14" x14ac:dyDescent="0.25">
      <c r="A146" s="4">
        <f>IF('True_Odds_Calculator_2-way'!A147="","",'True_Odds_Calculator_2-way'!A147)</f>
        <v>2.08</v>
      </c>
      <c r="B146" s="4">
        <f>IF('True_Odds_Calculator_2-way'!B147="","",'True_Odds_Calculator_2-way'!B147)</f>
        <v>1.74</v>
      </c>
      <c r="C146" s="4">
        <f t="shared" si="22"/>
        <v>0.48076923076923073</v>
      </c>
      <c r="D146">
        <f t="shared" si="23"/>
        <v>0.57471264367816088</v>
      </c>
      <c r="E146">
        <f t="shared" si="24"/>
        <v>5.5481874447391721E-2</v>
      </c>
      <c r="F146">
        <f t="shared" si="25"/>
        <v>-0.22082228116710867</v>
      </c>
      <c r="G146">
        <v>0</v>
      </c>
      <c r="H146">
        <f t="shared" si="26"/>
        <v>0.27630415561450039</v>
      </c>
      <c r="I146">
        <f t="shared" si="27"/>
        <v>-1.1185934253567074</v>
      </c>
      <c r="J146">
        <f t="shared" si="28"/>
        <v>1.1185934253567074</v>
      </c>
      <c r="K146">
        <f t="shared" si="29"/>
        <v>0.4528819574855304</v>
      </c>
      <c r="L146">
        <f t="shared" si="30"/>
        <v>0.54711804251446938</v>
      </c>
      <c r="M146">
        <f t="shared" si="31"/>
        <v>2.2080808993852443</v>
      </c>
      <c r="N146">
        <f t="shared" si="32"/>
        <v>1.8277591347639637</v>
      </c>
    </row>
    <row r="147" spans="1:14" x14ac:dyDescent="0.25">
      <c r="A147" s="4">
        <f>IF('True_Odds_Calculator_2-way'!A148="","",'True_Odds_Calculator_2-way'!A148)</f>
        <v>2.79</v>
      </c>
      <c r="B147" s="4">
        <f>IF('True_Odds_Calculator_2-way'!B148="","",'True_Odds_Calculator_2-way'!B148)</f>
        <v>1.46</v>
      </c>
      <c r="C147" s="4">
        <f t="shared" si="22"/>
        <v>0.35842293906810035</v>
      </c>
      <c r="D147">
        <f t="shared" si="23"/>
        <v>0.68493150684931503</v>
      </c>
      <c r="E147">
        <f t="shared" si="24"/>
        <v>4.335444591741533E-2</v>
      </c>
      <c r="F147">
        <f t="shared" si="25"/>
        <v>-0.20214071782785892</v>
      </c>
      <c r="G147">
        <v>0</v>
      </c>
      <c r="H147">
        <f t="shared" si="26"/>
        <v>0.24549516374527419</v>
      </c>
      <c r="I147">
        <f t="shared" si="27"/>
        <v>-1.1020329217416236</v>
      </c>
      <c r="J147">
        <f t="shared" si="28"/>
        <v>1.1020329217416236</v>
      </c>
      <c r="K147">
        <f t="shared" si="29"/>
        <v>0.33640143440755887</v>
      </c>
      <c r="L147">
        <f t="shared" si="30"/>
        <v>0.66359856559244146</v>
      </c>
      <c r="M147">
        <f t="shared" si="31"/>
        <v>2.9726389299175064</v>
      </c>
      <c r="N147">
        <f t="shared" si="32"/>
        <v>1.5069351440011465</v>
      </c>
    </row>
    <row r="148" spans="1:14" x14ac:dyDescent="0.25">
      <c r="A148" s="4">
        <f>IF('True_Odds_Calculator_2-way'!A149="","",'True_Odds_Calculator_2-way'!A149)</f>
        <v>2.27</v>
      </c>
      <c r="B148" s="4">
        <f>IF('True_Odds_Calculator_2-way'!B149="","",'True_Odds_Calculator_2-way'!B149)</f>
        <v>1.66</v>
      </c>
      <c r="C148" s="4">
        <f t="shared" si="22"/>
        <v>0.44052863436123346</v>
      </c>
      <c r="D148">
        <f t="shared" si="23"/>
        <v>0.60240963855421692</v>
      </c>
      <c r="E148">
        <f t="shared" si="24"/>
        <v>4.2938272915450382E-2</v>
      </c>
      <c r="F148">
        <f t="shared" si="25"/>
        <v>-0.22244042248288309</v>
      </c>
      <c r="G148">
        <v>0</v>
      </c>
      <c r="H148">
        <f t="shared" si="26"/>
        <v>0.26537869539833342</v>
      </c>
      <c r="I148">
        <f t="shared" si="27"/>
        <v>-1.0922603577424574</v>
      </c>
      <c r="J148">
        <f t="shared" si="28"/>
        <v>1.0922603577424574</v>
      </c>
      <c r="K148">
        <f t="shared" si="29"/>
        <v>0.41890595386840634</v>
      </c>
      <c r="L148">
        <f t="shared" si="30"/>
        <v>0.58109404613159377</v>
      </c>
      <c r="M148">
        <f t="shared" si="31"/>
        <v>2.387170654332921</v>
      </c>
      <c r="N148">
        <f t="shared" si="32"/>
        <v>1.7208918361100216</v>
      </c>
    </row>
    <row r="149" spans="1:14" x14ac:dyDescent="0.25">
      <c r="A149" s="4">
        <f>IF('True_Odds_Calculator_2-way'!A150="","",'True_Odds_Calculator_2-way'!A150)</f>
        <v>1.86</v>
      </c>
      <c r="B149" s="4">
        <f>IF('True_Odds_Calculator_2-way'!B150="","",'True_Odds_Calculator_2-way'!B150)</f>
        <v>2.04</v>
      </c>
      <c r="C149" s="4">
        <f t="shared" si="22"/>
        <v>0.5376344086021505</v>
      </c>
      <c r="D149">
        <f t="shared" si="23"/>
        <v>0.49019607843137253</v>
      </c>
      <c r="E149">
        <f t="shared" si="24"/>
        <v>2.7830487033523088E-2</v>
      </c>
      <c r="F149">
        <f t="shared" si="25"/>
        <v>-0.23571579169302126</v>
      </c>
      <c r="G149">
        <v>0</v>
      </c>
      <c r="H149">
        <f t="shared" si="26"/>
        <v>0.26354627872654435</v>
      </c>
      <c r="I149">
        <f t="shared" si="27"/>
        <v>-1.0573873360945338</v>
      </c>
      <c r="J149">
        <f t="shared" si="28"/>
        <v>1.0573873360945338</v>
      </c>
      <c r="K149">
        <f t="shared" si="29"/>
        <v>0.52373759220582705</v>
      </c>
      <c r="L149">
        <f t="shared" si="30"/>
        <v>0.47626240779417284</v>
      </c>
      <c r="M149">
        <f t="shared" si="31"/>
        <v>1.9093531090412992</v>
      </c>
      <c r="N149">
        <f t="shared" si="32"/>
        <v>2.0996828295383159</v>
      </c>
    </row>
    <row r="150" spans="1:14" x14ac:dyDescent="0.25">
      <c r="A150" s="4">
        <f>IF('True_Odds_Calculator_2-way'!A151="","",'True_Odds_Calculator_2-way'!A151)</f>
        <v>1.98</v>
      </c>
      <c r="B150" s="4">
        <f>IF('True_Odds_Calculator_2-way'!B151="","",'True_Odds_Calculator_2-way'!B151)</f>
        <v>1.91</v>
      </c>
      <c r="C150" s="4">
        <f t="shared" si="22"/>
        <v>0.50505050505050508</v>
      </c>
      <c r="D150">
        <f t="shared" si="23"/>
        <v>0.52356020942408377</v>
      </c>
      <c r="E150">
        <f t="shared" si="24"/>
        <v>2.861071447458885E-2</v>
      </c>
      <c r="F150">
        <f t="shared" si="25"/>
        <v>-0.23581363371939279</v>
      </c>
      <c r="G150">
        <v>0</v>
      </c>
      <c r="H150">
        <f t="shared" si="26"/>
        <v>0.2644243481939817</v>
      </c>
      <c r="I150">
        <f t="shared" si="27"/>
        <v>-1.0589275952301447</v>
      </c>
      <c r="J150">
        <f t="shared" si="28"/>
        <v>1.0589275952301447</v>
      </c>
      <c r="K150">
        <f t="shared" si="29"/>
        <v>0.4907375632320416</v>
      </c>
      <c r="L150">
        <f t="shared" si="30"/>
        <v>0.50926243676795835</v>
      </c>
      <c r="M150">
        <f t="shared" si="31"/>
        <v>2.0377490433255412</v>
      </c>
      <c r="N150">
        <f t="shared" si="32"/>
        <v>1.9636241116594322</v>
      </c>
    </row>
    <row r="151" spans="1:14" x14ac:dyDescent="0.25">
      <c r="A151" s="4">
        <f>IF('True_Odds_Calculator_2-way'!A152="","",'True_Odds_Calculator_2-way'!A152)</f>
        <v>1.67</v>
      </c>
      <c r="B151" s="4">
        <f>IF('True_Odds_Calculator_2-way'!B152="","",'True_Odds_Calculator_2-way'!B152)</f>
        <v>2.31</v>
      </c>
      <c r="C151" s="4">
        <f t="shared" si="22"/>
        <v>0.5988023952095809</v>
      </c>
      <c r="D151">
        <f t="shared" si="23"/>
        <v>0.4329004329004329</v>
      </c>
      <c r="E151">
        <f t="shared" si="24"/>
        <v>3.1702828110013792E-2</v>
      </c>
      <c r="F151">
        <f t="shared" si="25"/>
        <v>-0.22751898799802994</v>
      </c>
      <c r="G151">
        <v>0</v>
      </c>
      <c r="H151">
        <f t="shared" si="26"/>
        <v>0.25922181610804368</v>
      </c>
      <c r="I151">
        <f t="shared" si="27"/>
        <v>-1.0673993913412883</v>
      </c>
      <c r="J151">
        <f t="shared" si="28"/>
        <v>1.0673993913412883</v>
      </c>
      <c r="K151">
        <f t="shared" si="29"/>
        <v>0.5830368034683614</v>
      </c>
      <c r="L151">
        <f t="shared" si="30"/>
        <v>0.41696319653163855</v>
      </c>
      <c r="M151">
        <f t="shared" si="31"/>
        <v>1.7151575921986633</v>
      </c>
      <c r="N151">
        <f t="shared" si="32"/>
        <v>2.3982932026570873</v>
      </c>
    </row>
    <row r="152" spans="1:14" x14ac:dyDescent="0.25">
      <c r="A152" s="4">
        <f>IF('True_Odds_Calculator_2-way'!A153="","",'True_Odds_Calculator_2-way'!A153)</f>
        <v>1.94</v>
      </c>
      <c r="B152" s="4">
        <f>IF('True_Odds_Calculator_2-way'!B153="","",'True_Odds_Calculator_2-way'!B153)</f>
        <v>1.94</v>
      </c>
      <c r="C152" s="4">
        <f t="shared" si="22"/>
        <v>0.51546391752577325</v>
      </c>
      <c r="D152">
        <f t="shared" si="23"/>
        <v>0.51546391752577325</v>
      </c>
      <c r="E152">
        <f t="shared" si="24"/>
        <v>3.0927835051546504E-2</v>
      </c>
      <c r="F152">
        <f t="shared" si="25"/>
        <v>-0.23477521521947065</v>
      </c>
      <c r="G152">
        <v>0</v>
      </c>
      <c r="H152">
        <f t="shared" si="26"/>
        <v>0.26570305027101715</v>
      </c>
      <c r="I152">
        <f t="shared" si="27"/>
        <v>-1.0638297872340428</v>
      </c>
      <c r="J152">
        <f t="shared" si="28"/>
        <v>1.0638297872340428</v>
      </c>
      <c r="K152">
        <f t="shared" si="29"/>
        <v>0.49999999999999989</v>
      </c>
      <c r="L152">
        <f t="shared" si="30"/>
        <v>0.49999999999999989</v>
      </c>
      <c r="M152">
        <f t="shared" si="31"/>
        <v>2.0000000000000004</v>
      </c>
      <c r="N152">
        <f t="shared" si="32"/>
        <v>2.0000000000000004</v>
      </c>
    </row>
    <row r="153" spans="1:14" x14ac:dyDescent="0.25">
      <c r="A153" s="4">
        <f>IF('True_Odds_Calculator_2-way'!A154="","",'True_Odds_Calculator_2-way'!A154)</f>
        <v>1.43</v>
      </c>
      <c r="B153" s="4">
        <f>IF('True_Odds_Calculator_2-way'!B154="","",'True_Odds_Calculator_2-way'!B154)</f>
        <v>2.84</v>
      </c>
      <c r="C153" s="4">
        <f t="shared" si="22"/>
        <v>0.69930069930069938</v>
      </c>
      <c r="D153">
        <f t="shared" si="23"/>
        <v>0.35211267605633806</v>
      </c>
      <c r="E153">
        <f t="shared" si="24"/>
        <v>5.1413375357037383E-2</v>
      </c>
      <c r="F153">
        <f t="shared" si="25"/>
        <v>-0.19481926524180049</v>
      </c>
      <c r="G153">
        <v>0</v>
      </c>
      <c r="H153">
        <f t="shared" si="26"/>
        <v>0.24623264059883784</v>
      </c>
      <c r="I153">
        <f t="shared" si="27"/>
        <v>-1.1242343760332196</v>
      </c>
      <c r="J153">
        <f t="shared" si="28"/>
        <v>1.1242343760332196</v>
      </c>
      <c r="K153">
        <f t="shared" si="29"/>
        <v>0.67411756147696222</v>
      </c>
      <c r="L153">
        <f t="shared" si="30"/>
        <v>0.32588243852303794</v>
      </c>
      <c r="M153">
        <f t="shared" si="31"/>
        <v>1.4834207816942842</v>
      </c>
      <c r="N153">
        <f t="shared" si="32"/>
        <v>3.0685912519011236</v>
      </c>
    </row>
    <row r="154" spans="1:14" x14ac:dyDescent="0.25">
      <c r="A154" s="4">
        <f>IF('True_Odds_Calculator_2-way'!A155="","",'True_Odds_Calculator_2-way'!A155)</f>
        <v>1.81</v>
      </c>
      <c r="B154" s="4">
        <f>IF('True_Odds_Calculator_2-way'!B155="","",'True_Odds_Calculator_2-way'!B155)</f>
        <v>2.0299999999999998</v>
      </c>
      <c r="C154" s="4">
        <f t="shared" si="22"/>
        <v>0.5524861878453039</v>
      </c>
      <c r="D154">
        <f t="shared" si="23"/>
        <v>0.49261083743842371</v>
      </c>
      <c r="E154">
        <f t="shared" si="24"/>
        <v>4.5097025283727721E-2</v>
      </c>
      <c r="F154">
        <f t="shared" si="25"/>
        <v>-0.22706365838390963</v>
      </c>
      <c r="G154">
        <v>0</v>
      </c>
      <c r="H154">
        <f t="shared" si="26"/>
        <v>0.2721606836676374</v>
      </c>
      <c r="I154">
        <f t="shared" si="27"/>
        <v>-1.0948103090714374</v>
      </c>
      <c r="J154">
        <f t="shared" si="28"/>
        <v>1.0948103090714374</v>
      </c>
      <c r="K154">
        <f t="shared" si="29"/>
        <v>0.52999890518954651</v>
      </c>
      <c r="L154">
        <f t="shared" si="30"/>
        <v>0.47000109481045338</v>
      </c>
      <c r="M154">
        <f t="shared" si="31"/>
        <v>1.8867963503478642</v>
      </c>
      <c r="N154">
        <f t="shared" si="32"/>
        <v>2.1276546183435801</v>
      </c>
    </row>
    <row r="155" spans="1:14" x14ac:dyDescent="0.25">
      <c r="A155" s="4">
        <f>IF('True_Odds_Calculator_2-way'!A156="","",'True_Odds_Calculator_2-way'!A156)</f>
        <v>1.4</v>
      </c>
      <c r="B155" s="4">
        <f>IF('True_Odds_Calculator_2-way'!B156="","",'True_Odds_Calculator_2-way'!B156)</f>
        <v>2.87</v>
      </c>
      <c r="C155" s="4">
        <f t="shared" si="22"/>
        <v>0.7142857142857143</v>
      </c>
      <c r="D155">
        <f t="shared" si="23"/>
        <v>0.34843205574912889</v>
      </c>
      <c r="E155">
        <f t="shared" si="24"/>
        <v>6.2717770034843134E-2</v>
      </c>
      <c r="F155">
        <f t="shared" si="25"/>
        <v>-0.18616226978596329</v>
      </c>
      <c r="G155">
        <v>0</v>
      </c>
      <c r="H155">
        <f t="shared" si="26"/>
        <v>0.24888003982080636</v>
      </c>
      <c r="I155">
        <f t="shared" si="27"/>
        <v>-1.1562432251572003</v>
      </c>
      <c r="J155">
        <f t="shared" si="28"/>
        <v>1.1562432251572003</v>
      </c>
      <c r="K155">
        <f t="shared" si="29"/>
        <v>0.68376195073633594</v>
      </c>
      <c r="L155">
        <f t="shared" si="30"/>
        <v>0.316238049263664</v>
      </c>
      <c r="M155">
        <f t="shared" si="31"/>
        <v>1.4624972900628803</v>
      </c>
      <c r="N155">
        <f t="shared" si="32"/>
        <v>3.1621748310439655</v>
      </c>
    </row>
    <row r="156" spans="1:14" x14ac:dyDescent="0.25">
      <c r="A156" s="4">
        <f>IF('True_Odds_Calculator_2-way'!A157="","",'True_Odds_Calculator_2-way'!A157)</f>
        <v>1.79</v>
      </c>
      <c r="B156" s="4">
        <f>IF('True_Odds_Calculator_2-way'!B157="","",'True_Odds_Calculator_2-way'!B157)</f>
        <v>2.0499999999999998</v>
      </c>
      <c r="C156" s="4">
        <f t="shared" si="22"/>
        <v>0.55865921787709494</v>
      </c>
      <c r="D156">
        <f t="shared" si="23"/>
        <v>0.48780487804878053</v>
      </c>
      <c r="E156">
        <f t="shared" si="24"/>
        <v>4.6464095925875526E-2</v>
      </c>
      <c r="F156">
        <f t="shared" si="25"/>
        <v>-0.22605259572148784</v>
      </c>
      <c r="G156">
        <v>0</v>
      </c>
      <c r="H156">
        <f t="shared" si="26"/>
        <v>0.27251669164736342</v>
      </c>
      <c r="I156">
        <f t="shared" si="27"/>
        <v>-1.0979733645872189</v>
      </c>
      <c r="J156">
        <f t="shared" si="28"/>
        <v>1.0979733645872189</v>
      </c>
      <c r="K156">
        <f t="shared" si="29"/>
        <v>0.53550420798039233</v>
      </c>
      <c r="L156">
        <f t="shared" si="30"/>
        <v>0.46449579201960772</v>
      </c>
      <c r="M156">
        <f t="shared" si="31"/>
        <v>1.8673989580239028</v>
      </c>
      <c r="N156">
        <f t="shared" si="32"/>
        <v>2.1528720328165796</v>
      </c>
    </row>
    <row r="157" spans="1:14" x14ac:dyDescent="0.25">
      <c r="A157" s="4">
        <f>IF('True_Odds_Calculator_2-way'!A158="","",'True_Odds_Calculator_2-way'!A158)</f>
        <v>1.97</v>
      </c>
      <c r="B157" s="4">
        <f>IF('True_Odds_Calculator_2-way'!B158="","",'True_Odds_Calculator_2-way'!B158)</f>
        <v>1.93</v>
      </c>
      <c r="C157" s="4">
        <f t="shared" si="22"/>
        <v>0.50761421319796951</v>
      </c>
      <c r="D157">
        <f t="shared" si="23"/>
        <v>0.5181347150259068</v>
      </c>
      <c r="E157">
        <f t="shared" si="24"/>
        <v>2.5748928223876311E-2</v>
      </c>
      <c r="F157">
        <f t="shared" si="25"/>
        <v>-0.23726361747455349</v>
      </c>
      <c r="G157">
        <v>0</v>
      </c>
      <c r="H157">
        <f t="shared" si="26"/>
        <v>0.26301254569842986</v>
      </c>
      <c r="I157">
        <f t="shared" si="27"/>
        <v>-1.0528649266733445</v>
      </c>
      <c r="J157">
        <f t="shared" si="28"/>
        <v>1.0528649266733445</v>
      </c>
      <c r="K157">
        <f t="shared" si="29"/>
        <v>0.49473625880060179</v>
      </c>
      <c r="L157">
        <f t="shared" si="30"/>
        <v>0.50526374119939821</v>
      </c>
      <c r="M157">
        <f t="shared" si="31"/>
        <v>2.021278978873144</v>
      </c>
      <c r="N157">
        <f t="shared" si="32"/>
        <v>1.9791643818062103</v>
      </c>
    </row>
    <row r="158" spans="1:14" x14ac:dyDescent="0.25">
      <c r="A158" s="4">
        <f>IF('True_Odds_Calculator_2-way'!A159="","",'True_Odds_Calculator_2-way'!A159)</f>
        <v>1.56</v>
      </c>
      <c r="B158" s="4">
        <f>IF('True_Odds_Calculator_2-way'!B159="","",'True_Odds_Calculator_2-way'!B159)</f>
        <v>2.57</v>
      </c>
      <c r="C158" s="4">
        <f t="shared" si="22"/>
        <v>0.64102564102564097</v>
      </c>
      <c r="D158">
        <f t="shared" si="23"/>
        <v>0.38910505836575876</v>
      </c>
      <c r="E158">
        <f t="shared" si="24"/>
        <v>3.0130699391399673E-2</v>
      </c>
      <c r="F158">
        <f t="shared" si="25"/>
        <v>-0.2192956200738303</v>
      </c>
      <c r="G158">
        <v>0</v>
      </c>
      <c r="H158">
        <f t="shared" si="26"/>
        <v>0.24942631946522995</v>
      </c>
      <c r="I158">
        <f t="shared" si="27"/>
        <v>-1.066488459484171</v>
      </c>
      <c r="J158">
        <f t="shared" si="28"/>
        <v>1.066488459484171</v>
      </c>
      <c r="K158">
        <f t="shared" si="29"/>
        <v>0.62608252120942243</v>
      </c>
      <c r="L158">
        <f t="shared" si="30"/>
        <v>0.37391747879057763</v>
      </c>
      <c r="M158">
        <f t="shared" si="31"/>
        <v>1.5972335373111359</v>
      </c>
      <c r="N158">
        <f t="shared" si="32"/>
        <v>2.6743868813901486</v>
      </c>
    </row>
    <row r="159" spans="1:14" x14ac:dyDescent="0.25">
      <c r="A159" s="4">
        <f>IF('True_Odds_Calculator_2-way'!A160="","",'True_Odds_Calculator_2-way'!A160)</f>
        <v>1.78</v>
      </c>
      <c r="B159" s="4">
        <f>IF('True_Odds_Calculator_2-way'!B160="","",'True_Odds_Calculator_2-way'!B160)</f>
        <v>2.12</v>
      </c>
      <c r="C159" s="4">
        <f t="shared" si="22"/>
        <v>0.5617977528089888</v>
      </c>
      <c r="D159">
        <f t="shared" si="23"/>
        <v>0.47169811320754712</v>
      </c>
      <c r="E159">
        <f t="shared" si="24"/>
        <v>3.3495866016535869E-2</v>
      </c>
      <c r="F159">
        <f t="shared" si="25"/>
        <v>-0.23150307398770409</v>
      </c>
      <c r="G159">
        <v>0</v>
      </c>
      <c r="H159">
        <f t="shared" si="26"/>
        <v>0.26499894000423996</v>
      </c>
      <c r="I159">
        <f t="shared" si="27"/>
        <v>-1.0699012312772822</v>
      </c>
      <c r="J159">
        <f t="shared" si="28"/>
        <v>1.0699012312772822</v>
      </c>
      <c r="K159">
        <f t="shared" si="29"/>
        <v>0.54510083634166528</v>
      </c>
      <c r="L159">
        <f t="shared" si="30"/>
        <v>0.45489916365833472</v>
      </c>
      <c r="M159">
        <f t="shared" si="31"/>
        <v>1.83452296039628</v>
      </c>
      <c r="N159">
        <f t="shared" si="32"/>
        <v>2.1982893790305562</v>
      </c>
    </row>
    <row r="160" spans="1:14" x14ac:dyDescent="0.25">
      <c r="A160" s="4">
        <f>IF('True_Odds_Calculator_2-way'!A161="","",'True_Odds_Calculator_2-way'!A161)</f>
        <v>1.86</v>
      </c>
      <c r="B160" s="4">
        <f>IF('True_Odds_Calculator_2-way'!B161="","",'True_Odds_Calculator_2-way'!B161)</f>
        <v>2.0299999999999998</v>
      </c>
      <c r="C160" s="4">
        <f t="shared" si="22"/>
        <v>0.5376344086021505</v>
      </c>
      <c r="D160">
        <f t="shared" si="23"/>
        <v>0.49261083743842371</v>
      </c>
      <c r="E160">
        <f t="shared" si="24"/>
        <v>3.0245246040574214E-2</v>
      </c>
      <c r="F160">
        <f t="shared" si="25"/>
        <v>-0.23459929021664283</v>
      </c>
      <c r="G160">
        <v>0</v>
      </c>
      <c r="H160">
        <f t="shared" si="26"/>
        <v>0.26484453625721704</v>
      </c>
      <c r="I160">
        <f t="shared" si="27"/>
        <v>-1.0625078858299792</v>
      </c>
      <c r="J160">
        <f t="shared" si="28"/>
        <v>1.0625078858299792</v>
      </c>
      <c r="K160">
        <f t="shared" si="29"/>
        <v>0.5225324395988501</v>
      </c>
      <c r="L160">
        <f t="shared" si="30"/>
        <v>0.47746756040114985</v>
      </c>
      <c r="M160">
        <f t="shared" si="31"/>
        <v>1.9137567818137824</v>
      </c>
      <c r="N160">
        <f t="shared" si="32"/>
        <v>2.0943831224048783</v>
      </c>
    </row>
    <row r="161" spans="1:14" x14ac:dyDescent="0.25">
      <c r="A161" s="4">
        <f>IF('True_Odds_Calculator_2-way'!A162="","",'True_Odds_Calculator_2-way'!A162)</f>
        <v>1.6</v>
      </c>
      <c r="B161" s="4">
        <f>IF('True_Odds_Calculator_2-way'!B162="","",'True_Odds_Calculator_2-way'!B162)</f>
        <v>2.46</v>
      </c>
      <c r="C161" s="4">
        <f t="shared" si="22"/>
        <v>0.625</v>
      </c>
      <c r="D161">
        <f t="shared" si="23"/>
        <v>0.4065040650406504</v>
      </c>
      <c r="E161">
        <f t="shared" si="24"/>
        <v>3.1504065040650397E-2</v>
      </c>
      <c r="F161">
        <f t="shared" si="25"/>
        <v>-0.22256097560975607</v>
      </c>
      <c r="G161">
        <v>0</v>
      </c>
      <c r="H161">
        <f t="shared" si="26"/>
        <v>0.25406504065040647</v>
      </c>
      <c r="I161">
        <f t="shared" si="27"/>
        <v>-1.0684346079267206</v>
      </c>
      <c r="J161">
        <f t="shared" si="28"/>
        <v>1.0684346079267206</v>
      </c>
      <c r="K161">
        <f t="shared" si="29"/>
        <v>0.60936195750720079</v>
      </c>
      <c r="L161">
        <f t="shared" si="30"/>
        <v>0.39063804249279904</v>
      </c>
      <c r="M161">
        <f t="shared" si="31"/>
        <v>1.6410607647560327</v>
      </c>
      <c r="N161">
        <f t="shared" si="32"/>
        <v>2.5599145275730124</v>
      </c>
    </row>
    <row r="162" spans="1:14" x14ac:dyDescent="0.25">
      <c r="A162" s="4">
        <f>IF('True_Odds_Calculator_2-way'!A163="","",'True_Odds_Calculator_2-way'!A163)</f>
        <v>1.78</v>
      </c>
      <c r="B162" s="4">
        <f>IF('True_Odds_Calculator_2-way'!B163="","",'True_Odds_Calculator_2-way'!B163)</f>
        <v>2.14</v>
      </c>
      <c r="C162" s="4">
        <f t="shared" si="22"/>
        <v>0.5617977528089888</v>
      </c>
      <c r="D162">
        <f t="shared" si="23"/>
        <v>0.46728971962616822</v>
      </c>
      <c r="E162">
        <f t="shared" si="24"/>
        <v>2.908747243515708E-2</v>
      </c>
      <c r="F162">
        <f t="shared" si="25"/>
        <v>-0.23343484196156661</v>
      </c>
      <c r="G162">
        <v>0</v>
      </c>
      <c r="H162">
        <f t="shared" si="26"/>
        <v>0.26252231439672374</v>
      </c>
      <c r="I162">
        <f t="shared" si="27"/>
        <v>-1.0604746049596299</v>
      </c>
      <c r="J162">
        <f t="shared" si="28"/>
        <v>1.0604746049596299</v>
      </c>
      <c r="K162">
        <f t="shared" si="29"/>
        <v>0.54729439241638145</v>
      </c>
      <c r="L162">
        <f t="shared" si="30"/>
        <v>0.45270560758361844</v>
      </c>
      <c r="M162">
        <f t="shared" si="31"/>
        <v>1.8271701918685113</v>
      </c>
      <c r="N162">
        <f t="shared" si="32"/>
        <v>2.2089410496539781</v>
      </c>
    </row>
    <row r="163" spans="1:14" x14ac:dyDescent="0.25">
      <c r="A163" s="4">
        <f>IF('True_Odds_Calculator_2-way'!A164="","",'True_Odds_Calculator_2-way'!A164)</f>
        <v>1.81</v>
      </c>
      <c r="B163" s="4">
        <f>IF('True_Odds_Calculator_2-way'!B164="","",'True_Odds_Calculator_2-way'!B164)</f>
        <v>2.09</v>
      </c>
      <c r="C163" s="4">
        <f t="shared" si="22"/>
        <v>0.5524861878453039</v>
      </c>
      <c r="D163">
        <f t="shared" si="23"/>
        <v>0.47846889952153115</v>
      </c>
      <c r="E163">
        <f t="shared" si="24"/>
        <v>3.0955087366835166E-2</v>
      </c>
      <c r="F163">
        <f t="shared" si="25"/>
        <v>-0.23339237093235332</v>
      </c>
      <c r="G163">
        <v>0</v>
      </c>
      <c r="H163">
        <f t="shared" si="26"/>
        <v>0.26434745829918849</v>
      </c>
      <c r="I163">
        <f t="shared" si="27"/>
        <v>-1.064251428023502</v>
      </c>
      <c r="J163">
        <f t="shared" si="28"/>
        <v>1.064251428023502</v>
      </c>
      <c r="K163">
        <f t="shared" si="29"/>
        <v>0.53704433642160887</v>
      </c>
      <c r="L163">
        <f t="shared" si="30"/>
        <v>0.46295566357839102</v>
      </c>
      <c r="M163">
        <f t="shared" si="31"/>
        <v>1.8620436566990362</v>
      </c>
      <c r="N163">
        <f t="shared" si="32"/>
        <v>2.1600340565456171</v>
      </c>
    </row>
    <row r="164" spans="1:14" x14ac:dyDescent="0.25">
      <c r="A164" s="4">
        <f>IF('True_Odds_Calculator_2-way'!A165="","",'True_Odds_Calculator_2-way'!A165)</f>
        <v>2.09</v>
      </c>
      <c r="B164" s="4">
        <f>IF('True_Odds_Calculator_2-way'!B165="","",'True_Odds_Calculator_2-way'!B165)</f>
        <v>1.81</v>
      </c>
      <c r="C164" s="4">
        <f t="shared" si="22"/>
        <v>0.47846889952153115</v>
      </c>
      <c r="D164">
        <f t="shared" si="23"/>
        <v>0.5524861878453039</v>
      </c>
      <c r="E164">
        <f t="shared" si="24"/>
        <v>3.0955087366835166E-2</v>
      </c>
      <c r="F164">
        <f t="shared" si="25"/>
        <v>-0.23339237093235332</v>
      </c>
      <c r="G164">
        <v>0</v>
      </c>
      <c r="H164">
        <f t="shared" si="26"/>
        <v>0.26434745829918849</v>
      </c>
      <c r="I164">
        <f t="shared" si="27"/>
        <v>-1.064251428023502</v>
      </c>
      <c r="J164">
        <f t="shared" si="28"/>
        <v>1.064251428023502</v>
      </c>
      <c r="K164">
        <f t="shared" si="29"/>
        <v>0.46295566357839102</v>
      </c>
      <c r="L164">
        <f t="shared" si="30"/>
        <v>0.53704433642160887</v>
      </c>
      <c r="M164">
        <f t="shared" si="31"/>
        <v>2.1600340565456171</v>
      </c>
      <c r="N164">
        <f t="shared" si="32"/>
        <v>1.8620436566990362</v>
      </c>
    </row>
    <row r="165" spans="1:14" x14ac:dyDescent="0.25">
      <c r="A165" s="4">
        <f>IF('True_Odds_Calculator_2-way'!A166="","",'True_Odds_Calculator_2-way'!A166)</f>
        <v>2.38</v>
      </c>
      <c r="B165" s="4">
        <f>IF('True_Odds_Calculator_2-way'!B166="","",'True_Odds_Calculator_2-way'!B166)</f>
        <v>1.64</v>
      </c>
      <c r="C165" s="4">
        <f t="shared" si="22"/>
        <v>0.42016806722689076</v>
      </c>
      <c r="D165">
        <f t="shared" si="23"/>
        <v>0.6097560975609756</v>
      </c>
      <c r="E165">
        <f t="shared" si="24"/>
        <v>2.9924164787866303E-2</v>
      </c>
      <c r="F165">
        <f t="shared" si="25"/>
        <v>-0.22627587620414025</v>
      </c>
      <c r="G165">
        <v>0</v>
      </c>
      <c r="H165">
        <f t="shared" si="26"/>
        <v>0.25620004099200655</v>
      </c>
      <c r="I165">
        <f t="shared" si="27"/>
        <v>-1.0640706634484356</v>
      </c>
      <c r="J165">
        <f t="shared" si="28"/>
        <v>1.0640706634484356</v>
      </c>
      <c r="K165">
        <f t="shared" si="29"/>
        <v>0.40511785129413308</v>
      </c>
      <c r="L165">
        <f t="shared" si="30"/>
        <v>0.59488214870586709</v>
      </c>
      <c r="M165">
        <f t="shared" si="31"/>
        <v>2.468417515558841</v>
      </c>
      <c r="N165">
        <f t="shared" si="32"/>
        <v>1.6810052246069986</v>
      </c>
    </row>
    <row r="166" spans="1:14" x14ac:dyDescent="0.25">
      <c r="A166" s="4">
        <f>IF('True_Odds_Calculator_2-way'!A167="","",'True_Odds_Calculator_2-way'!A167)</f>
        <v>1.88</v>
      </c>
      <c r="B166" s="4">
        <f>IF('True_Odds_Calculator_2-way'!B167="","",'True_Odds_Calculator_2-way'!B167)</f>
        <v>2.04</v>
      </c>
      <c r="C166" s="4">
        <f t="shared" si="22"/>
        <v>0.53191489361702127</v>
      </c>
      <c r="D166">
        <f t="shared" si="23"/>
        <v>0.49019607843137253</v>
      </c>
      <c r="E166">
        <f t="shared" si="24"/>
        <v>2.2110972048393851E-2</v>
      </c>
      <c r="F166">
        <f t="shared" si="25"/>
        <v>-0.23863162286191075</v>
      </c>
      <c r="G166">
        <v>0</v>
      </c>
      <c r="H166">
        <f t="shared" si="26"/>
        <v>0.26074259491030455</v>
      </c>
      <c r="I166">
        <f t="shared" si="27"/>
        <v>-1.0453025125088635</v>
      </c>
      <c r="J166">
        <f t="shared" si="28"/>
        <v>1.0453025125088635</v>
      </c>
      <c r="K166">
        <f t="shared" si="29"/>
        <v>0.52086962844930107</v>
      </c>
      <c r="L166">
        <f t="shared" si="30"/>
        <v>0.47913037155069899</v>
      </c>
      <c r="M166">
        <f t="shared" si="31"/>
        <v>1.9198662110077995</v>
      </c>
      <c r="N166">
        <f t="shared" si="32"/>
        <v>2.0871146130092182</v>
      </c>
    </row>
    <row r="167" spans="1:14" x14ac:dyDescent="0.25">
      <c r="A167" s="4">
        <f>IF('True_Odds_Calculator_2-way'!A168="","",'True_Odds_Calculator_2-way'!A168)</f>
        <v>2.08</v>
      </c>
      <c r="B167" s="4">
        <f>IF('True_Odds_Calculator_2-way'!B168="","",'True_Odds_Calculator_2-way'!B168)</f>
        <v>1.84</v>
      </c>
      <c r="C167" s="4">
        <f t="shared" si="22"/>
        <v>0.48076923076923073</v>
      </c>
      <c r="D167">
        <f t="shared" si="23"/>
        <v>0.54347826086956519</v>
      </c>
      <c r="E167">
        <f t="shared" si="24"/>
        <v>2.4247491638795804E-2</v>
      </c>
      <c r="F167">
        <f t="shared" si="25"/>
        <v>-0.23704013377926436</v>
      </c>
      <c r="G167">
        <v>0</v>
      </c>
      <c r="H167">
        <f t="shared" si="26"/>
        <v>0.26128762541806017</v>
      </c>
      <c r="I167">
        <f t="shared" si="27"/>
        <v>-1.0499013139145197</v>
      </c>
      <c r="J167">
        <f t="shared" si="28"/>
        <v>1.0499013139145197</v>
      </c>
      <c r="K167">
        <f t="shared" si="29"/>
        <v>0.46862696659688596</v>
      </c>
      <c r="L167">
        <f t="shared" si="30"/>
        <v>0.53137303340311415</v>
      </c>
      <c r="M167">
        <f t="shared" si="31"/>
        <v>2.1338934190276815</v>
      </c>
      <c r="N167">
        <f t="shared" si="32"/>
        <v>1.8819171036881968</v>
      </c>
    </row>
    <row r="168" spans="1:14" x14ac:dyDescent="0.25">
      <c r="A168" s="4">
        <f>IF('True_Odds_Calculator_2-way'!A169="","",'True_Odds_Calculator_2-way'!A169)</f>
        <v>2.02</v>
      </c>
      <c r="B168" s="4">
        <f>IF('True_Odds_Calculator_2-way'!B169="","",'True_Odds_Calculator_2-way'!B169)</f>
        <v>1.88</v>
      </c>
      <c r="C168" s="4">
        <f t="shared" si="22"/>
        <v>0.49504950495049505</v>
      </c>
      <c r="D168">
        <f t="shared" si="23"/>
        <v>0.53191489361702127</v>
      </c>
      <c r="E168">
        <f t="shared" si="24"/>
        <v>2.6964398567516312E-2</v>
      </c>
      <c r="F168">
        <f t="shared" si="25"/>
        <v>-0.23635980619338537</v>
      </c>
      <c r="G168">
        <v>0</v>
      </c>
      <c r="H168">
        <f t="shared" si="26"/>
        <v>0.26332420476090163</v>
      </c>
      <c r="I168">
        <f t="shared" si="27"/>
        <v>-1.0555008273018724</v>
      </c>
      <c r="J168">
        <f t="shared" si="28"/>
        <v>1.0555008273018724</v>
      </c>
      <c r="K168">
        <f t="shared" si="29"/>
        <v>0.48155387561543506</v>
      </c>
      <c r="L168">
        <f t="shared" si="30"/>
        <v>0.51844612438456505</v>
      </c>
      <c r="M168">
        <f t="shared" si="31"/>
        <v>2.0766108438479098</v>
      </c>
      <c r="N168">
        <f t="shared" si="32"/>
        <v>1.9288407280256479</v>
      </c>
    </row>
    <row r="169" spans="1:14" x14ac:dyDescent="0.25">
      <c r="A169" s="4">
        <f>IF('True_Odds_Calculator_2-way'!A170="","",'True_Odds_Calculator_2-way'!A170)</f>
        <v>1.85</v>
      </c>
      <c r="B169" s="4">
        <f>IF('True_Odds_Calculator_2-way'!B170="","",'True_Odds_Calculator_2-way'!B170)</f>
        <v>2.06</v>
      </c>
      <c r="C169" s="4">
        <f t="shared" si="22"/>
        <v>0.54054054054054046</v>
      </c>
      <c r="D169">
        <f t="shared" si="23"/>
        <v>0.4854368932038835</v>
      </c>
      <c r="E169">
        <f t="shared" si="24"/>
        <v>2.5977433744424072E-2</v>
      </c>
      <c r="F169">
        <f t="shared" si="25"/>
        <v>-0.23642088690632379</v>
      </c>
      <c r="G169">
        <v>0</v>
      </c>
      <c r="H169">
        <f t="shared" si="26"/>
        <v>0.26239832065074781</v>
      </c>
      <c r="I169">
        <f t="shared" si="27"/>
        <v>-1.0535074339697479</v>
      </c>
      <c r="J169">
        <f t="shared" si="28"/>
        <v>1.0535074339697479</v>
      </c>
      <c r="K169">
        <f t="shared" si="29"/>
        <v>0.52757048568217679</v>
      </c>
      <c r="L169">
        <f t="shared" si="30"/>
        <v>0.47242951431782315</v>
      </c>
      <c r="M169">
        <f t="shared" si="31"/>
        <v>1.8954813188742858</v>
      </c>
      <c r="N169">
        <f t="shared" si="32"/>
        <v>2.1167178800079327</v>
      </c>
    </row>
    <row r="170" spans="1:14" x14ac:dyDescent="0.25">
      <c r="A170" s="4">
        <f>IF('True_Odds_Calculator_2-way'!A171="","",'True_Odds_Calculator_2-way'!A171)</f>
        <v>1.85</v>
      </c>
      <c r="B170" s="4">
        <f>IF('True_Odds_Calculator_2-way'!B171="","",'True_Odds_Calculator_2-way'!B171)</f>
        <v>2.0699999999999998</v>
      </c>
      <c r="C170" s="4">
        <f t="shared" si="22"/>
        <v>0.54054054054054046</v>
      </c>
      <c r="D170">
        <f t="shared" si="23"/>
        <v>0.48309178743961356</v>
      </c>
      <c r="E170">
        <f t="shared" si="24"/>
        <v>2.3632327980154022E-2</v>
      </c>
      <c r="F170">
        <f t="shared" si="25"/>
        <v>-0.2374983679331506</v>
      </c>
      <c r="G170">
        <v>0</v>
      </c>
      <c r="H170">
        <f t="shared" si="26"/>
        <v>0.26113069591330457</v>
      </c>
      <c r="I170">
        <f t="shared" si="27"/>
        <v>-1.0485729457933801</v>
      </c>
      <c r="J170">
        <f t="shared" si="28"/>
        <v>1.0485729457933801</v>
      </c>
      <c r="K170">
        <f t="shared" si="29"/>
        <v>0.52874048091327497</v>
      </c>
      <c r="L170">
        <f t="shared" si="30"/>
        <v>0.47125951908672531</v>
      </c>
      <c r="M170">
        <f t="shared" si="31"/>
        <v>1.8912870039243732</v>
      </c>
      <c r="N170">
        <f t="shared" si="32"/>
        <v>2.1219730519989164</v>
      </c>
    </row>
    <row r="171" spans="1:14" x14ac:dyDescent="0.25">
      <c r="A171" s="4">
        <f>IF('True_Odds_Calculator_2-way'!A172="","",'True_Odds_Calculator_2-way'!A172)</f>
        <v>2.58</v>
      </c>
      <c r="B171" s="4">
        <f>IF('True_Odds_Calculator_2-way'!B172="","",'True_Odds_Calculator_2-way'!B172)</f>
        <v>1.5</v>
      </c>
      <c r="C171" s="4">
        <f t="shared" si="22"/>
        <v>0.38759689922480617</v>
      </c>
      <c r="D171">
        <f t="shared" si="23"/>
        <v>0.66666666666666663</v>
      </c>
      <c r="E171">
        <f t="shared" si="24"/>
        <v>5.4263565891472743E-2</v>
      </c>
      <c r="F171">
        <f t="shared" si="25"/>
        <v>-0.2041343669250647</v>
      </c>
      <c r="G171">
        <v>0</v>
      </c>
      <c r="H171">
        <f t="shared" si="26"/>
        <v>0.25839793281653745</v>
      </c>
      <c r="I171">
        <f t="shared" si="27"/>
        <v>-1.1250879009260235</v>
      </c>
      <c r="J171">
        <f t="shared" si="28"/>
        <v>1.1250879009260235</v>
      </c>
      <c r="K171">
        <f t="shared" si="29"/>
        <v>0.36001800160329533</v>
      </c>
      <c r="L171">
        <f t="shared" si="30"/>
        <v>0.63998199839670467</v>
      </c>
      <c r="M171">
        <f t="shared" si="31"/>
        <v>2.7776388834631174</v>
      </c>
      <c r="N171">
        <f t="shared" si="32"/>
        <v>1.5625439504630121</v>
      </c>
    </row>
    <row r="172" spans="1:14" x14ac:dyDescent="0.25">
      <c r="A172" s="4">
        <f>IF('True_Odds_Calculator_2-way'!A173="","",'True_Odds_Calculator_2-way'!A173)</f>
        <v>2.04</v>
      </c>
      <c r="B172" s="4">
        <f>IF('True_Odds_Calculator_2-way'!B173="","",'True_Odds_Calculator_2-way'!B173)</f>
        <v>1.77</v>
      </c>
      <c r="C172" s="4">
        <f t="shared" si="22"/>
        <v>0.49019607843137253</v>
      </c>
      <c r="D172">
        <f t="shared" si="23"/>
        <v>0.56497175141242939</v>
      </c>
      <c r="E172">
        <f t="shared" si="24"/>
        <v>5.5167829843801863E-2</v>
      </c>
      <c r="F172">
        <f t="shared" si="25"/>
        <v>-0.22177910712307525</v>
      </c>
      <c r="G172">
        <v>0</v>
      </c>
      <c r="H172">
        <f t="shared" si="26"/>
        <v>0.27694693696687717</v>
      </c>
      <c r="I172">
        <f t="shared" si="27"/>
        <v>-1.1174753906691854</v>
      </c>
      <c r="J172">
        <f t="shared" si="28"/>
        <v>1.1174753906691854</v>
      </c>
      <c r="K172">
        <f t="shared" si="29"/>
        <v>0.46249738091808795</v>
      </c>
      <c r="L172">
        <f t="shared" si="30"/>
        <v>0.5375026190819121</v>
      </c>
      <c r="M172">
        <f t="shared" si="31"/>
        <v>2.1621744062959527</v>
      </c>
      <c r="N172">
        <f t="shared" si="32"/>
        <v>1.8604560508152725</v>
      </c>
    </row>
    <row r="173" spans="1:14" x14ac:dyDescent="0.25">
      <c r="A173" s="4">
        <f>IF('True_Odds_Calculator_2-way'!A174="","",'True_Odds_Calculator_2-way'!A174)</f>
        <v>2.11</v>
      </c>
      <c r="B173" s="4">
        <f>IF('True_Odds_Calculator_2-way'!B174="","",'True_Odds_Calculator_2-way'!B174)</f>
        <v>1.72</v>
      </c>
      <c r="C173" s="4">
        <f t="shared" si="22"/>
        <v>0.47393364928909953</v>
      </c>
      <c r="D173">
        <f t="shared" si="23"/>
        <v>0.58139534883720934</v>
      </c>
      <c r="E173">
        <f t="shared" si="24"/>
        <v>5.5328998126308981E-2</v>
      </c>
      <c r="F173">
        <f t="shared" si="25"/>
        <v>-0.22021382122781863</v>
      </c>
      <c r="G173">
        <v>0</v>
      </c>
      <c r="H173">
        <f t="shared" si="26"/>
        <v>0.27554281935412767</v>
      </c>
      <c r="I173">
        <f t="shared" si="27"/>
        <v>-1.1185934253567076</v>
      </c>
      <c r="J173">
        <f t="shared" si="28"/>
        <v>1.1185934253567076</v>
      </c>
      <c r="K173">
        <f t="shared" si="29"/>
        <v>0.44610221934635991</v>
      </c>
      <c r="L173">
        <f t="shared" si="30"/>
        <v>0.55389778065364015</v>
      </c>
      <c r="M173">
        <f t="shared" si="31"/>
        <v>2.2416387021459454</v>
      </c>
      <c r="N173">
        <f t="shared" si="32"/>
        <v>1.8053872662568289</v>
      </c>
    </row>
    <row r="174" spans="1:14" x14ac:dyDescent="0.25">
      <c r="A174" s="4">
        <f>IF('True_Odds_Calculator_2-way'!A175="","",'True_Odds_Calculator_2-way'!A175)</f>
        <v>2.73</v>
      </c>
      <c r="B174" s="4">
        <f>IF('True_Odds_Calculator_2-way'!B175="","",'True_Odds_Calculator_2-way'!B175)</f>
        <v>1.45</v>
      </c>
      <c r="C174" s="4">
        <f t="shared" si="22"/>
        <v>0.36630036630036628</v>
      </c>
      <c r="D174">
        <f t="shared" si="23"/>
        <v>0.68965517241379315</v>
      </c>
      <c r="E174">
        <f t="shared" si="24"/>
        <v>5.5955538714159481E-2</v>
      </c>
      <c r="F174">
        <f t="shared" si="25"/>
        <v>-0.19666540356195528</v>
      </c>
      <c r="G174">
        <v>0</v>
      </c>
      <c r="H174">
        <f t="shared" si="26"/>
        <v>0.2526209422761147</v>
      </c>
      <c r="I174">
        <f t="shared" si="27"/>
        <v>-1.1333673348634099</v>
      </c>
      <c r="J174">
        <f t="shared" si="28"/>
        <v>1.1333673348634099</v>
      </c>
      <c r="K174">
        <f t="shared" si="29"/>
        <v>0.33775505483684726</v>
      </c>
      <c r="L174">
        <f t="shared" si="30"/>
        <v>0.66224494516315269</v>
      </c>
      <c r="M174">
        <f t="shared" si="31"/>
        <v>2.9607254893136994</v>
      </c>
      <c r="N174">
        <f t="shared" si="32"/>
        <v>1.5100153006885344</v>
      </c>
    </row>
    <row r="175" spans="1:14" x14ac:dyDescent="0.25">
      <c r="A175" s="4">
        <f>IF('True_Odds_Calculator_2-way'!A176="","",'True_Odds_Calculator_2-way'!A176)</f>
        <v>1.61</v>
      </c>
      <c r="B175" s="4">
        <f>IF('True_Odds_Calculator_2-way'!B176="","",'True_Odds_Calculator_2-way'!B176)</f>
        <v>2.4500000000000002</v>
      </c>
      <c r="C175" s="4">
        <f t="shared" si="22"/>
        <v>0.6211180124223602</v>
      </c>
      <c r="D175">
        <f t="shared" si="23"/>
        <v>0.4081632653061224</v>
      </c>
      <c r="E175">
        <f t="shared" si="24"/>
        <v>2.9281277728482547E-2</v>
      </c>
      <c r="F175">
        <f t="shared" si="25"/>
        <v>-0.22423627836227666</v>
      </c>
      <c r="G175">
        <v>0</v>
      </c>
      <c r="H175">
        <f t="shared" si="26"/>
        <v>0.25351755609075921</v>
      </c>
      <c r="I175">
        <f t="shared" si="27"/>
        <v>-1.0632884133003033</v>
      </c>
      <c r="J175">
        <f t="shared" si="28"/>
        <v>1.0632884133003033</v>
      </c>
      <c r="K175">
        <f t="shared" si="29"/>
        <v>0.60657309337604948</v>
      </c>
      <c r="L175">
        <f t="shared" si="30"/>
        <v>0.39342690662395058</v>
      </c>
      <c r="M175">
        <f t="shared" si="31"/>
        <v>1.648605932113185</v>
      </c>
      <c r="N175">
        <f t="shared" si="32"/>
        <v>2.5417681992854404</v>
      </c>
    </row>
    <row r="176" spans="1:14" x14ac:dyDescent="0.25">
      <c r="A176" s="4">
        <f>IF('True_Odds_Calculator_2-way'!A177="","",'True_Odds_Calculator_2-way'!A177)</f>
        <v>1.63</v>
      </c>
      <c r="B176" s="4">
        <f>IF('True_Odds_Calculator_2-way'!B177="","",'True_Odds_Calculator_2-way'!B177)</f>
        <v>2.4</v>
      </c>
      <c r="C176" s="4">
        <f t="shared" si="22"/>
        <v>0.61349693251533743</v>
      </c>
      <c r="D176">
        <f t="shared" si="23"/>
        <v>0.41666666666666669</v>
      </c>
      <c r="E176">
        <f t="shared" si="24"/>
        <v>3.0163599182004175E-2</v>
      </c>
      <c r="F176">
        <f t="shared" si="25"/>
        <v>-0.22546012269938642</v>
      </c>
      <c r="G176">
        <v>0</v>
      </c>
      <c r="H176">
        <f t="shared" si="26"/>
        <v>0.2556237218813906</v>
      </c>
      <c r="I176">
        <f t="shared" si="27"/>
        <v>-1.0647942749999</v>
      </c>
      <c r="J176">
        <f t="shared" si="28"/>
        <v>1.0647942749999</v>
      </c>
      <c r="K176">
        <f t="shared" si="29"/>
        <v>0.59850837590920558</v>
      </c>
      <c r="L176">
        <f t="shared" si="30"/>
        <v>0.40149162409079431</v>
      </c>
      <c r="M176">
        <f t="shared" si="31"/>
        <v>1.670820393249937</v>
      </c>
      <c r="N176">
        <f t="shared" si="32"/>
        <v>2.4907119849998605</v>
      </c>
    </row>
    <row r="177" spans="1:14" x14ac:dyDescent="0.25">
      <c r="A177" s="4">
        <f>IF('True_Odds_Calculator_2-way'!A178="","",'True_Odds_Calculator_2-way'!A178)</f>
        <v>2.0299999999999998</v>
      </c>
      <c r="B177" s="4">
        <f>IF('True_Odds_Calculator_2-way'!B178="","",'True_Odds_Calculator_2-way'!B178)</f>
        <v>1.88</v>
      </c>
      <c r="C177" s="4">
        <f t="shared" si="22"/>
        <v>0.49261083743842371</v>
      </c>
      <c r="D177">
        <f t="shared" si="23"/>
        <v>0.53191489361702127</v>
      </c>
      <c r="E177">
        <f t="shared" si="24"/>
        <v>2.4525731055444977E-2</v>
      </c>
      <c r="F177">
        <f t="shared" si="25"/>
        <v>-0.23750131013520592</v>
      </c>
      <c r="G177">
        <v>0</v>
      </c>
      <c r="H177">
        <f t="shared" si="26"/>
        <v>0.2620270411906509</v>
      </c>
      <c r="I177">
        <f t="shared" si="27"/>
        <v>-1.0503645397539194</v>
      </c>
      <c r="J177">
        <f t="shared" si="28"/>
        <v>1.0503645397539194</v>
      </c>
      <c r="K177">
        <f t="shared" si="29"/>
        <v>0.48033612555301569</v>
      </c>
      <c r="L177">
        <f t="shared" si="30"/>
        <v>0.51966387444698414</v>
      </c>
      <c r="M177">
        <f t="shared" si="31"/>
        <v>2.081875475946537</v>
      </c>
      <c r="N177">
        <f t="shared" si="32"/>
        <v>1.9243207949834495</v>
      </c>
    </row>
    <row r="178" spans="1:14" x14ac:dyDescent="0.25">
      <c r="A178" s="4">
        <f>IF('True_Odds_Calculator_2-way'!A179="","",'True_Odds_Calculator_2-way'!A179)</f>
        <v>1.51</v>
      </c>
      <c r="B178" s="4">
        <f>IF('True_Odds_Calculator_2-way'!B179="","",'True_Odds_Calculator_2-way'!B179)</f>
        <v>2.69</v>
      </c>
      <c r="C178" s="4">
        <f t="shared" si="22"/>
        <v>0.66225165562913912</v>
      </c>
      <c r="D178">
        <f t="shared" si="23"/>
        <v>0.37174721189591081</v>
      </c>
      <c r="E178">
        <f t="shared" si="24"/>
        <v>3.3998867525049992E-2</v>
      </c>
      <c r="F178">
        <f t="shared" si="25"/>
        <v>-0.21219133902853338</v>
      </c>
      <c r="G178">
        <v>0</v>
      </c>
      <c r="H178">
        <f t="shared" si="26"/>
        <v>0.24619020655358334</v>
      </c>
      <c r="I178">
        <f t="shared" si="27"/>
        <v>-1.0771385261753925</v>
      </c>
      <c r="J178">
        <f t="shared" si="28"/>
        <v>1.0771385261753925</v>
      </c>
      <c r="K178">
        <f t="shared" si="29"/>
        <v>0.64543585109273682</v>
      </c>
      <c r="L178">
        <f t="shared" si="30"/>
        <v>0.35456414890726312</v>
      </c>
      <c r="M178">
        <f t="shared" si="31"/>
        <v>1.5493406483494501</v>
      </c>
      <c r="N178">
        <f t="shared" si="32"/>
        <v>2.8203641092364129</v>
      </c>
    </row>
    <row r="179" spans="1:14" x14ac:dyDescent="0.25">
      <c r="A179" s="4">
        <f>IF('True_Odds_Calculator_2-way'!A180="","",'True_Odds_Calculator_2-way'!A180)</f>
        <v>1.58</v>
      </c>
      <c r="B179" s="4">
        <f>IF('True_Odds_Calculator_2-way'!B180="","",'True_Odds_Calculator_2-way'!B180)</f>
        <v>2.5099999999999998</v>
      </c>
      <c r="C179" s="4">
        <f t="shared" si="22"/>
        <v>0.63291139240506322</v>
      </c>
      <c r="D179">
        <f t="shared" si="23"/>
        <v>0.39840637450199207</v>
      </c>
      <c r="E179">
        <f t="shared" si="24"/>
        <v>3.1317766907055233E-2</v>
      </c>
      <c r="F179">
        <f t="shared" si="25"/>
        <v>-0.22083816632205366</v>
      </c>
      <c r="G179">
        <v>0</v>
      </c>
      <c r="H179">
        <f t="shared" si="26"/>
        <v>0.2521559332291089</v>
      </c>
      <c r="I179">
        <f t="shared" si="27"/>
        <v>-1.0685565962365233</v>
      </c>
      <c r="J179">
        <f t="shared" si="28"/>
        <v>1.0685565962365233</v>
      </c>
      <c r="K179">
        <f t="shared" si="29"/>
        <v>0.61737433657640084</v>
      </c>
      <c r="L179">
        <f t="shared" si="30"/>
        <v>0.38262566342359927</v>
      </c>
      <c r="M179">
        <f t="shared" si="31"/>
        <v>1.6197628258171834</v>
      </c>
      <c r="N179">
        <f t="shared" si="32"/>
        <v>2.61352046031715</v>
      </c>
    </row>
    <row r="180" spans="1:14" x14ac:dyDescent="0.25">
      <c r="A180" s="4">
        <f>IF('True_Odds_Calculator_2-way'!A181="","",'True_Odds_Calculator_2-way'!A181)</f>
        <v>1.72</v>
      </c>
      <c r="B180" s="4">
        <f>IF('True_Odds_Calculator_2-way'!B181="","",'True_Odds_Calculator_2-way'!B181)</f>
        <v>2.2400000000000002</v>
      </c>
      <c r="C180" s="4">
        <f t="shared" si="22"/>
        <v>0.58139534883720934</v>
      </c>
      <c r="D180">
        <f t="shared" si="23"/>
        <v>0.4464285714285714</v>
      </c>
      <c r="E180">
        <f t="shared" si="24"/>
        <v>2.7823920265780622E-2</v>
      </c>
      <c r="F180">
        <f t="shared" si="25"/>
        <v>-0.23172757475083072</v>
      </c>
      <c r="G180">
        <v>0</v>
      </c>
      <c r="H180">
        <f t="shared" si="26"/>
        <v>0.25955149501661129</v>
      </c>
      <c r="I180">
        <f t="shared" si="27"/>
        <v>-1.0583343916682537</v>
      </c>
      <c r="J180">
        <f t="shared" si="28"/>
        <v>1.0583343916682537</v>
      </c>
      <c r="K180">
        <f t="shared" si="29"/>
        <v>0.56753664445881302</v>
      </c>
      <c r="L180">
        <f t="shared" si="30"/>
        <v>0.43246335554118726</v>
      </c>
      <c r="M180">
        <f t="shared" si="31"/>
        <v>1.7620007620011424</v>
      </c>
      <c r="N180">
        <f t="shared" si="32"/>
        <v>2.3123346456686344</v>
      </c>
    </row>
    <row r="181" spans="1:14" x14ac:dyDescent="0.25">
      <c r="A181" s="4">
        <f>IF('True_Odds_Calculator_2-way'!A182="","",'True_Odds_Calculator_2-way'!A182)</f>
        <v>1.6</v>
      </c>
      <c r="B181" s="4">
        <f>IF('True_Odds_Calculator_2-way'!B182="","",'True_Odds_Calculator_2-way'!B182)</f>
        <v>2.4500000000000002</v>
      </c>
      <c r="C181" s="4">
        <f t="shared" si="22"/>
        <v>0.625</v>
      </c>
      <c r="D181">
        <f t="shared" si="23"/>
        <v>0.4081632653061224</v>
      </c>
      <c r="E181">
        <f t="shared" si="24"/>
        <v>3.3163265306122458E-2</v>
      </c>
      <c r="F181">
        <f t="shared" si="25"/>
        <v>-0.22193877551020402</v>
      </c>
      <c r="G181">
        <v>0</v>
      </c>
      <c r="H181">
        <f t="shared" si="26"/>
        <v>0.25510204081632648</v>
      </c>
      <c r="I181">
        <f t="shared" si="27"/>
        <v>-1.0721125348377949</v>
      </c>
      <c r="J181">
        <f t="shared" si="28"/>
        <v>1.0721125348377949</v>
      </c>
      <c r="K181">
        <f t="shared" si="29"/>
        <v>0.60854364081308054</v>
      </c>
      <c r="L181">
        <f t="shared" si="30"/>
        <v>0.39145635918691934</v>
      </c>
      <c r="M181">
        <f t="shared" si="31"/>
        <v>1.643267520902677</v>
      </c>
      <c r="N181">
        <f t="shared" si="32"/>
        <v>2.5545631755148031</v>
      </c>
    </row>
    <row r="182" spans="1:14" x14ac:dyDescent="0.25">
      <c r="A182" s="4">
        <f>IF('True_Odds_Calculator_2-way'!A183="","",'True_Odds_Calculator_2-way'!A183)</f>
        <v>1.99</v>
      </c>
      <c r="B182" s="4">
        <f>IF('True_Odds_Calculator_2-way'!B183="","",'True_Odds_Calculator_2-way'!B183)</f>
        <v>1.89</v>
      </c>
      <c r="C182" s="4">
        <f t="shared" si="22"/>
        <v>0.50251256281407031</v>
      </c>
      <c r="D182">
        <f t="shared" si="23"/>
        <v>0.52910052910052918</v>
      </c>
      <c r="E182">
        <f t="shared" si="24"/>
        <v>3.16130919145996E-2</v>
      </c>
      <c r="F182">
        <f t="shared" si="25"/>
        <v>-0.23426657094998793</v>
      </c>
      <c r="G182">
        <v>0</v>
      </c>
      <c r="H182">
        <f t="shared" si="26"/>
        <v>0.26587966286458753</v>
      </c>
      <c r="I182">
        <f t="shared" si="27"/>
        <v>-1.0653379535009888</v>
      </c>
      <c r="J182">
        <f t="shared" si="28"/>
        <v>1.0653379535009888</v>
      </c>
      <c r="K182">
        <f t="shared" si="29"/>
        <v>0.48669270829720923</v>
      </c>
      <c r="L182">
        <f t="shared" si="30"/>
        <v>0.51330729170279055</v>
      </c>
      <c r="M182">
        <f t="shared" si="31"/>
        <v>2.0546845739659791</v>
      </c>
      <c r="N182">
        <f t="shared" si="32"/>
        <v>1.9481507786158798</v>
      </c>
    </row>
    <row r="183" spans="1:14" x14ac:dyDescent="0.25">
      <c r="A183" s="4">
        <f>IF('True_Odds_Calculator_2-way'!A184="","",'True_Odds_Calculator_2-way'!A184)</f>
        <v>1.57</v>
      </c>
      <c r="B183" s="4">
        <f>IF('True_Odds_Calculator_2-way'!B184="","",'True_Odds_Calculator_2-way'!B184)</f>
        <v>2.5099999999999998</v>
      </c>
      <c r="C183" s="4">
        <f t="shared" si="22"/>
        <v>0.63694267515923564</v>
      </c>
      <c r="D183">
        <f t="shared" si="23"/>
        <v>0.39840637450199207</v>
      </c>
      <c r="E183">
        <f t="shared" si="24"/>
        <v>3.5349049661227649E-2</v>
      </c>
      <c r="F183">
        <f t="shared" si="25"/>
        <v>-0.21841297231456347</v>
      </c>
      <c r="G183">
        <v>0</v>
      </c>
      <c r="H183">
        <f t="shared" si="26"/>
        <v>0.25376202197579112</v>
      </c>
      <c r="I183">
        <f t="shared" si="27"/>
        <v>-1.0778891454484929</v>
      </c>
      <c r="J183">
        <f t="shared" si="28"/>
        <v>1.0778891454484929</v>
      </c>
      <c r="K183">
        <f t="shared" si="29"/>
        <v>0.61942639628987439</v>
      </c>
      <c r="L183">
        <f t="shared" si="30"/>
        <v>0.3805736037101255</v>
      </c>
      <c r="M183">
        <f t="shared" si="31"/>
        <v>1.6143968129056414</v>
      </c>
      <c r="N183">
        <f t="shared" si="32"/>
        <v>2.6276126096272243</v>
      </c>
    </row>
    <row r="184" spans="1:14" x14ac:dyDescent="0.25">
      <c r="A184" s="4">
        <f>IF('True_Odds_Calculator_2-way'!A185="","",'True_Odds_Calculator_2-way'!A185)</f>
        <v>1.64</v>
      </c>
      <c r="B184" s="4">
        <f>IF('True_Odds_Calculator_2-way'!B185="","",'True_Odds_Calculator_2-way'!B185)</f>
        <v>2.37</v>
      </c>
      <c r="C184" s="4">
        <f t="shared" si="22"/>
        <v>0.6097560975609756</v>
      </c>
      <c r="D184">
        <f t="shared" si="23"/>
        <v>0.42194092827004215</v>
      </c>
      <c r="E184">
        <f t="shared" si="24"/>
        <v>3.1697025831017633E-2</v>
      </c>
      <c r="F184">
        <f t="shared" si="25"/>
        <v>-0.2255840279921788</v>
      </c>
      <c r="G184">
        <v>0</v>
      </c>
      <c r="H184">
        <f t="shared" si="26"/>
        <v>0.25728105382319644</v>
      </c>
      <c r="I184">
        <f t="shared" si="27"/>
        <v>-1.0679470721459507</v>
      </c>
      <c r="J184">
        <f t="shared" si="28"/>
        <v>1.0679470721459507</v>
      </c>
      <c r="K184">
        <f t="shared" si="29"/>
        <v>0.59400548923620555</v>
      </c>
      <c r="L184">
        <f t="shared" si="30"/>
        <v>0.40599451076379461</v>
      </c>
      <c r="M184">
        <f t="shared" si="31"/>
        <v>1.6834861261734084</v>
      </c>
      <c r="N184">
        <f t="shared" si="32"/>
        <v>2.4630874888399528</v>
      </c>
    </row>
    <row r="185" spans="1:14" x14ac:dyDescent="0.25">
      <c r="A185" s="4">
        <f>IF('True_Odds_Calculator_2-way'!A186="","",'True_Odds_Calculator_2-way'!A186)</f>
        <v>1.73</v>
      </c>
      <c r="B185" s="4">
        <f>IF('True_Odds_Calculator_2-way'!B186="","",'True_Odds_Calculator_2-way'!B186)</f>
        <v>2.19</v>
      </c>
      <c r="C185" s="4">
        <f t="shared" si="22"/>
        <v>0.5780346820809249</v>
      </c>
      <c r="D185">
        <f t="shared" si="23"/>
        <v>0.45662100456621008</v>
      </c>
      <c r="E185">
        <f t="shared" si="24"/>
        <v>3.4655686647135031E-2</v>
      </c>
      <c r="F185">
        <f t="shared" si="25"/>
        <v>-0.22928709055876673</v>
      </c>
      <c r="G185">
        <v>0</v>
      </c>
      <c r="H185">
        <f t="shared" si="26"/>
        <v>0.26394277720590181</v>
      </c>
      <c r="I185">
        <f t="shared" si="27"/>
        <v>-1.0729144372515058</v>
      </c>
      <c r="J185">
        <f t="shared" si="28"/>
        <v>1.0729144372515058</v>
      </c>
      <c r="K185">
        <f t="shared" si="29"/>
        <v>0.56078093121655925</v>
      </c>
      <c r="L185">
        <f t="shared" si="30"/>
        <v>0.43921906878344058</v>
      </c>
      <c r="M185">
        <f t="shared" si="31"/>
        <v>1.7832275391935992</v>
      </c>
      <c r="N185">
        <f t="shared" si="32"/>
        <v>2.2767681803292916</v>
      </c>
    </row>
    <row r="186" spans="1:14" x14ac:dyDescent="0.25">
      <c r="A186" s="4">
        <f>IF('True_Odds_Calculator_2-way'!A187="","",'True_Odds_Calculator_2-way'!A187)</f>
        <v>2.37</v>
      </c>
      <c r="B186" s="4">
        <f>IF('True_Odds_Calculator_2-way'!B187="","",'True_Odds_Calculator_2-way'!B187)</f>
        <v>1.64</v>
      </c>
      <c r="C186" s="4">
        <f t="shared" si="22"/>
        <v>0.42194092827004215</v>
      </c>
      <c r="D186">
        <f t="shared" si="23"/>
        <v>0.6097560975609756</v>
      </c>
      <c r="E186">
        <f t="shared" si="24"/>
        <v>3.1697025831017633E-2</v>
      </c>
      <c r="F186">
        <f t="shared" si="25"/>
        <v>-0.2255840279921788</v>
      </c>
      <c r="G186">
        <v>0</v>
      </c>
      <c r="H186">
        <f t="shared" si="26"/>
        <v>0.25728105382319644</v>
      </c>
      <c r="I186">
        <f t="shared" si="27"/>
        <v>-1.0679470721459507</v>
      </c>
      <c r="J186">
        <f t="shared" si="28"/>
        <v>1.0679470721459507</v>
      </c>
      <c r="K186">
        <f t="shared" si="29"/>
        <v>0.40599451076379461</v>
      </c>
      <c r="L186">
        <f t="shared" si="30"/>
        <v>0.59400548923620555</v>
      </c>
      <c r="M186">
        <f t="shared" si="31"/>
        <v>2.4630874888399528</v>
      </c>
      <c r="N186">
        <f t="shared" si="32"/>
        <v>1.6834861261734084</v>
      </c>
    </row>
    <row r="187" spans="1:14" x14ac:dyDescent="0.25">
      <c r="A187" s="4">
        <f>IF('True_Odds_Calculator_2-way'!A188="","",'True_Odds_Calculator_2-way'!A188)</f>
        <v>2.42</v>
      </c>
      <c r="B187" s="4">
        <f>IF('True_Odds_Calculator_2-way'!B188="","",'True_Odds_Calculator_2-way'!B188)</f>
        <v>1.61</v>
      </c>
      <c r="C187" s="4">
        <f t="shared" si="22"/>
        <v>0.41322314049586778</v>
      </c>
      <c r="D187">
        <f t="shared" si="23"/>
        <v>0.6211180124223602</v>
      </c>
      <c r="E187">
        <f t="shared" si="24"/>
        <v>3.4341152918228035E-2</v>
      </c>
      <c r="F187">
        <f t="shared" si="25"/>
        <v>-0.22231918279349105</v>
      </c>
      <c r="G187">
        <v>0</v>
      </c>
      <c r="H187">
        <f t="shared" si="26"/>
        <v>0.25666033571171909</v>
      </c>
      <c r="I187">
        <f t="shared" si="27"/>
        <v>-1.0744616281415773</v>
      </c>
      <c r="J187">
        <f t="shared" si="28"/>
        <v>1.0744616281415773</v>
      </c>
      <c r="K187">
        <f t="shared" si="29"/>
        <v>0.3959242744397955</v>
      </c>
      <c r="L187">
        <f t="shared" si="30"/>
        <v>0.60407572556020461</v>
      </c>
      <c r="M187">
        <f t="shared" si="31"/>
        <v>2.5257355119610394</v>
      </c>
      <c r="N187">
        <f t="shared" si="32"/>
        <v>1.6554215931663621</v>
      </c>
    </row>
    <row r="188" spans="1:14" x14ac:dyDescent="0.25">
      <c r="A188" s="4">
        <f>IF('True_Odds_Calculator_2-way'!A189="","",'True_Odds_Calculator_2-way'!A189)</f>
        <v>2.0499999999999998</v>
      </c>
      <c r="B188" s="4">
        <f>IF('True_Odds_Calculator_2-way'!B189="","",'True_Odds_Calculator_2-way'!B189)</f>
        <v>1.85</v>
      </c>
      <c r="C188" s="4">
        <f t="shared" si="22"/>
        <v>0.48780487804878053</v>
      </c>
      <c r="D188">
        <f t="shared" si="23"/>
        <v>0.54054054054054046</v>
      </c>
      <c r="E188">
        <f t="shared" si="24"/>
        <v>2.8345418589321048E-2</v>
      </c>
      <c r="F188">
        <f t="shared" si="25"/>
        <v>-0.2353328938694792</v>
      </c>
      <c r="G188">
        <v>0</v>
      </c>
      <c r="H188">
        <f t="shared" si="26"/>
        <v>0.26367831245880025</v>
      </c>
      <c r="I188">
        <f t="shared" si="27"/>
        <v>-1.0585122480499263</v>
      </c>
      <c r="J188">
        <f t="shared" si="28"/>
        <v>1.0585122480499263</v>
      </c>
      <c r="K188">
        <f t="shared" si="29"/>
        <v>0.47361090692279612</v>
      </c>
      <c r="L188">
        <f t="shared" si="30"/>
        <v>0.52638909307720383</v>
      </c>
      <c r="M188">
        <f t="shared" si="31"/>
        <v>2.1114378604524222</v>
      </c>
      <c r="N188">
        <f t="shared" si="32"/>
        <v>1.8997354108424378</v>
      </c>
    </row>
    <row r="189" spans="1:14" x14ac:dyDescent="0.25">
      <c r="A189" s="4">
        <f>IF('True_Odds_Calculator_2-way'!A190="","",'True_Odds_Calculator_2-way'!A190)</f>
        <v>1.76</v>
      </c>
      <c r="B189" s="4">
        <f>IF('True_Odds_Calculator_2-way'!B190="","",'True_Odds_Calculator_2-way'!B190)</f>
        <v>2.14</v>
      </c>
      <c r="C189" s="4">
        <f t="shared" si="22"/>
        <v>0.56818181818181823</v>
      </c>
      <c r="D189">
        <f t="shared" si="23"/>
        <v>0.46728971962616822</v>
      </c>
      <c r="E189">
        <f t="shared" si="24"/>
        <v>3.5471537807986397E-2</v>
      </c>
      <c r="F189">
        <f t="shared" si="25"/>
        <v>-0.23003398470688197</v>
      </c>
      <c r="G189">
        <v>0</v>
      </c>
      <c r="H189">
        <f t="shared" si="26"/>
        <v>0.26550552251486831</v>
      </c>
      <c r="I189">
        <f t="shared" si="27"/>
        <v>-1.0743376064838499</v>
      </c>
      <c r="J189">
        <f t="shared" si="28"/>
        <v>1.0743376064838499</v>
      </c>
      <c r="K189">
        <f t="shared" si="29"/>
        <v>0.55051025721682212</v>
      </c>
      <c r="L189">
        <f t="shared" si="30"/>
        <v>0.4494897427831781</v>
      </c>
      <c r="M189">
        <f t="shared" si="31"/>
        <v>1.8164965809277254</v>
      </c>
      <c r="N189">
        <f t="shared" si="32"/>
        <v>2.2247448713915889</v>
      </c>
    </row>
    <row r="190" spans="1:14" x14ac:dyDescent="0.25">
      <c r="A190" s="4">
        <f>IF('True_Odds_Calculator_2-way'!A191="","",'True_Odds_Calculator_2-way'!A191)</f>
        <v>2.8</v>
      </c>
      <c r="B190" s="4">
        <f>IF('True_Odds_Calculator_2-way'!B191="","",'True_Odds_Calculator_2-way'!B191)</f>
        <v>1.49</v>
      </c>
      <c r="C190" s="4">
        <f t="shared" si="22"/>
        <v>0.35714285714285715</v>
      </c>
      <c r="D190">
        <f t="shared" si="23"/>
        <v>0.67114093959731547</v>
      </c>
      <c r="E190">
        <f t="shared" si="24"/>
        <v>2.8283796740172562E-2</v>
      </c>
      <c r="F190">
        <f t="shared" si="25"/>
        <v>-0.21140939597315445</v>
      </c>
      <c r="G190">
        <v>0</v>
      </c>
      <c r="H190">
        <f t="shared" si="26"/>
        <v>0.23969319271332695</v>
      </c>
      <c r="I190">
        <f t="shared" si="27"/>
        <v>-1.0647942749998995</v>
      </c>
      <c r="J190">
        <f t="shared" si="28"/>
        <v>1.0647942749998995</v>
      </c>
      <c r="K190">
        <f t="shared" si="29"/>
        <v>0.34286148896939828</v>
      </c>
      <c r="L190">
        <f t="shared" si="30"/>
        <v>0.65713851103060184</v>
      </c>
      <c r="M190">
        <f t="shared" si="31"/>
        <v>2.9166296949998194</v>
      </c>
      <c r="N190">
        <f t="shared" si="32"/>
        <v>1.5217491947499509</v>
      </c>
    </row>
    <row r="191" spans="1:14" x14ac:dyDescent="0.25">
      <c r="A191" s="4">
        <f>IF('True_Odds_Calculator_2-way'!A192="","",'True_Odds_Calculator_2-way'!A192)</f>
        <v>2.0699999999999998</v>
      </c>
      <c r="B191" s="4">
        <f>IF('True_Odds_Calculator_2-way'!B192="","",'True_Odds_Calculator_2-way'!B192)</f>
        <v>1.85</v>
      </c>
      <c r="C191" s="4">
        <f t="shared" si="22"/>
        <v>0.48309178743961356</v>
      </c>
      <c r="D191">
        <f t="shared" si="23"/>
        <v>0.54054054054054046</v>
      </c>
      <c r="E191">
        <f t="shared" si="24"/>
        <v>2.3632327980154022E-2</v>
      </c>
      <c r="F191">
        <f t="shared" si="25"/>
        <v>-0.2374983679331506</v>
      </c>
      <c r="G191">
        <v>0</v>
      </c>
      <c r="H191">
        <f t="shared" si="26"/>
        <v>0.26113069591330457</v>
      </c>
      <c r="I191">
        <f t="shared" si="27"/>
        <v>-1.0485729457933801</v>
      </c>
      <c r="J191">
        <f t="shared" si="28"/>
        <v>1.0485729457933801</v>
      </c>
      <c r="K191">
        <f t="shared" si="29"/>
        <v>0.47125951908672531</v>
      </c>
      <c r="L191">
        <f t="shared" si="30"/>
        <v>0.52874048091327497</v>
      </c>
      <c r="M191">
        <f t="shared" si="31"/>
        <v>2.1219730519989164</v>
      </c>
      <c r="N191">
        <f t="shared" si="32"/>
        <v>1.8912870039243732</v>
      </c>
    </row>
    <row r="192" spans="1:14" x14ac:dyDescent="0.25">
      <c r="A192" s="4">
        <f>IF('True_Odds_Calculator_2-way'!A193="","",'True_Odds_Calculator_2-way'!A193)</f>
        <v>2.87</v>
      </c>
      <c r="B192" s="4">
        <f>IF('True_Odds_Calculator_2-way'!B193="","",'True_Odds_Calculator_2-way'!B193)</f>
        <v>1.47</v>
      </c>
      <c r="C192" s="4">
        <f t="shared" si="22"/>
        <v>0.34843205574912889</v>
      </c>
      <c r="D192">
        <f t="shared" si="23"/>
        <v>0.68027210884353739</v>
      </c>
      <c r="E192">
        <f t="shared" si="24"/>
        <v>2.8704164592666226E-2</v>
      </c>
      <c r="F192">
        <f t="shared" si="25"/>
        <v>-0.20832444476048262</v>
      </c>
      <c r="G192">
        <v>0</v>
      </c>
      <c r="H192">
        <f t="shared" si="26"/>
        <v>0.2370286093531489</v>
      </c>
      <c r="I192">
        <f t="shared" si="27"/>
        <v>-1.0666704592794864</v>
      </c>
      <c r="J192">
        <f t="shared" si="28"/>
        <v>1.0666704592794864</v>
      </c>
      <c r="K192">
        <f t="shared" si="29"/>
        <v>0.3339261904719576</v>
      </c>
      <c r="L192">
        <f t="shared" si="30"/>
        <v>0.66607380952804229</v>
      </c>
      <c r="M192">
        <f t="shared" si="31"/>
        <v>2.9946737588526404</v>
      </c>
      <c r="N192">
        <f t="shared" si="32"/>
        <v>1.5013351158613588</v>
      </c>
    </row>
    <row r="193" spans="1:14" x14ac:dyDescent="0.25">
      <c r="A193" s="4">
        <f>IF('True_Odds_Calculator_2-way'!A194="","",'True_Odds_Calculator_2-way'!A194)</f>
        <v>2.31</v>
      </c>
      <c r="B193" s="4">
        <f>IF('True_Odds_Calculator_2-way'!B194="","",'True_Odds_Calculator_2-way'!B194)</f>
        <v>1.68</v>
      </c>
      <c r="C193" s="4">
        <f t="shared" si="22"/>
        <v>0.4329004329004329</v>
      </c>
      <c r="D193">
        <f t="shared" si="23"/>
        <v>0.59523809523809523</v>
      </c>
      <c r="E193">
        <f t="shared" si="24"/>
        <v>2.813852813852824E-2</v>
      </c>
      <c r="F193">
        <f t="shared" si="25"/>
        <v>-0.22954030096887235</v>
      </c>
      <c r="G193">
        <v>0</v>
      </c>
      <c r="H193">
        <f t="shared" si="26"/>
        <v>0.25767882910740053</v>
      </c>
      <c r="I193">
        <f t="shared" si="27"/>
        <v>-1.0595217973953226</v>
      </c>
      <c r="J193">
        <f t="shared" si="28"/>
        <v>1.0595217973953226</v>
      </c>
      <c r="K193">
        <f t="shared" si="29"/>
        <v>0.41876510653929105</v>
      </c>
      <c r="L193">
        <f t="shared" si="30"/>
        <v>0.581234893460709</v>
      </c>
      <c r="M193">
        <f t="shared" si="31"/>
        <v>2.3879735545878726</v>
      </c>
      <c r="N193">
        <f t="shared" si="32"/>
        <v>1.7204748222288193</v>
      </c>
    </row>
    <row r="194" spans="1:14" x14ac:dyDescent="0.25">
      <c r="A194" s="4">
        <f>IF('True_Odds_Calculator_2-way'!A195="","",'True_Odds_Calculator_2-way'!A195)</f>
        <v>2.5099999999999998</v>
      </c>
      <c r="B194" s="4">
        <f>IF('True_Odds_Calculator_2-way'!B195="","",'True_Odds_Calculator_2-way'!B195)</f>
        <v>1.55</v>
      </c>
      <c r="C194" s="4">
        <f t="shared" si="22"/>
        <v>0.39840637450199207</v>
      </c>
      <c r="D194">
        <f t="shared" si="23"/>
        <v>0.64516129032258063</v>
      </c>
      <c r="E194">
        <f t="shared" si="24"/>
        <v>4.3567664824572638E-2</v>
      </c>
      <c r="F194">
        <f t="shared" si="25"/>
        <v>-0.21346870582187383</v>
      </c>
      <c r="G194">
        <v>0</v>
      </c>
      <c r="H194">
        <f t="shared" si="26"/>
        <v>0.25703637064644647</v>
      </c>
      <c r="I194">
        <f t="shared" si="27"/>
        <v>-1.0973121339553789</v>
      </c>
      <c r="J194">
        <f t="shared" si="28"/>
        <v>1.0973121339553789</v>
      </c>
      <c r="K194">
        <f t="shared" si="29"/>
        <v>0.37637263255202313</v>
      </c>
      <c r="L194">
        <f t="shared" si="30"/>
        <v>0.62362736744797698</v>
      </c>
      <c r="M194">
        <f t="shared" si="31"/>
        <v>2.6569413222726217</v>
      </c>
      <c r="N194">
        <f t="shared" si="32"/>
        <v>1.6035216736754583</v>
      </c>
    </row>
    <row r="195" spans="1:14" x14ac:dyDescent="0.25">
      <c r="A195" s="4">
        <f>IF('True_Odds_Calculator_2-way'!A196="","",'True_Odds_Calculator_2-way'!A196)</f>
        <v>2.78</v>
      </c>
      <c r="B195" s="4">
        <f>IF('True_Odds_Calculator_2-way'!B196="","",'True_Odds_Calculator_2-way'!B196)</f>
        <v>1.46</v>
      </c>
      <c r="C195" s="4">
        <f t="shared" ref="C195:C258" si="33">1/A195</f>
        <v>0.35971223021582738</v>
      </c>
      <c r="D195">
        <f t="shared" ref="D195:D258" si="34">1/B195</f>
        <v>0.68493150684931503</v>
      </c>
      <c r="E195">
        <f t="shared" ref="E195:E258" si="35">C195+D195-1</f>
        <v>4.4643737065142464E-2</v>
      </c>
      <c r="F195">
        <f t="shared" ref="F195:F258" si="36">C195+D195-(C195*D195)-1</f>
        <v>-0.20173450280871186</v>
      </c>
      <c r="G195">
        <v>0</v>
      </c>
      <c r="H195">
        <f t="shared" ref="H195:H258" si="37">C195*D195</f>
        <v>0.24637823987385435</v>
      </c>
      <c r="I195">
        <f t="shared" ref="I195:I258" si="38">((-4*F195*H195)^0.5)/(2*F195)</f>
        <v>-1.1051241842563382</v>
      </c>
      <c r="J195">
        <f t="shared" ref="J195:J258" si="39">(-((-4*F195*H195)^0.5))/(2*F195)</f>
        <v>1.1051241842563382</v>
      </c>
      <c r="K195">
        <f t="shared" ref="K195:K258" si="40">IF(A195="","",(C195/($J195+C195-($J195*C195))))</f>
        <v>0.33702703187052235</v>
      </c>
      <c r="L195">
        <f t="shared" ref="L195:L258" si="41">IF(B195="","",(D195/($J195+D195-($J195*D195))))</f>
        <v>0.66297296812947748</v>
      </c>
      <c r="M195">
        <f t="shared" ref="M195:M258" si="42">IF(A195="","",1/K195)</f>
        <v>2.9671210479762817</v>
      </c>
      <c r="N195">
        <f t="shared" ref="N195:N258" si="43">IF(B195="","",1/L195)</f>
        <v>1.5083571247579157</v>
      </c>
    </row>
    <row r="196" spans="1:14" x14ac:dyDescent="0.25">
      <c r="A196" s="4">
        <f>IF('True_Odds_Calculator_2-way'!A197="","",'True_Odds_Calculator_2-way'!A197)</f>
        <v>2.25</v>
      </c>
      <c r="B196" s="4">
        <f>IF('True_Odds_Calculator_2-way'!B197="","",'True_Odds_Calculator_2-way'!B197)</f>
        <v>1.67</v>
      </c>
      <c r="C196" s="4">
        <f t="shared" si="33"/>
        <v>0.44444444444444442</v>
      </c>
      <c r="D196">
        <f t="shared" si="34"/>
        <v>0.5988023952095809</v>
      </c>
      <c r="E196">
        <f t="shared" si="35"/>
        <v>4.3246839654025315E-2</v>
      </c>
      <c r="F196">
        <f t="shared" si="36"/>
        <v>-0.22288755821689954</v>
      </c>
      <c r="G196">
        <v>0</v>
      </c>
      <c r="H196">
        <f t="shared" si="37"/>
        <v>0.26613439787092485</v>
      </c>
      <c r="I196">
        <f t="shared" si="38"/>
        <v>-1.0927167294163063</v>
      </c>
      <c r="J196">
        <f t="shared" si="39"/>
        <v>1.0927167294163063</v>
      </c>
      <c r="K196">
        <f t="shared" si="40"/>
        <v>0.42267286359682116</v>
      </c>
      <c r="L196">
        <f t="shared" si="41"/>
        <v>0.57732713640317879</v>
      </c>
      <c r="M196">
        <f t="shared" si="42"/>
        <v>2.3658959117703833</v>
      </c>
      <c r="N196">
        <f t="shared" si="43"/>
        <v>1.7321202087089249</v>
      </c>
    </row>
    <row r="197" spans="1:14" x14ac:dyDescent="0.25">
      <c r="A197" s="4">
        <f>IF('True_Odds_Calculator_2-way'!A198="","",'True_Odds_Calculator_2-way'!A198)</f>
        <v>2.1800000000000002</v>
      </c>
      <c r="B197" s="4">
        <f>IF('True_Odds_Calculator_2-way'!B198="","",'True_Odds_Calculator_2-way'!B198)</f>
        <v>1.71</v>
      </c>
      <c r="C197" s="4">
        <f t="shared" si="33"/>
        <v>0.4587155963302752</v>
      </c>
      <c r="D197">
        <f t="shared" si="34"/>
        <v>0.58479532163742687</v>
      </c>
      <c r="E197">
        <f t="shared" si="35"/>
        <v>4.3510917967702012E-2</v>
      </c>
      <c r="F197">
        <f t="shared" si="36"/>
        <v>-0.2247438167283653</v>
      </c>
      <c r="G197">
        <v>0</v>
      </c>
      <c r="H197">
        <f t="shared" si="37"/>
        <v>0.26825473469606737</v>
      </c>
      <c r="I197">
        <f t="shared" si="38"/>
        <v>-1.0925210715205449</v>
      </c>
      <c r="J197">
        <f t="shared" si="39"/>
        <v>1.0925210715205449</v>
      </c>
      <c r="K197">
        <f t="shared" si="40"/>
        <v>0.43683862493598452</v>
      </c>
      <c r="L197">
        <f t="shared" si="41"/>
        <v>0.56316137506401553</v>
      </c>
      <c r="M197">
        <f t="shared" si="42"/>
        <v>2.2891748643942433</v>
      </c>
      <c r="N197">
        <f t="shared" si="43"/>
        <v>1.7756899607795869</v>
      </c>
    </row>
    <row r="198" spans="1:14" x14ac:dyDescent="0.25">
      <c r="A198" s="4">
        <f>IF('True_Odds_Calculator_2-way'!A199="","",'True_Odds_Calculator_2-way'!A199)</f>
        <v>1.78</v>
      </c>
      <c r="B198" s="4">
        <f>IF('True_Odds_Calculator_2-way'!B199="","",'True_Odds_Calculator_2-way'!B199)</f>
        <v>2.13</v>
      </c>
      <c r="C198" s="4">
        <f t="shared" si="33"/>
        <v>0.5617977528089888</v>
      </c>
      <c r="D198">
        <f t="shared" si="34"/>
        <v>0.46948356807511737</v>
      </c>
      <c r="E198">
        <f t="shared" si="35"/>
        <v>3.128132088410629E-2</v>
      </c>
      <c r="F198">
        <f t="shared" si="36"/>
        <v>-0.23247349264124062</v>
      </c>
      <c r="G198">
        <v>0</v>
      </c>
      <c r="H198">
        <f t="shared" si="37"/>
        <v>0.26375481352534685</v>
      </c>
      <c r="I198">
        <f t="shared" si="38"/>
        <v>-1.0651566348113084</v>
      </c>
      <c r="J198">
        <f t="shared" si="39"/>
        <v>1.0651566348113084</v>
      </c>
      <c r="K198">
        <f t="shared" si="40"/>
        <v>0.54620269164946567</v>
      </c>
      <c r="L198">
        <f t="shared" si="41"/>
        <v>0.45379730835053417</v>
      </c>
      <c r="M198">
        <f t="shared" si="42"/>
        <v>1.8308221751528204</v>
      </c>
      <c r="N198">
        <f t="shared" si="43"/>
        <v>2.2036269973367788</v>
      </c>
    </row>
    <row r="199" spans="1:14" x14ac:dyDescent="0.25">
      <c r="A199" s="4">
        <f>IF('True_Odds_Calculator_2-way'!A200="","",'True_Odds_Calculator_2-way'!A200)</f>
        <v>1.69</v>
      </c>
      <c r="B199" s="4">
        <f>IF('True_Odds_Calculator_2-way'!B200="","",'True_Odds_Calculator_2-way'!B200)</f>
        <v>2.2599999999999998</v>
      </c>
      <c r="C199" s="4">
        <f t="shared" si="33"/>
        <v>0.59171597633136097</v>
      </c>
      <c r="D199">
        <f t="shared" si="34"/>
        <v>0.44247787610619471</v>
      </c>
      <c r="E199">
        <f t="shared" si="35"/>
        <v>3.4193852437555794E-2</v>
      </c>
      <c r="F199">
        <f t="shared" si="36"/>
        <v>-0.22762737602764815</v>
      </c>
      <c r="G199">
        <v>0</v>
      </c>
      <c r="H199">
        <f t="shared" si="37"/>
        <v>0.261821228465204</v>
      </c>
      <c r="I199">
        <f t="shared" si="38"/>
        <v>-1.0724824201463119</v>
      </c>
      <c r="J199">
        <f t="shared" si="39"/>
        <v>1.0724824201463119</v>
      </c>
      <c r="K199">
        <f t="shared" si="40"/>
        <v>0.57470839285052078</v>
      </c>
      <c r="L199">
        <f t="shared" si="41"/>
        <v>0.42529160714947917</v>
      </c>
      <c r="M199">
        <f t="shared" si="42"/>
        <v>1.7400128699009547</v>
      </c>
      <c r="N199">
        <f t="shared" si="43"/>
        <v>2.351327849384353</v>
      </c>
    </row>
    <row r="200" spans="1:14" x14ac:dyDescent="0.25">
      <c r="A200" s="4">
        <f>IF('True_Odds_Calculator_2-way'!A201="","",'True_Odds_Calculator_2-way'!A201)</f>
        <v>1.71</v>
      </c>
      <c r="B200" s="4">
        <f>IF('True_Odds_Calculator_2-way'!B201="","",'True_Odds_Calculator_2-way'!B201)</f>
        <v>2.23</v>
      </c>
      <c r="C200" s="4">
        <f t="shared" si="33"/>
        <v>0.58479532163742687</v>
      </c>
      <c r="D200">
        <f t="shared" si="34"/>
        <v>0.44843049327354262</v>
      </c>
      <c r="E200">
        <f t="shared" si="35"/>
        <v>3.3225814910969431E-2</v>
      </c>
      <c r="F200">
        <f t="shared" si="36"/>
        <v>-0.22901423963496192</v>
      </c>
      <c r="G200">
        <v>0</v>
      </c>
      <c r="H200">
        <f t="shared" si="37"/>
        <v>0.26224005454593136</v>
      </c>
      <c r="I200">
        <f t="shared" si="38"/>
        <v>-1.070084984173661</v>
      </c>
      <c r="J200">
        <f t="shared" si="39"/>
        <v>1.070084984173661</v>
      </c>
      <c r="K200">
        <f t="shared" si="40"/>
        <v>0.56825919869450314</v>
      </c>
      <c r="L200">
        <f t="shared" si="41"/>
        <v>0.43174080130549697</v>
      </c>
      <c r="M200">
        <f t="shared" si="42"/>
        <v>1.7597603387632996</v>
      </c>
      <c r="N200">
        <f t="shared" si="43"/>
        <v>2.3162045305336028</v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176" activePane="bottomLeft" state="frozen"/>
      <selection pane="bottomLeft" activeCell="X3" sqref="X3:X201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5" t="s">
        <v>9</v>
      </c>
      <c r="B1" s="56"/>
      <c r="C1" s="18"/>
      <c r="D1" s="57" t="s">
        <v>25</v>
      </c>
      <c r="E1" s="56"/>
      <c r="F1" s="57" t="s">
        <v>23</v>
      </c>
      <c r="G1" s="56"/>
      <c r="H1" s="57" t="s">
        <v>11</v>
      </c>
      <c r="I1" s="56"/>
      <c r="J1" s="57" t="s">
        <v>10</v>
      </c>
      <c r="K1" s="56"/>
      <c r="L1" s="53" t="s">
        <v>69</v>
      </c>
      <c r="M1" s="54"/>
      <c r="N1" s="13" t="s">
        <v>68</v>
      </c>
      <c r="O1" s="13" t="s">
        <v>70</v>
      </c>
      <c r="P1" s="13" t="s">
        <v>71</v>
      </c>
      <c r="Q1" s="13" t="s">
        <v>72</v>
      </c>
      <c r="R1" s="13" t="s">
        <v>73</v>
      </c>
      <c r="S1" s="13" t="s">
        <v>74</v>
      </c>
      <c r="T1" s="13" t="s">
        <v>75</v>
      </c>
      <c r="U1" s="13" t="s">
        <v>32</v>
      </c>
      <c r="V1" s="13" t="s">
        <v>33</v>
      </c>
      <c r="W1" s="13" t="s">
        <v>91</v>
      </c>
      <c r="X1" s="26" t="s">
        <v>57</v>
      </c>
      <c r="Y1" s="43" t="s">
        <v>77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2.2999999999999998</v>
      </c>
      <c r="B3">
        <v>1.68</v>
      </c>
      <c r="C3" s="29">
        <f t="shared" ref="C3:C66" si="0">IF(OR($A3="",$B3=""),"",(1/A3)+(1/B3)-1)</f>
        <v>3.002070393374745E-2</v>
      </c>
      <c r="D3" s="30">
        <f>IF(OR($A3="",$B3=""),"",A3*'MPTO_working_2-way'!$G2)</f>
        <v>2.3690476190476191</v>
      </c>
      <c r="E3" s="32">
        <f>IF(OR($A3="",$B3=""),"",B3*'MPTO_working_2-way'!$G2)</f>
        <v>1.7304347826086957</v>
      </c>
      <c r="F3" s="30">
        <f>IF(OR($A3="",$B3=""),"",'MPTO_working_2-way'!D2)</f>
        <v>2.3822441430332923</v>
      </c>
      <c r="G3" s="32">
        <f>IF(OR($A3="",$B3=""),"",'MPTO_working_2-way'!E2)</f>
        <v>1.7234611953612846</v>
      </c>
      <c r="H3" s="30">
        <f>IF(OR($A3="",$B3=""),"",'OddsRatio_working_2-way'!M2)</f>
        <v>2.3826657968874305</v>
      </c>
      <c r="I3" s="30">
        <f>IF(OR($A3="",$B3=""),"",'OddsRatio_working_2-way'!N2)</f>
        <v>1.7232405706795793</v>
      </c>
      <c r="J3" s="30">
        <f>IF('Log_working_2-way'!$D2="","",A3^('Log_working_2-way'!$D2))</f>
        <v>2.3887319209255629</v>
      </c>
      <c r="K3" s="32">
        <f>IF('Log_working_2-way'!$D2="","",B3^('Log_working_2-way'!$D2))</f>
        <v>1.7200813813896441</v>
      </c>
      <c r="L3" s="37">
        <f>(1/D3)</f>
        <v>0.42211055276381909</v>
      </c>
      <c r="M3" s="37">
        <f>(1/E3)</f>
        <v>0.57788944723618085</v>
      </c>
      <c r="N3" s="38">
        <v>100</v>
      </c>
      <c r="O3" s="38">
        <f>(1/A3)*((N3*A3)-N3)</f>
        <v>56.521739130434774</v>
      </c>
      <c r="P3" s="38">
        <f>(1/B3)*((N3*B3)-N3)</f>
        <v>40.476190476190474</v>
      </c>
      <c r="Q3" s="38">
        <f>(1/B3)*N3</f>
        <v>59.523809523809526</v>
      </c>
      <c r="R3" s="38">
        <f>(1/A3)*N3</f>
        <v>43.478260869565219</v>
      </c>
      <c r="S3" s="39">
        <f>O3-Q3</f>
        <v>-3.0020703933747512</v>
      </c>
      <c r="T3" s="39">
        <f>P3-R3</f>
        <v>-3.0020703933747441</v>
      </c>
      <c r="U3" t="s">
        <v>178</v>
      </c>
      <c r="V3" t="s">
        <v>171</v>
      </c>
      <c r="W3" t="s">
        <v>429</v>
      </c>
      <c r="X3" s="58" t="s">
        <v>487</v>
      </c>
      <c r="Y3" s="41"/>
    </row>
    <row r="4" spans="1:25" s="12" customFormat="1" ht="15" x14ac:dyDescent="0.25">
      <c r="A4">
        <v>2</v>
      </c>
      <c r="B4">
        <v>1.85</v>
      </c>
      <c r="C4" s="29">
        <f t="shared" si="0"/>
        <v>4.0540540540540349E-2</v>
      </c>
      <c r="D4" s="30">
        <f>IF(OR($A4="",$B4=""),"",A4*'MPTO_working_2-way'!$G3)</f>
        <v>2.0810810810810807</v>
      </c>
      <c r="E4" s="32">
        <f>IF(OR($A4="",$B4=""),"",B4*'MPTO_working_2-way'!$G3)</f>
        <v>1.9249999999999998</v>
      </c>
      <c r="F4" s="30">
        <f>IF(OR($A4="",$B4=""),"",'MPTO_working_2-way'!D3)</f>
        <v>2.0845070422535206</v>
      </c>
      <c r="G4" s="32">
        <f>IF(OR($A4="",$B4=""),"",'MPTO_working_2-way'!E3)</f>
        <v>1.9220779220779218</v>
      </c>
      <c r="H4" s="30">
        <f>IF(OR($A4="",$B4=""),"",'OddsRatio_working_2-way'!M3)</f>
        <v>2.0846522890932806</v>
      </c>
      <c r="I4" s="30">
        <f>IF(OR($A4="",$B4=""),"",'OddsRatio_working_2-way'!N3)</f>
        <v>1.9219544457292885</v>
      </c>
      <c r="J4" s="30">
        <f>IF('Log_working_2-way'!$D3="","",A4^('Log_working_2-way'!$D3))</f>
        <v>2.086225702151145</v>
      </c>
      <c r="K4" s="32">
        <f>IF('Log_working_2-way'!$D3="","",B4^('Log_working_2-way'!$D3))</f>
        <v>1.9206189818740487</v>
      </c>
      <c r="L4" s="37">
        <f t="shared" ref="L4" si="1">(1/D4)</f>
        <v>0.48051948051948062</v>
      </c>
      <c r="M4" s="37">
        <f t="shared" ref="M4" si="2">(1/E4)</f>
        <v>0.51948051948051954</v>
      </c>
      <c r="N4" s="38">
        <v>101</v>
      </c>
      <c r="O4" s="38">
        <f t="shared" ref="O4" si="3">(1/A4)*((N4*A4)-N4)</f>
        <v>50.5</v>
      </c>
      <c r="P4" s="38">
        <f t="shared" ref="P4" si="4">(1/B4)*((N4*B4)-N4)</f>
        <v>46.405405405405411</v>
      </c>
      <c r="Q4" s="38">
        <f t="shared" ref="Q4" si="5">(1/B4)*N4</f>
        <v>54.594594594594589</v>
      </c>
      <c r="R4" s="38">
        <f t="shared" ref="R4" si="6">(1/A4)*N4</f>
        <v>50.5</v>
      </c>
      <c r="S4" s="39">
        <f t="shared" ref="S4" si="7">O4-Q4</f>
        <v>-4.0945945945945894</v>
      </c>
      <c r="T4" s="39">
        <f t="shared" ref="T4" si="8">P4-R4</f>
        <v>-4.0945945945945894</v>
      </c>
      <c r="U4" t="s">
        <v>217</v>
      </c>
      <c r="V4" t="s">
        <v>212</v>
      </c>
      <c r="W4" t="s">
        <v>431</v>
      </c>
      <c r="X4" s="58" t="s">
        <v>487</v>
      </c>
      <c r="Y4" s="41"/>
    </row>
    <row r="5" spans="1:25" s="12" customFormat="1" ht="15" x14ac:dyDescent="0.25">
      <c r="A5">
        <v>2.16</v>
      </c>
      <c r="B5">
        <v>1.68</v>
      </c>
      <c r="C5" s="29">
        <f t="shared" si="0"/>
        <v>5.8201058201058142E-2</v>
      </c>
      <c r="D5" s="30">
        <f>IF(OR($A5="",$B5=""),"",A5*'MPTO_working_2-way'!$G4)</f>
        <v>2.2857142857142856</v>
      </c>
      <c r="E5" s="32">
        <f>IF(OR($A5="",$B5=""),"",B5*'MPTO_working_2-way'!$G4)</f>
        <v>1.7777777777777777</v>
      </c>
      <c r="F5" s="30">
        <f>IF(OR($A5="",$B5=""),"",'MPTO_working_2-way'!D4)</f>
        <v>2.3048780487804881</v>
      </c>
      <c r="G5" s="32">
        <f>IF(OR($A5="",$B5=""),"",'MPTO_working_2-way'!E4)</f>
        <v>1.7663551401869158</v>
      </c>
      <c r="H5" s="30">
        <f>IF(OR($A5="",$B5=""),"",'OddsRatio_working_2-way'!M4)</f>
        <v>2.3060943124220299</v>
      </c>
      <c r="I5" s="30">
        <f>IF(OR($A5="",$B5=""),"",'OddsRatio_working_2-way'!N4)</f>
        <v>1.7656414934887763</v>
      </c>
      <c r="J5" s="30">
        <f>IF('Log_working_2-way'!$D4="","",A5^('Log_working_2-way'!$D4))</f>
        <v>2.3151507157489588</v>
      </c>
      <c r="K5" s="32">
        <f>IF('Log_working_2-way'!$D4="","",B5^('Log_working_2-way'!$D4))</f>
        <v>1.7603691257746719</v>
      </c>
      <c r="L5" s="37">
        <f t="shared" ref="L5:L68" si="9">(1/D5)</f>
        <v>0.4375</v>
      </c>
      <c r="M5" s="37">
        <f t="shared" ref="M5:M68" si="10">(1/E5)</f>
        <v>0.5625</v>
      </c>
      <c r="N5" s="38">
        <v>102</v>
      </c>
      <c r="O5" s="38">
        <f t="shared" ref="O5:O68" si="11">(1/A5)*((N5*A5)-N5)</f>
        <v>54.777777777777779</v>
      </c>
      <c r="P5" s="38">
        <f t="shared" ref="P5:P68" si="12">(1/B5)*((N5*B5)-N5)</f>
        <v>41.285714285714278</v>
      </c>
      <c r="Q5" s="38">
        <f t="shared" ref="Q5:Q68" si="13">(1/B5)*N5</f>
        <v>60.714285714285715</v>
      </c>
      <c r="R5" s="38">
        <f t="shared" ref="R5:R68" si="14">(1/A5)*N5</f>
        <v>47.222222222222214</v>
      </c>
      <c r="S5" s="39">
        <f t="shared" ref="S5:S68" si="15">O5-Q5</f>
        <v>-5.9365079365079367</v>
      </c>
      <c r="T5" s="39">
        <f t="shared" ref="T5:T68" si="16">P5-R5</f>
        <v>-5.9365079365079367</v>
      </c>
      <c r="U5" t="s">
        <v>355</v>
      </c>
      <c r="V5" t="s">
        <v>230</v>
      </c>
      <c r="W5" t="s">
        <v>432</v>
      </c>
      <c r="X5" s="58" t="s">
        <v>487</v>
      </c>
      <c r="Y5" s="41"/>
    </row>
    <row r="6" spans="1:25" s="12" customFormat="1" ht="15" x14ac:dyDescent="0.25">
      <c r="A6">
        <v>1.69</v>
      </c>
      <c r="B6">
        <v>2.2799999999999998</v>
      </c>
      <c r="C6" s="29">
        <f t="shared" si="0"/>
        <v>3.0312467559431067E-2</v>
      </c>
      <c r="D6" s="30">
        <f>IF(OR($A6="",$B6=""),"",A6*'MPTO_working_2-way'!$G5)</f>
        <v>1.7412280701754383</v>
      </c>
      <c r="E6" s="32">
        <f>IF(OR($A6="",$B6=""),"",B6*'MPTO_working_2-way'!$G5)</f>
        <v>2.3491124260355027</v>
      </c>
      <c r="F6" s="30">
        <f>IF(OR($A6="",$B6=""),"",'MPTO_working_2-way'!D5)</f>
        <v>1.7344256391789699</v>
      </c>
      <c r="G6" s="32">
        <f>IF(OR($A6="",$B6=""),"",'MPTO_working_2-way'!E5)</f>
        <v>2.3616082373130669</v>
      </c>
      <c r="H6" s="30">
        <f>IF(OR($A6="",$B6=""),"",'OddsRatio_working_2-way'!M5)</f>
        <v>1.7342087577794201</v>
      </c>
      <c r="I6" s="30">
        <f>IF(OR($A6="",$B6=""),"",'OddsRatio_working_2-way'!N5)</f>
        <v>2.3620104492139973</v>
      </c>
      <c r="J6" s="30">
        <f>IF('Log_working_2-way'!$D5="","",A6^('Log_working_2-way'!$D5))</f>
        <v>1.7311269576388733</v>
      </c>
      <c r="K6" s="32">
        <f>IF('Log_working_2-way'!$D5="","",B6^('Log_working_2-way'!$D5))</f>
        <v>2.3677515095728476</v>
      </c>
      <c r="L6" s="37">
        <f t="shared" si="9"/>
        <v>0.57430730478589431</v>
      </c>
      <c r="M6" s="37">
        <f t="shared" si="10"/>
        <v>0.42569269521410585</v>
      </c>
      <c r="N6" s="38">
        <v>103</v>
      </c>
      <c r="O6" s="38">
        <f t="shared" si="11"/>
        <v>42.053254437869818</v>
      </c>
      <c r="P6" s="38">
        <f t="shared" si="12"/>
        <v>57.824561403508767</v>
      </c>
      <c r="Q6" s="38">
        <f t="shared" si="13"/>
        <v>45.175438596491233</v>
      </c>
      <c r="R6" s="38">
        <f t="shared" si="14"/>
        <v>60.946745562130182</v>
      </c>
      <c r="S6" s="39">
        <f t="shared" si="15"/>
        <v>-3.1221841586214154</v>
      </c>
      <c r="T6" s="39">
        <f t="shared" si="16"/>
        <v>-3.1221841586214154</v>
      </c>
      <c r="U6" t="s">
        <v>359</v>
      </c>
      <c r="V6" t="s">
        <v>131</v>
      </c>
      <c r="W6" t="s">
        <v>423</v>
      </c>
      <c r="X6" s="58" t="s">
        <v>487</v>
      </c>
      <c r="Y6" s="41"/>
    </row>
    <row r="7" spans="1:25" s="12" customFormat="1" ht="15" x14ac:dyDescent="0.25">
      <c r="A7">
        <v>1.65</v>
      </c>
      <c r="B7">
        <v>2.3199999999999998</v>
      </c>
      <c r="C7" s="29">
        <f t="shared" si="0"/>
        <v>3.709508881922674E-2</v>
      </c>
      <c r="D7" s="30">
        <f>IF(OR($A7="",$B7=""),"",A7*'MPTO_working_2-way'!$G6)</f>
        <v>1.711206896551724</v>
      </c>
      <c r="E7" s="32">
        <f>IF(OR($A7="",$B7=""),"",B7*'MPTO_working_2-way'!$G6)</f>
        <v>2.4060606060606058</v>
      </c>
      <c r="F7" s="30">
        <f>IF(OR($A7="",$B7=""),"",'MPTO_working_2-way'!D6)</f>
        <v>1.702089817696754</v>
      </c>
      <c r="G7" s="32">
        <f>IF(OR($A7="",$B7=""),"",'MPTO_working_2-way'!E6)</f>
        <v>2.4243191893603542</v>
      </c>
      <c r="H7" s="30">
        <f>IF(OR($A7="",$B7=""),"",'OddsRatio_working_2-way'!M6)</f>
        <v>1.7017294652672368</v>
      </c>
      <c r="I7" s="30">
        <f>IF(OR($A7="",$B7=""),"",'OddsRatio_working_2-way'!N6)</f>
        <v>2.4250506063888508</v>
      </c>
      <c r="J7" s="30">
        <f>IF('Log_working_2-way'!$D6="","",A7^('Log_working_2-way'!$D6))</f>
        <v>1.6975799054956422</v>
      </c>
      <c r="K7" s="32">
        <f>IF('Log_working_2-way'!$D6="","",B7^('Log_working_2-way'!$D6))</f>
        <v>2.4335275315726488</v>
      </c>
      <c r="L7" s="37">
        <f t="shared" si="9"/>
        <v>0.58438287153652402</v>
      </c>
      <c r="M7" s="37">
        <f t="shared" si="10"/>
        <v>0.41561712846347609</v>
      </c>
      <c r="N7" s="38">
        <v>104</v>
      </c>
      <c r="O7" s="38">
        <f t="shared" si="11"/>
        <v>40.969696969696969</v>
      </c>
      <c r="P7" s="38">
        <f t="shared" si="12"/>
        <v>59.172413793103438</v>
      </c>
      <c r="Q7" s="38">
        <f t="shared" si="13"/>
        <v>44.827586206896555</v>
      </c>
      <c r="R7" s="38">
        <f t="shared" si="14"/>
        <v>63.030303030303031</v>
      </c>
      <c r="S7" s="39">
        <f t="shared" si="15"/>
        <v>-3.8578892371995863</v>
      </c>
      <c r="T7" s="39">
        <f t="shared" si="16"/>
        <v>-3.8578892371995934</v>
      </c>
      <c r="U7" t="s">
        <v>375</v>
      </c>
      <c r="V7" t="s">
        <v>371</v>
      </c>
      <c r="W7" t="s">
        <v>424</v>
      </c>
      <c r="X7" s="58" t="s">
        <v>487</v>
      </c>
      <c r="Y7" s="41"/>
    </row>
    <row r="8" spans="1:25" ht="15" x14ac:dyDescent="0.25">
      <c r="A8">
        <v>1.93</v>
      </c>
      <c r="B8">
        <v>1.94</v>
      </c>
      <c r="C8" s="29">
        <f t="shared" si="0"/>
        <v>3.3598632551679941E-2</v>
      </c>
      <c r="D8" s="30">
        <f>IF(OR($A8="",$B8=""),"",A8*'MPTO_working_2-way'!$G7)</f>
        <v>1.9948453608247423</v>
      </c>
      <c r="E8" s="32">
        <f>IF(OR($A8="",$B8=""),"",B8*'MPTO_working_2-way'!$G7)</f>
        <v>2.0051813471502591</v>
      </c>
      <c r="F8" s="30">
        <f>IF(OR($A8="",$B8=""),"",'MPTO_working_2-way'!D7)</f>
        <v>1.9946726333173512</v>
      </c>
      <c r="G8" s="32">
        <f>IF(OR($A8="",$B8=""),"",'MPTO_working_2-way'!E7)</f>
        <v>2.0053558995233249</v>
      </c>
      <c r="H8" s="30">
        <f>IF(OR($A8="",$B8=""),"",'OddsRatio_working_2-way'!M7)</f>
        <v>1.9946666286387909</v>
      </c>
      <c r="I8" s="30">
        <f>IF(OR($A8="",$B8=""),"",'OddsRatio_working_2-way'!N7)</f>
        <v>2.0053619687316817</v>
      </c>
      <c r="J8" s="30">
        <f>IF('Log_working_2-way'!$D7="","",A8^('Log_working_2-way'!$D7))</f>
        <v>1.9945880029745278</v>
      </c>
      <c r="K8" s="32">
        <f>IF('Log_working_2-way'!$D7="","",B8^('Log_working_2-way'!$D7))</f>
        <v>2.0054414461156225</v>
      </c>
      <c r="L8" s="37">
        <f t="shared" si="9"/>
        <v>0.50129198966408273</v>
      </c>
      <c r="M8" s="37">
        <f t="shared" si="10"/>
        <v>0.49870801033591733</v>
      </c>
      <c r="N8" s="38">
        <v>105</v>
      </c>
      <c r="O8" s="38">
        <f t="shared" si="11"/>
        <v>50.595854922279806</v>
      </c>
      <c r="P8" s="38">
        <f t="shared" si="12"/>
        <v>50.876288659793815</v>
      </c>
      <c r="Q8" s="38">
        <f t="shared" si="13"/>
        <v>54.123711340206192</v>
      </c>
      <c r="R8" s="38">
        <f t="shared" si="14"/>
        <v>54.404145077720216</v>
      </c>
      <c r="S8" s="39">
        <f t="shared" si="15"/>
        <v>-3.5278564179263867</v>
      </c>
      <c r="T8" s="39">
        <f t="shared" si="16"/>
        <v>-3.5278564179264009</v>
      </c>
      <c r="U8" t="s">
        <v>246</v>
      </c>
      <c r="V8" t="s">
        <v>244</v>
      </c>
      <c r="W8" t="s">
        <v>424</v>
      </c>
      <c r="X8" s="58" t="s">
        <v>487</v>
      </c>
      <c r="Y8" s="41"/>
    </row>
    <row r="9" spans="1:25" ht="15" x14ac:dyDescent="0.25">
      <c r="A9">
        <v>1.68</v>
      </c>
      <c r="B9">
        <v>2.2599999999999998</v>
      </c>
      <c r="C9" s="29">
        <f t="shared" si="0"/>
        <v>3.7715971344289834E-2</v>
      </c>
      <c r="D9" s="30">
        <f>IF(OR($A9="",$B9=""),"",A9*'MPTO_working_2-way'!$G8)</f>
        <v>1.7433628318584069</v>
      </c>
      <c r="E9" s="32">
        <f>IF(OR($A9="",$B9=""),"",B9*'MPTO_working_2-way'!$G8)</f>
        <v>2.3452380952380949</v>
      </c>
      <c r="F9" s="30">
        <f>IF(OR($A9="",$B9=""),"",'MPTO_working_2-way'!D8)</f>
        <v>1.7349661853408882</v>
      </c>
      <c r="G9" s="32">
        <f>IF(OR($A9="",$B9=""),"",'MPTO_working_2-way'!E8)</f>
        <v>2.3606068142253167</v>
      </c>
      <c r="H9" s="30">
        <f>IF(OR($A9="",$B9=""),"",'OddsRatio_working_2-way'!M8)</f>
        <v>1.7346308866924531</v>
      </c>
      <c r="I9" s="30">
        <f>IF(OR($A9="",$B9=""),"",'OddsRatio_working_2-way'!N8)</f>
        <v>2.3612278194595446</v>
      </c>
      <c r="J9" s="30">
        <f>IF('Log_working_2-way'!$D8="","",A9^('Log_working_2-way'!$D8))</f>
        <v>1.7308087549076629</v>
      </c>
      <c r="K9" s="32">
        <f>IF('Log_working_2-way'!$D8="","",B9^('Log_working_2-way'!$D8))</f>
        <v>2.3683470446740844</v>
      </c>
      <c r="L9" s="37">
        <f t="shared" si="9"/>
        <v>0.57360406091370564</v>
      </c>
      <c r="M9" s="37">
        <f t="shared" si="10"/>
        <v>0.42639593908629447</v>
      </c>
      <c r="N9" s="38">
        <v>106</v>
      </c>
      <c r="O9" s="38">
        <f t="shared" si="11"/>
        <v>42.904761904761898</v>
      </c>
      <c r="P9" s="38">
        <f t="shared" si="12"/>
        <v>59.097345132743357</v>
      </c>
      <c r="Q9" s="38">
        <f t="shared" si="13"/>
        <v>46.902654867256636</v>
      </c>
      <c r="R9" s="38">
        <f t="shared" si="14"/>
        <v>63.095238095238095</v>
      </c>
      <c r="S9" s="39">
        <f t="shared" si="15"/>
        <v>-3.9978929624947384</v>
      </c>
      <c r="T9" s="39">
        <f t="shared" si="16"/>
        <v>-3.9978929624947384</v>
      </c>
      <c r="U9" t="s">
        <v>133</v>
      </c>
      <c r="V9" t="s">
        <v>241</v>
      </c>
      <c r="W9" t="s">
        <v>424</v>
      </c>
      <c r="X9" s="58" t="s">
        <v>487</v>
      </c>
      <c r="Y9" s="41"/>
    </row>
    <row r="10" spans="1:25" ht="14.25" customHeight="1" x14ac:dyDescent="0.25">
      <c r="A10">
        <v>2.0099999999999998</v>
      </c>
      <c r="B10">
        <v>1.87</v>
      </c>
      <c r="C10" s="29">
        <f t="shared" si="0"/>
        <v>3.22717960997152E-2</v>
      </c>
      <c r="D10" s="30">
        <f>IF(OR($A10="",$B10=""),"",A10*'MPTO_working_2-way'!$G9)</f>
        <v>2.0748663101604272</v>
      </c>
      <c r="E10" s="32">
        <f>IF(OR($A10="",$B10=""),"",B10*'MPTO_working_2-way'!$G9)</f>
        <v>1.9303482587064675</v>
      </c>
      <c r="F10" s="30">
        <f>IF(OR($A10="",$B10=""),"",'MPTO_working_2-way'!D9)</f>
        <v>2.0773758532069522</v>
      </c>
      <c r="G10" s="32">
        <f>IF(OR($A10="",$B10=""),"",'MPTO_working_2-way'!E9)</f>
        <v>1.9281811886013285</v>
      </c>
      <c r="H10" s="30">
        <f>IF(OR($A10="",$B10=""),"",'OddsRatio_working_2-way'!M9)</f>
        <v>2.0774597626964471</v>
      </c>
      <c r="I10" s="30">
        <f>IF(OR($A10="",$B10=""),"",'OddsRatio_working_2-way'!N9)</f>
        <v>1.9281089045009006</v>
      </c>
      <c r="J10" s="30">
        <f>IF('Log_working_2-way'!$D9="","",A10^('Log_working_2-way'!$D9))</f>
        <v>2.0786033258509891</v>
      </c>
      <c r="K10" s="32">
        <f>IF('Log_working_2-way'!$D9="","",B10^('Log_working_2-way'!$D9))</f>
        <v>1.9271248994258339</v>
      </c>
      <c r="L10" s="37">
        <f t="shared" si="9"/>
        <v>0.48195876288659806</v>
      </c>
      <c r="M10" s="37">
        <f t="shared" si="10"/>
        <v>0.51804123711340211</v>
      </c>
      <c r="N10" s="38">
        <v>107</v>
      </c>
      <c r="O10" s="38">
        <f t="shared" si="11"/>
        <v>53.766169154228848</v>
      </c>
      <c r="P10" s="38">
        <f t="shared" si="12"/>
        <v>49.780748663101598</v>
      </c>
      <c r="Q10" s="38">
        <f t="shared" si="13"/>
        <v>57.219251336898388</v>
      </c>
      <c r="R10" s="38">
        <f t="shared" si="14"/>
        <v>53.233830845771152</v>
      </c>
      <c r="S10" s="39">
        <f t="shared" si="15"/>
        <v>-3.4530821826695401</v>
      </c>
      <c r="T10" s="39">
        <f t="shared" si="16"/>
        <v>-3.4530821826695544</v>
      </c>
      <c r="U10" t="s">
        <v>134</v>
      </c>
      <c r="V10" t="s">
        <v>240</v>
      </c>
      <c r="W10" t="s">
        <v>424</v>
      </c>
      <c r="X10" s="58" t="s">
        <v>487</v>
      </c>
      <c r="Y10" s="41"/>
    </row>
    <row r="11" spans="1:25" ht="15" x14ac:dyDescent="0.25">
      <c r="A11">
        <v>2.13</v>
      </c>
      <c r="B11">
        <v>1.76</v>
      </c>
      <c r="C11" s="29">
        <f t="shared" si="0"/>
        <v>3.7665386256935607E-2</v>
      </c>
      <c r="D11" s="30">
        <f>IF(OR($A11="",$B11=""),"",A11*'MPTO_working_2-way'!$G10)</f>
        <v>2.2102272727272729</v>
      </c>
      <c r="E11" s="32">
        <f>IF(OR($A11="",$B11=""),"",B11*'MPTO_working_2-way'!$G10)</f>
        <v>1.8262910798122067</v>
      </c>
      <c r="F11" s="30">
        <f>IF(OR($A11="",$B11=""),"",'MPTO_working_2-way'!D10)</f>
        <v>2.2190126672191313</v>
      </c>
      <c r="G11" s="32">
        <f>IF(OR($A11="",$B11=""),"",'MPTO_working_2-way'!E10)</f>
        <v>1.8203360202000585</v>
      </c>
      <c r="H11" s="30">
        <f>IF(OR($A11="",$B11=""),"",'OddsRatio_working_2-way'!M10)</f>
        <v>2.2193613513897996</v>
      </c>
      <c r="I11" s="30">
        <f>IF(OR($A11="",$B11=""),"",'OddsRatio_working_2-way'!N10)</f>
        <v>1.8201014398727853</v>
      </c>
      <c r="J11" s="30">
        <f>IF('Log_working_2-way'!$D10="","",A11^('Log_working_2-way'!$D10))</f>
        <v>2.2234058151600675</v>
      </c>
      <c r="K11" s="32">
        <f>IF('Log_working_2-way'!$D10="","",B11^('Log_working_2-way'!$D10))</f>
        <v>1.8173902621748135</v>
      </c>
      <c r="L11" s="37">
        <f t="shared" si="9"/>
        <v>0.45244215938303339</v>
      </c>
      <c r="M11" s="37">
        <f t="shared" si="10"/>
        <v>0.54755784061696655</v>
      </c>
      <c r="N11" s="38">
        <v>108</v>
      </c>
      <c r="O11" s="38">
        <f t="shared" si="11"/>
        <v>57.29577464788732</v>
      </c>
      <c r="P11" s="38">
        <f t="shared" si="12"/>
        <v>46.636363636363647</v>
      </c>
      <c r="Q11" s="38">
        <f t="shared" si="13"/>
        <v>61.363636363636367</v>
      </c>
      <c r="R11" s="38">
        <f t="shared" si="14"/>
        <v>50.70422535211268</v>
      </c>
      <c r="S11" s="39">
        <f t="shared" si="15"/>
        <v>-4.0678617157490464</v>
      </c>
      <c r="T11" s="39">
        <f t="shared" si="16"/>
        <v>-4.0678617157490322</v>
      </c>
      <c r="U11" t="s">
        <v>249</v>
      </c>
      <c r="V11" t="s">
        <v>247</v>
      </c>
      <c r="W11" t="s">
        <v>424</v>
      </c>
      <c r="X11" s="58" t="s">
        <v>487</v>
      </c>
      <c r="Y11" s="41"/>
    </row>
    <row r="12" spans="1:25" ht="15" x14ac:dyDescent="0.25">
      <c r="A12">
        <v>2.08</v>
      </c>
      <c r="B12">
        <v>1.79</v>
      </c>
      <c r="C12" s="29">
        <f t="shared" si="0"/>
        <v>3.9428448646325664E-2</v>
      </c>
      <c r="D12" s="30">
        <f>IF(OR($A12="",$B12=""),"",A12*'MPTO_working_2-way'!$G11)</f>
        <v>2.1620111731843576</v>
      </c>
      <c r="E12" s="32">
        <f>IF(OR($A12="",$B12=""),"",B12*'MPTO_working_2-way'!$G11)</f>
        <v>1.8605769230769229</v>
      </c>
      <c r="F12" s="30">
        <f>IF(OR($A12="",$B12=""),"",'MPTO_working_2-way'!D11)</f>
        <v>2.1689385995572641</v>
      </c>
      <c r="G12" s="32">
        <f>IF(OR($A12="",$B12=""),"",'MPTO_working_2-way'!E11)</f>
        <v>1.8554769261437256</v>
      </c>
      <c r="H12" s="30">
        <f>IF(OR($A12="",$B12=""),"",'OddsRatio_working_2-way'!M11)</f>
        <v>2.1692256444309357</v>
      </c>
      <c r="I12" s="30">
        <f>IF(OR($A12="",$B12=""),"",'OddsRatio_working_2-way'!N11)</f>
        <v>1.8552669065744805</v>
      </c>
      <c r="J12" s="30">
        <f>IF('Log_working_2-way'!$D11="","",A12^('Log_working_2-way'!$D11))</f>
        <v>2.1724139714397546</v>
      </c>
      <c r="K12" s="32">
        <f>IF('Log_working_2-way'!$D11="","",B12^('Log_working_2-way'!$D11))</f>
        <v>1.8529410467292624</v>
      </c>
      <c r="L12" s="37">
        <f t="shared" si="9"/>
        <v>0.46253229974160204</v>
      </c>
      <c r="M12" s="37">
        <f t="shared" si="10"/>
        <v>0.53746770025839796</v>
      </c>
      <c r="N12" s="38">
        <v>109</v>
      </c>
      <c r="O12" s="38">
        <f t="shared" si="11"/>
        <v>56.59615384615384</v>
      </c>
      <c r="P12" s="38">
        <f t="shared" si="12"/>
        <v>48.106145251396654</v>
      </c>
      <c r="Q12" s="38">
        <f t="shared" si="13"/>
        <v>60.893854748603346</v>
      </c>
      <c r="R12" s="38">
        <f t="shared" si="14"/>
        <v>52.403846153846146</v>
      </c>
      <c r="S12" s="39">
        <f t="shared" si="15"/>
        <v>-4.2977009024495061</v>
      </c>
      <c r="T12" s="39">
        <f t="shared" si="16"/>
        <v>-4.2977009024494919</v>
      </c>
      <c r="U12" t="s">
        <v>250</v>
      </c>
      <c r="V12" t="s">
        <v>376</v>
      </c>
      <c r="W12" t="s">
        <v>424</v>
      </c>
      <c r="X12" s="58" t="s">
        <v>487</v>
      </c>
      <c r="Y12" s="41"/>
    </row>
    <row r="13" spans="1:25" ht="15" x14ac:dyDescent="0.25">
      <c r="A13">
        <v>1.75</v>
      </c>
      <c r="B13">
        <v>2.14</v>
      </c>
      <c r="C13" s="29">
        <f t="shared" si="0"/>
        <v>3.8718291054739673E-2</v>
      </c>
      <c r="D13" s="30">
        <f>IF(OR($A13="",$B13=""),"",A13*'MPTO_working_2-way'!$G12)</f>
        <v>1.8177570093457944</v>
      </c>
      <c r="E13" s="32">
        <f>IF(OR($A13="",$B13=""),"",B13*'MPTO_working_2-way'!$G12)</f>
        <v>2.2228571428571429</v>
      </c>
      <c r="F13" s="30">
        <f>IF(OR($A13="",$B13=""),"",'MPTO_working_2-way'!D12)</f>
        <v>1.81136638452237</v>
      </c>
      <c r="G13" s="32">
        <f>IF(OR($A13="",$B13=""),"",'MPTO_working_2-way'!E12)</f>
        <v>2.2324888226527575</v>
      </c>
      <c r="H13" s="30">
        <f>IF(OR($A13="",$B13=""),"",'OddsRatio_working_2-way'!M12)</f>
        <v>1.8111071056538131</v>
      </c>
      <c r="I13" s="30">
        <f>IF(OR($A13="",$B13=""),"",'OddsRatio_working_2-way'!N12)</f>
        <v>2.2328828005937953</v>
      </c>
      <c r="J13" s="30">
        <f>IF('Log_working_2-way'!$D12="","",A13^('Log_working_2-way'!$D12))</f>
        <v>1.8081956651086979</v>
      </c>
      <c r="K13" s="32">
        <f>IF('Log_working_2-way'!$D12="","",B13^('Log_working_2-way'!$D12))</f>
        <v>2.2373241322265098</v>
      </c>
      <c r="L13" s="37">
        <f t="shared" si="9"/>
        <v>0.55012853470437018</v>
      </c>
      <c r="M13" s="37">
        <f t="shared" si="10"/>
        <v>0.44987146529562982</v>
      </c>
      <c r="N13" s="38">
        <v>110</v>
      </c>
      <c r="O13" s="38">
        <f t="shared" si="11"/>
        <v>47.142857142857139</v>
      </c>
      <c r="P13" s="38">
        <f t="shared" si="12"/>
        <v>58.598130841121495</v>
      </c>
      <c r="Q13" s="38">
        <f t="shared" si="13"/>
        <v>51.401869158878505</v>
      </c>
      <c r="R13" s="38">
        <f t="shared" si="14"/>
        <v>62.857142857142854</v>
      </c>
      <c r="S13" s="39">
        <f t="shared" si="15"/>
        <v>-4.2590120160213658</v>
      </c>
      <c r="T13" s="39">
        <f t="shared" si="16"/>
        <v>-4.2590120160213587</v>
      </c>
      <c r="U13" t="s">
        <v>243</v>
      </c>
      <c r="V13" t="s">
        <v>372</v>
      </c>
      <c r="W13" t="s">
        <v>424</v>
      </c>
      <c r="X13" s="58" t="s">
        <v>487</v>
      </c>
      <c r="Y13" s="41"/>
    </row>
    <row r="14" spans="1:25" s="35" customFormat="1" ht="15" x14ac:dyDescent="0.25">
      <c r="A14">
        <v>1.77</v>
      </c>
      <c r="B14">
        <v>2.12</v>
      </c>
      <c r="C14" s="29">
        <f t="shared" si="0"/>
        <v>3.6669864619976567E-2</v>
      </c>
      <c r="D14" s="30">
        <f>IF(OR($A14="",$B14=""),"",A14*'MPTO_working_2-way'!$G13)</f>
        <v>1.8349056603773586</v>
      </c>
      <c r="E14" s="32">
        <f>IF(OR($A14="",$B14=""),"",B14*'MPTO_working_2-way'!$G13)</f>
        <v>2.1977401129943503</v>
      </c>
      <c r="F14" s="30">
        <f>IF(OR($A14="",$B14=""),"",'MPTO_working_2-way'!D13)</f>
        <v>1.8293681747269892</v>
      </c>
      <c r="G14" s="32">
        <f>IF(OR($A14="",$B14=""),"",'MPTO_working_2-way'!E13)</f>
        <v>2.20573712673407</v>
      </c>
      <c r="H14" s="30">
        <f>IF(OR($A14="",$B14=""),"",'OddsRatio_working_2-way'!M13)</f>
        <v>1.8291561975888497</v>
      </c>
      <c r="I14" s="30">
        <f>IF(OR($A14="",$B14=""),"",'OddsRatio_working_2-way'!N13)</f>
        <v>2.2060453783110545</v>
      </c>
      <c r="J14" s="30">
        <f>IF('Log_working_2-way'!$D13="","",A14^('Log_working_2-way'!$D13))</f>
        <v>1.8266367308864699</v>
      </c>
      <c r="K14" s="32">
        <f>IF('Log_working_2-way'!$D13="","",B14^('Log_working_2-way'!$D13))</f>
        <v>2.2097212265507746</v>
      </c>
      <c r="L14" s="37">
        <f t="shared" si="9"/>
        <v>0.54498714652956293</v>
      </c>
      <c r="M14" s="37">
        <f t="shared" si="10"/>
        <v>0.45501285347043702</v>
      </c>
      <c r="N14" s="38">
        <v>111</v>
      </c>
      <c r="O14" s="38">
        <f t="shared" si="11"/>
        <v>48.288135593220339</v>
      </c>
      <c r="P14" s="38">
        <f t="shared" si="12"/>
        <v>58.64150943396227</v>
      </c>
      <c r="Q14" s="38">
        <f t="shared" si="13"/>
        <v>52.35849056603773</v>
      </c>
      <c r="R14" s="38">
        <f t="shared" si="14"/>
        <v>62.711864406779661</v>
      </c>
      <c r="S14" s="39">
        <f t="shared" si="15"/>
        <v>-4.0703549728173911</v>
      </c>
      <c r="T14" s="39">
        <f t="shared" si="16"/>
        <v>-4.0703549728173911</v>
      </c>
      <c r="U14" t="s">
        <v>251</v>
      </c>
      <c r="V14" t="s">
        <v>374</v>
      </c>
      <c r="W14" t="s">
        <v>424</v>
      </c>
      <c r="X14" s="58" t="s">
        <v>487</v>
      </c>
      <c r="Y14" s="41"/>
    </row>
    <row r="15" spans="1:25" ht="15" x14ac:dyDescent="0.25">
      <c r="A15">
        <v>1.93</v>
      </c>
      <c r="B15">
        <v>1.94</v>
      </c>
      <c r="C15" s="29">
        <f t="shared" si="0"/>
        <v>3.3598632551679941E-2</v>
      </c>
      <c r="D15" s="30">
        <f>IF(OR($A15="",$B15=""),"",A15*'MPTO_working_2-way'!$G14)</f>
        <v>1.9948453608247423</v>
      </c>
      <c r="E15" s="32">
        <f>IF(OR($A15="",$B15=""),"",B15*'MPTO_working_2-way'!$G14)</f>
        <v>2.0051813471502591</v>
      </c>
      <c r="F15" s="30">
        <f>IF(OR($A15="",$B15=""),"",'MPTO_working_2-way'!D14)</f>
        <v>1.9946726333173512</v>
      </c>
      <c r="G15" s="32">
        <f>IF(OR($A15="",$B15=""),"",'MPTO_working_2-way'!E14)</f>
        <v>2.0053558995233249</v>
      </c>
      <c r="H15" s="30">
        <f>IF(OR($A15="",$B15=""),"",'OddsRatio_working_2-way'!M14)</f>
        <v>1.9946666286387909</v>
      </c>
      <c r="I15" s="30">
        <f>IF(OR($A15="",$B15=""),"",'OddsRatio_working_2-way'!N14)</f>
        <v>2.0053619687316817</v>
      </c>
      <c r="J15" s="30">
        <f>IF('Log_working_2-way'!$D14="","",A15^('Log_working_2-way'!$D14))</f>
        <v>1.9945880029745278</v>
      </c>
      <c r="K15" s="32">
        <f>IF('Log_working_2-way'!$D14="","",B15^('Log_working_2-way'!$D14))</f>
        <v>2.0054414461156225</v>
      </c>
      <c r="L15" s="37">
        <f t="shared" si="9"/>
        <v>0.50129198966408273</v>
      </c>
      <c r="M15" s="37">
        <f t="shared" si="10"/>
        <v>0.49870801033591733</v>
      </c>
      <c r="N15" s="38">
        <v>112</v>
      </c>
      <c r="O15" s="38">
        <f t="shared" si="11"/>
        <v>53.968911917098453</v>
      </c>
      <c r="P15" s="38">
        <f t="shared" si="12"/>
        <v>54.268041237113408</v>
      </c>
      <c r="Q15" s="38">
        <f t="shared" si="13"/>
        <v>57.731958762886606</v>
      </c>
      <c r="R15" s="38">
        <f t="shared" si="14"/>
        <v>58.031088082901562</v>
      </c>
      <c r="S15" s="39">
        <f t="shared" si="15"/>
        <v>-3.7630468457881534</v>
      </c>
      <c r="T15" s="39">
        <f t="shared" si="16"/>
        <v>-3.7630468457881534</v>
      </c>
      <c r="U15" t="s">
        <v>248</v>
      </c>
      <c r="V15" t="s">
        <v>245</v>
      </c>
      <c r="W15" t="s">
        <v>424</v>
      </c>
      <c r="X15" s="58" t="s">
        <v>487</v>
      </c>
      <c r="Y15" s="41"/>
    </row>
    <row r="16" spans="1:25" ht="15" x14ac:dyDescent="0.25">
      <c r="A16">
        <v>2.14</v>
      </c>
      <c r="B16">
        <v>1.75</v>
      </c>
      <c r="C16" s="29">
        <f t="shared" si="0"/>
        <v>3.8718291054739673E-2</v>
      </c>
      <c r="D16" s="30">
        <f>IF(OR($A16="",$B16=""),"",A16*'MPTO_working_2-way'!$G15)</f>
        <v>2.2228571428571429</v>
      </c>
      <c r="E16" s="32">
        <f>IF(OR($A16="",$B16=""),"",B16*'MPTO_working_2-way'!$G15)</f>
        <v>1.8177570093457944</v>
      </c>
      <c r="F16" s="30">
        <f>IF(OR($A16="",$B16=""),"",'MPTO_working_2-way'!D15)</f>
        <v>2.2324888226527575</v>
      </c>
      <c r="G16" s="32">
        <f>IF(OR($A16="",$B16=""),"",'MPTO_working_2-way'!E15)</f>
        <v>1.81136638452237</v>
      </c>
      <c r="H16" s="30">
        <f>IF(OR($A16="",$B16=""),"",'OddsRatio_working_2-way'!M15)</f>
        <v>2.2328828005937953</v>
      </c>
      <c r="I16" s="30">
        <f>IF(OR($A16="",$B16=""),"",'OddsRatio_working_2-way'!N15)</f>
        <v>1.8111071056538131</v>
      </c>
      <c r="J16" s="30">
        <f>IF('Log_working_2-way'!$D15="","",A16^('Log_working_2-way'!$D15))</f>
        <v>2.2373241322265098</v>
      </c>
      <c r="K16" s="32">
        <f>IF('Log_working_2-way'!$D15="","",B16^('Log_working_2-way'!$D15))</f>
        <v>1.8081956651086979</v>
      </c>
      <c r="L16" s="37">
        <f t="shared" si="9"/>
        <v>0.44987146529562982</v>
      </c>
      <c r="M16" s="37">
        <f t="shared" si="10"/>
        <v>0.55012853470437018</v>
      </c>
      <c r="N16" s="38">
        <v>113</v>
      </c>
      <c r="O16" s="38">
        <f t="shared" si="11"/>
        <v>60.196261682242998</v>
      </c>
      <c r="P16" s="38">
        <f t="shared" si="12"/>
        <v>48.428571428571423</v>
      </c>
      <c r="Q16" s="38">
        <f t="shared" si="13"/>
        <v>64.571428571428569</v>
      </c>
      <c r="R16" s="38">
        <f t="shared" si="14"/>
        <v>52.803738317757009</v>
      </c>
      <c r="S16" s="39">
        <f t="shared" si="15"/>
        <v>-4.3751668891855715</v>
      </c>
      <c r="T16" s="39">
        <f t="shared" si="16"/>
        <v>-4.3751668891855857</v>
      </c>
      <c r="U16" t="s">
        <v>373</v>
      </c>
      <c r="V16" t="s">
        <v>242</v>
      </c>
      <c r="W16" t="s">
        <v>424</v>
      </c>
      <c r="X16" s="58" t="s">
        <v>487</v>
      </c>
      <c r="Y16" s="41"/>
    </row>
    <row r="17" spans="1:25" ht="15" x14ac:dyDescent="0.25">
      <c r="A17">
        <v>1.96</v>
      </c>
      <c r="B17">
        <v>1.91</v>
      </c>
      <c r="C17" s="29">
        <f t="shared" si="0"/>
        <v>3.3764291056736839E-2</v>
      </c>
      <c r="D17" s="30">
        <f>IF(OR($A17="",$B17=""),"",A17*'MPTO_working_2-way'!$G16)</f>
        <v>2.0261780104712042</v>
      </c>
      <c r="E17" s="32">
        <f>IF(OR($A17="",$B17=""),"",B17*'MPTO_working_2-way'!$G16)</f>
        <v>1.9744897959183674</v>
      </c>
      <c r="F17" s="30">
        <f>IF(OR($A17="",$B17=""),"",'MPTO_working_2-way'!D16)</f>
        <v>2.0270738574832143</v>
      </c>
      <c r="G17" s="32">
        <f>IF(OR($A17="",$B17=""),"",'MPTO_working_2-way'!E16)</f>
        <v>1.9736398144242935</v>
      </c>
      <c r="H17" s="30">
        <f>IF(OR($A17="",$B17=""),"",'OddsRatio_working_2-way'!M16)</f>
        <v>2.0271051820261912</v>
      </c>
      <c r="I17" s="30">
        <f>IF(OR($A17="",$B17=""),"",'OddsRatio_working_2-way'!N16)</f>
        <v>1.9736101204623264</v>
      </c>
      <c r="J17" s="30">
        <f>IF('Log_working_2-way'!$D16="","",A17^('Log_working_2-way'!$D16))</f>
        <v>2.0275133700590602</v>
      </c>
      <c r="K17" s="32">
        <f>IF('Log_working_2-way'!$D16="","",B17^('Log_working_2-way'!$D16))</f>
        <v>1.9732233459331785</v>
      </c>
      <c r="L17" s="37">
        <f t="shared" si="9"/>
        <v>0.49354005167958659</v>
      </c>
      <c r="M17" s="37">
        <f t="shared" si="10"/>
        <v>0.50645994832041341</v>
      </c>
      <c r="N17" s="38">
        <v>114</v>
      </c>
      <c r="O17" s="38">
        <f t="shared" si="11"/>
        <v>55.836734693877553</v>
      </c>
      <c r="P17" s="38">
        <f t="shared" si="12"/>
        <v>54.314136125654443</v>
      </c>
      <c r="Q17" s="38">
        <f t="shared" si="13"/>
        <v>59.68586387434555</v>
      </c>
      <c r="R17" s="38">
        <f t="shared" si="14"/>
        <v>58.163265306122447</v>
      </c>
      <c r="S17" s="39">
        <f t="shared" si="15"/>
        <v>-3.8491291804679975</v>
      </c>
      <c r="T17" s="39">
        <f t="shared" si="16"/>
        <v>-3.8491291804680046</v>
      </c>
      <c r="U17" t="s">
        <v>475</v>
      </c>
      <c r="V17" t="s">
        <v>470</v>
      </c>
      <c r="W17" t="s">
        <v>478</v>
      </c>
      <c r="X17" s="58" t="s">
        <v>487</v>
      </c>
      <c r="Y17" s="41"/>
    </row>
    <row r="18" spans="1:25" ht="15" x14ac:dyDescent="0.25">
      <c r="A18">
        <v>2.11</v>
      </c>
      <c r="B18">
        <v>1.78</v>
      </c>
      <c r="C18" s="29">
        <f t="shared" si="0"/>
        <v>3.5731402098088338E-2</v>
      </c>
      <c r="D18" s="30">
        <f>IF(OR($A18="",$B18=""),"",A18*'MPTO_working_2-way'!$G17)</f>
        <v>2.1853932584269664</v>
      </c>
      <c r="E18" s="32">
        <f>IF(OR($A18="",$B18=""),"",B18*'MPTO_working_2-way'!$G17)</f>
        <v>1.8436018957345972</v>
      </c>
      <c r="F18" s="30">
        <f>IF(OR($A18="",$B18=""),"",'MPTO_working_2-way'!D17)</f>
        <v>2.1926557300484557</v>
      </c>
      <c r="G18" s="32">
        <f>IF(OR($A18="",$B18=""),"",'MPTO_working_2-way'!E17)</f>
        <v>1.8384649273092173</v>
      </c>
      <c r="H18" s="30">
        <f>IF(OR($A18="",$B18=""),"",'OddsRatio_working_2-way'!M17)</f>
        <v>2.192927878405448</v>
      </c>
      <c r="I18" s="30">
        <f>IF(OR($A18="",$B18=""),"",'OddsRatio_working_2-way'!N17)</f>
        <v>1.838273644284909</v>
      </c>
      <c r="J18" s="30">
        <f>IF('Log_working_2-way'!$D17="","",A18^('Log_working_2-way'!$D17))</f>
        <v>2.1962612557480616</v>
      </c>
      <c r="K18" s="32">
        <f>IF('Log_working_2-way'!$D17="","",B18^('Log_working_2-way'!$D17))</f>
        <v>1.8359377980310738</v>
      </c>
      <c r="L18" s="37">
        <f t="shared" si="9"/>
        <v>0.45758354755784059</v>
      </c>
      <c r="M18" s="37">
        <f t="shared" si="10"/>
        <v>0.54241645244215941</v>
      </c>
      <c r="N18" s="38">
        <v>115</v>
      </c>
      <c r="O18" s="38">
        <f t="shared" si="11"/>
        <v>60.497630331753548</v>
      </c>
      <c r="P18" s="38">
        <f t="shared" si="12"/>
        <v>50.393258426966305</v>
      </c>
      <c r="Q18" s="38">
        <f t="shared" si="13"/>
        <v>64.606741573033716</v>
      </c>
      <c r="R18" s="38">
        <f t="shared" si="14"/>
        <v>54.502369668246445</v>
      </c>
      <c r="S18" s="39">
        <f t="shared" si="15"/>
        <v>-4.1091112412801678</v>
      </c>
      <c r="T18" s="39">
        <f t="shared" si="16"/>
        <v>-4.1091112412801394</v>
      </c>
      <c r="U18" t="s">
        <v>464</v>
      </c>
      <c r="V18" t="s">
        <v>466</v>
      </c>
      <c r="W18" t="s">
        <v>478</v>
      </c>
      <c r="X18" s="58" t="s">
        <v>487</v>
      </c>
      <c r="Y18" s="41"/>
    </row>
    <row r="19" spans="1:25" ht="15" x14ac:dyDescent="0.25">
      <c r="A19">
        <v>2.0099999999999998</v>
      </c>
      <c r="B19">
        <v>1.89</v>
      </c>
      <c r="C19" s="29">
        <f t="shared" si="0"/>
        <v>2.6612966911474523E-2</v>
      </c>
      <c r="D19" s="30">
        <f>IF(OR($A19="",$B19=""),"",A19*'MPTO_working_2-way'!$G18)</f>
        <v>2.0634920634920637</v>
      </c>
      <c r="E19" s="32">
        <f>IF(OR($A19="",$B19=""),"",B19*'MPTO_working_2-way'!$G18)</f>
        <v>1.9402985074626868</v>
      </c>
      <c r="F19" s="30">
        <f>IF(OR($A19="",$B19=""),"",'MPTO_working_2-way'!D18)</f>
        <v>2.065236891462122</v>
      </c>
      <c r="G19" s="32">
        <f>IF(OR($A19="",$B19=""),"",'MPTO_working_2-way'!E18)</f>
        <v>1.9387583250401901</v>
      </c>
      <c r="H19" s="30">
        <f>IF(OR($A19="",$B19=""),"",'OddsRatio_working_2-way'!M18)</f>
        <v>2.0652846852715743</v>
      </c>
      <c r="I19" s="30">
        <f>IF(OR($A19="",$B19=""),"",'OddsRatio_working_2-way'!N18)</f>
        <v>1.9387162078135651</v>
      </c>
      <c r="J19" s="30">
        <f>IF('Log_working_2-way'!$D18="","",A19^('Log_working_2-way'!$D18))</f>
        <v>2.0660754766713998</v>
      </c>
      <c r="K19" s="32">
        <f>IF('Log_working_2-way'!$D18="","",B19^('Log_working_2-way'!$D18))</f>
        <v>1.9380198887252209</v>
      </c>
      <c r="L19" s="37">
        <f t="shared" si="9"/>
        <v>0.48461538461538456</v>
      </c>
      <c r="M19" s="37">
        <f t="shared" si="10"/>
        <v>0.51538461538461533</v>
      </c>
      <c r="N19" s="38">
        <v>116</v>
      </c>
      <c r="O19" s="38">
        <f t="shared" si="11"/>
        <v>58.288557213930339</v>
      </c>
      <c r="P19" s="38">
        <f t="shared" si="12"/>
        <v>54.62433862433862</v>
      </c>
      <c r="Q19" s="38">
        <f t="shared" si="13"/>
        <v>61.375661375661387</v>
      </c>
      <c r="R19" s="38">
        <f t="shared" si="14"/>
        <v>57.711442786069661</v>
      </c>
      <c r="S19" s="39">
        <f t="shared" si="15"/>
        <v>-3.0871041617310482</v>
      </c>
      <c r="T19" s="39">
        <f t="shared" si="16"/>
        <v>-3.0871041617310411</v>
      </c>
      <c r="U19" t="s">
        <v>285</v>
      </c>
      <c r="V19" t="s">
        <v>392</v>
      </c>
      <c r="W19" t="s">
        <v>426</v>
      </c>
      <c r="X19" s="58" t="s">
        <v>487</v>
      </c>
      <c r="Y19" s="41"/>
    </row>
    <row r="20" spans="1:25" ht="15" x14ac:dyDescent="0.25">
      <c r="A20">
        <v>2.16</v>
      </c>
      <c r="B20">
        <v>1.77</v>
      </c>
      <c r="C20" s="29">
        <f t="shared" si="0"/>
        <v>2.79347143753923E-2</v>
      </c>
      <c r="D20" s="30">
        <f>IF(OR($A20="",$B20=""),"",A20*'MPTO_working_2-way'!$G19)</f>
        <v>2.2203389830508473</v>
      </c>
      <c r="E20" s="32">
        <f>IF(OR($A20="",$B20=""),"",B20*'MPTO_working_2-way'!$G19)</f>
        <v>1.8194444444444444</v>
      </c>
      <c r="F20" s="30">
        <f>IF(OR($A20="",$B20=""),"",'MPTO_working_2-way'!D19)</f>
        <v>2.2271932890597692</v>
      </c>
      <c r="G20" s="32">
        <f>IF(OR($A20="",$B20=""),"",'MPTO_working_2-way'!E19)</f>
        <v>1.8148675590999714</v>
      </c>
      <c r="H20" s="30">
        <f>IF(OR($A20="",$B20=""),"",'OddsRatio_working_2-way'!M19)</f>
        <v>2.2273929715024061</v>
      </c>
      <c r="I20" s="30">
        <f>IF(OR($A20="",$B20=""),"",'OddsRatio_working_2-way'!N19)</f>
        <v>1.8147349897041836</v>
      </c>
      <c r="J20" s="30">
        <f>IF('Log_working_2-way'!$D19="","",A20^('Log_working_2-way'!$D19))</f>
        <v>2.2305183638047077</v>
      </c>
      <c r="K20" s="32">
        <f>IF('Log_working_2-way'!$D19="","",B20^('Log_working_2-way'!$D19))</f>
        <v>1.8126656451578935</v>
      </c>
      <c r="L20" s="37">
        <f t="shared" si="9"/>
        <v>0.45038167938931301</v>
      </c>
      <c r="M20" s="37">
        <f t="shared" si="10"/>
        <v>0.54961832061068705</v>
      </c>
      <c r="N20" s="38">
        <v>117</v>
      </c>
      <c r="O20" s="38">
        <f t="shared" si="11"/>
        <v>62.833333333333336</v>
      </c>
      <c r="P20" s="38">
        <f t="shared" si="12"/>
        <v>50.898305084745765</v>
      </c>
      <c r="Q20" s="38">
        <f t="shared" si="13"/>
        <v>66.101694915254242</v>
      </c>
      <c r="R20" s="38">
        <f t="shared" si="14"/>
        <v>54.166666666666657</v>
      </c>
      <c r="S20" s="39">
        <f t="shared" si="15"/>
        <v>-3.2683615819209066</v>
      </c>
      <c r="T20" s="39">
        <f t="shared" si="16"/>
        <v>-3.2683615819208924</v>
      </c>
      <c r="U20" t="s">
        <v>287</v>
      </c>
      <c r="V20" t="s">
        <v>437</v>
      </c>
      <c r="W20" t="s">
        <v>426</v>
      </c>
      <c r="X20" s="58" t="s">
        <v>487</v>
      </c>
      <c r="Y20" s="41"/>
    </row>
    <row r="21" spans="1:25" ht="15" x14ac:dyDescent="0.25">
      <c r="A21">
        <v>2.38</v>
      </c>
      <c r="B21">
        <v>1.61</v>
      </c>
      <c r="C21" s="29">
        <f t="shared" si="0"/>
        <v>4.1286079649250906E-2</v>
      </c>
      <c r="D21" s="30">
        <f>IF(OR($A21="",$B21=""),"",A21*'MPTO_working_2-way'!$G20)</f>
        <v>2.4782608695652169</v>
      </c>
      <c r="E21" s="32">
        <f>IF(OR($A21="",$B21=""),"",B21*'MPTO_working_2-way'!$G20)</f>
        <v>1.6764705882352942</v>
      </c>
      <c r="F21" s="30">
        <f>IF(OR($A21="",$B21=""),"",'MPTO_working_2-way'!D20)</f>
        <v>2.5029721079103791</v>
      </c>
      <c r="G21" s="32">
        <f>IF(OR($A21="",$B21=""),"",'MPTO_working_2-way'!E20)</f>
        <v>1.6653483419531487</v>
      </c>
      <c r="H21" s="30">
        <f>IF(OR($A21="",$B21=""),"",'OddsRatio_working_2-way'!M20)</f>
        <v>2.5040927770477501</v>
      </c>
      <c r="I21" s="30">
        <f>IF(OR($A21="",$B21=""),"",'OddsRatio_working_2-way'!N20)</f>
        <v>1.6648526043471934</v>
      </c>
      <c r="J21" s="30">
        <f>IF('Log_working_2-way'!$D20="","",A21^('Log_working_2-way'!$D20))</f>
        <v>2.5156679956166372</v>
      </c>
      <c r="K21" s="32">
        <f>IF('Log_working_2-way'!$D20="","",B21^('Log_working_2-way'!$D20))</f>
        <v>1.6597750977731451</v>
      </c>
      <c r="L21" s="37">
        <f t="shared" si="9"/>
        <v>0.40350877192982465</v>
      </c>
      <c r="M21" s="37">
        <f t="shared" si="10"/>
        <v>0.59649122807017541</v>
      </c>
      <c r="N21" s="38">
        <v>118</v>
      </c>
      <c r="O21" s="38">
        <f t="shared" si="11"/>
        <v>68.420168067226882</v>
      </c>
      <c r="P21" s="38">
        <f t="shared" si="12"/>
        <v>44.708074534161497</v>
      </c>
      <c r="Q21" s="38">
        <f t="shared" si="13"/>
        <v>73.291925465838503</v>
      </c>
      <c r="R21" s="38">
        <f t="shared" si="14"/>
        <v>49.579831932773111</v>
      </c>
      <c r="S21" s="39">
        <f t="shared" si="15"/>
        <v>-4.8717573986116207</v>
      </c>
      <c r="T21" s="39">
        <f t="shared" si="16"/>
        <v>-4.8717573986116136</v>
      </c>
      <c r="U21" t="s">
        <v>297</v>
      </c>
      <c r="V21" t="s">
        <v>400</v>
      </c>
      <c r="W21" t="s">
        <v>427</v>
      </c>
      <c r="X21" s="58" t="s">
        <v>487</v>
      </c>
      <c r="Y21" s="41"/>
    </row>
    <row r="22" spans="1:25" ht="15" x14ac:dyDescent="0.25">
      <c r="A22">
        <v>2.6</v>
      </c>
      <c r="B22">
        <v>1.52</v>
      </c>
      <c r="C22" s="29">
        <f t="shared" si="0"/>
        <v>4.2510121457489891E-2</v>
      </c>
      <c r="D22" s="30">
        <f>IF(OR($A22="",$B22=""),"",A22*'MPTO_working_2-way'!$G21)</f>
        <v>2.7105263157894739</v>
      </c>
      <c r="E22" s="32">
        <f>IF(OR($A22="",$B22=""),"",B22*'MPTO_working_2-way'!$G21)</f>
        <v>1.5846153846153848</v>
      </c>
      <c r="F22" s="30">
        <f>IF(OR($A22="",$B22=""),"",'MPTO_working_2-way'!D21)</f>
        <v>2.7520891364902509</v>
      </c>
      <c r="G22" s="32">
        <f>IF(OR($A22="",$B22=""),"",'MPTO_working_2-way'!E21)</f>
        <v>1.5707472178060415</v>
      </c>
      <c r="H22" s="30">
        <f>IF(OR($A22="",$B22=""),"",'OddsRatio_working_2-way'!M21)</f>
        <v>2.7541160386140584</v>
      </c>
      <c r="I22" s="30">
        <f>IF(OR($A22="",$B22=""),"",'OddsRatio_working_2-way'!N21)</f>
        <v>1.5700877125495689</v>
      </c>
      <c r="J22" s="30">
        <f>IF('Log_working_2-way'!$D21="","",A22^('Log_working_2-way'!$D21))</f>
        <v>2.7738799677974892</v>
      </c>
      <c r="K22" s="32">
        <f>IF('Log_working_2-way'!$D21="","",B22^('Log_working_2-way'!$D21))</f>
        <v>1.5637360013940216</v>
      </c>
      <c r="L22" s="37">
        <f t="shared" si="9"/>
        <v>0.3689320388349514</v>
      </c>
      <c r="M22" s="37">
        <f t="shared" si="10"/>
        <v>0.63106796116504849</v>
      </c>
      <c r="N22" s="38">
        <v>119</v>
      </c>
      <c r="O22" s="38">
        <f t="shared" si="11"/>
        <v>73.230769230769241</v>
      </c>
      <c r="P22" s="38">
        <f t="shared" si="12"/>
        <v>40.710526315789473</v>
      </c>
      <c r="Q22" s="38">
        <f t="shared" si="13"/>
        <v>78.289473684210535</v>
      </c>
      <c r="R22" s="38">
        <f t="shared" si="14"/>
        <v>45.769230769230766</v>
      </c>
      <c r="S22" s="39">
        <f t="shared" si="15"/>
        <v>-5.0587044534412939</v>
      </c>
      <c r="T22" s="39">
        <f t="shared" si="16"/>
        <v>-5.0587044534412939</v>
      </c>
      <c r="U22" t="s">
        <v>294</v>
      </c>
      <c r="V22" t="s">
        <v>403</v>
      </c>
      <c r="W22" t="s">
        <v>427</v>
      </c>
      <c r="X22" s="58" t="s">
        <v>487</v>
      </c>
      <c r="Y22" s="41"/>
    </row>
    <row r="23" spans="1:25" ht="15" x14ac:dyDescent="0.25">
      <c r="A23">
        <v>1.88</v>
      </c>
      <c r="B23">
        <v>1.99</v>
      </c>
      <c r="C23" s="29">
        <f t="shared" si="0"/>
        <v>3.4427456431091574E-2</v>
      </c>
      <c r="D23" s="30">
        <f>IF(OR($A23="",$B23=""),"",A23*'MPTO_working_2-way'!$G22)</f>
        <v>1.9447236180904521</v>
      </c>
      <c r="E23" s="32">
        <f>IF(OR($A23="",$B23=""),"",B23*'MPTO_working_2-way'!$G22)</f>
        <v>2.0585106382978724</v>
      </c>
      <c r="F23" s="30">
        <f>IF(OR($A23="",$B23=""),"",'MPTO_working_2-way'!D22)</f>
        <v>1.9428749480681344</v>
      </c>
      <c r="G23" s="32">
        <f>IF(OR($A23="",$B23=""),"",'MPTO_working_2-way'!E22)</f>
        <v>2.0605860321656753</v>
      </c>
      <c r="H23" s="30">
        <f>IF(OR($A23="",$B23=""),"",'OddsRatio_working_2-way'!M22)</f>
        <v>1.9428090415820634</v>
      </c>
      <c r="I23" s="30">
        <f>IF(OR($A23="",$B23=""),"",'OddsRatio_working_2-way'!N22)</f>
        <v>2.0606601717798219</v>
      </c>
      <c r="J23" s="30">
        <f>IF('Log_working_2-way'!$D22="","",A23^('Log_working_2-way'!$D22))</f>
        <v>1.9419679246135251</v>
      </c>
      <c r="K23" s="32">
        <f>IF('Log_working_2-way'!$D22="","",B23^('Log_working_2-way'!$D22))</f>
        <v>2.0616072733158419</v>
      </c>
      <c r="L23" s="37">
        <f t="shared" si="9"/>
        <v>0.51421188630490955</v>
      </c>
      <c r="M23" s="37">
        <f t="shared" si="10"/>
        <v>0.48578811369509045</v>
      </c>
      <c r="N23" s="38">
        <v>120</v>
      </c>
      <c r="O23" s="38">
        <f t="shared" si="11"/>
        <v>56.170212765957444</v>
      </c>
      <c r="P23" s="38">
        <f t="shared" si="12"/>
        <v>59.698492462311556</v>
      </c>
      <c r="Q23" s="38">
        <f t="shared" si="13"/>
        <v>60.301507537688437</v>
      </c>
      <c r="R23" s="38">
        <f t="shared" si="14"/>
        <v>63.829787234042556</v>
      </c>
      <c r="S23" s="39">
        <f t="shared" si="15"/>
        <v>-4.1312947717309925</v>
      </c>
      <c r="T23" s="39">
        <f t="shared" si="16"/>
        <v>-4.1312947717309996</v>
      </c>
      <c r="U23" t="s">
        <v>143</v>
      </c>
      <c r="V23" t="s">
        <v>141</v>
      </c>
      <c r="W23" t="s">
        <v>428</v>
      </c>
      <c r="X23" s="58" t="s">
        <v>487</v>
      </c>
      <c r="Y23" s="41"/>
    </row>
    <row r="24" spans="1:25" ht="15" x14ac:dyDescent="0.25">
      <c r="A24">
        <v>2.25</v>
      </c>
      <c r="B24">
        <v>1.68</v>
      </c>
      <c r="C24" s="29">
        <f t="shared" si="0"/>
        <v>3.9682539682539542E-2</v>
      </c>
      <c r="D24" s="30">
        <f>IF(OR($A24="",$B24=""),"",A24*'MPTO_working_2-way'!$G23)</f>
        <v>2.339285714285714</v>
      </c>
      <c r="E24" s="32">
        <f>IF(OR($A24="",$B24=""),"",B24*'MPTO_working_2-way'!$G23)</f>
        <v>1.7466666666666664</v>
      </c>
      <c r="F24" s="30">
        <f>IF(OR($A24="",$B24=""),"",'MPTO_working_2-way'!D23)</f>
        <v>2.3551401869158877</v>
      </c>
      <c r="G24" s="32">
        <f>IF(OR($A24="",$B24=""),"",'MPTO_working_2-way'!E23)</f>
        <v>1.7379310344827583</v>
      </c>
      <c r="H24" s="30">
        <f>IF(OR($A24="",$B24=""),"",'OddsRatio_working_2-way'!M23)</f>
        <v>2.3558153613666013</v>
      </c>
      <c r="I24" s="30">
        <f>IF(OR($A24="",$B24=""),"",'OddsRatio_working_2-way'!N23)</f>
        <v>1.7375635565834309</v>
      </c>
      <c r="J24" s="30">
        <f>IF('Log_working_2-way'!$D23="","",A24^('Log_working_2-way'!$D23))</f>
        <v>2.3631739395308338</v>
      </c>
      <c r="K24" s="32">
        <f>IF('Log_working_2-way'!$D23="","",B24^('Log_working_2-way'!$D23))</f>
        <v>1.733582099100242</v>
      </c>
      <c r="L24" s="37">
        <f t="shared" si="9"/>
        <v>0.4274809160305344</v>
      </c>
      <c r="M24" s="37">
        <f t="shared" si="10"/>
        <v>0.57251908396946571</v>
      </c>
      <c r="N24" s="38">
        <v>121</v>
      </c>
      <c r="O24" s="38">
        <f t="shared" si="11"/>
        <v>67.222222222222214</v>
      </c>
      <c r="P24" s="38">
        <f t="shared" si="12"/>
        <v>48.976190476190474</v>
      </c>
      <c r="Q24" s="38">
        <f t="shared" si="13"/>
        <v>72.023809523809518</v>
      </c>
      <c r="R24" s="38">
        <f t="shared" si="14"/>
        <v>53.777777777777771</v>
      </c>
      <c r="S24" s="39">
        <f t="shared" si="15"/>
        <v>-4.8015873015873041</v>
      </c>
      <c r="T24" s="39">
        <f t="shared" si="16"/>
        <v>-4.801587301587297</v>
      </c>
      <c r="U24" t="s">
        <v>302</v>
      </c>
      <c r="V24" t="s">
        <v>140</v>
      </c>
      <c r="W24" t="s">
        <v>428</v>
      </c>
      <c r="X24" s="58" t="s">
        <v>487</v>
      </c>
      <c r="Y24" s="41"/>
    </row>
    <row r="25" spans="1:25" ht="15" x14ac:dyDescent="0.25">
      <c r="A25">
        <v>1.57</v>
      </c>
      <c r="B25">
        <v>2.4900000000000002</v>
      </c>
      <c r="C25" s="29">
        <f t="shared" si="0"/>
        <v>3.8549100862046881E-2</v>
      </c>
      <c r="D25" s="30">
        <f>IF(OR($A25="",$B25=""),"",A25*'MPTO_working_2-way'!$G24)</f>
        <v>1.6305220883534137</v>
      </c>
      <c r="E25" s="32">
        <f>IF(OR($A25="",$B25=""),"",B25*'MPTO_working_2-way'!$G24)</f>
        <v>2.5859872611464971</v>
      </c>
      <c r="F25" s="30">
        <f>IF(OR($A25="",$B25=""),"",'MPTO_working_2-way'!D24)</f>
        <v>1.6189924005549459</v>
      </c>
      <c r="G25" s="32">
        <f>IF(OR($A25="",$B25=""),"",'MPTO_working_2-way'!E24)</f>
        <v>2.6155287190981165</v>
      </c>
      <c r="H25" s="30">
        <f>IF(OR($A25="",$B25=""),"",'OddsRatio_working_2-way'!M24)</f>
        <v>1.6185065364007643</v>
      </c>
      <c r="I25" s="30">
        <f>IF(OR($A25="",$B25=""),"",'OddsRatio_working_2-way'!N24)</f>
        <v>2.6167977881353308</v>
      </c>
      <c r="J25" s="30">
        <f>IF('Log_working_2-way'!$D24="","",A25^('Log_working_2-way'!$D24))</f>
        <v>1.6132455721377705</v>
      </c>
      <c r="K25" s="32">
        <f>IF('Log_working_2-way'!$D24="","",B25^('Log_working_2-way'!$D24))</f>
        <v>2.6306681131242473</v>
      </c>
      <c r="L25" s="37">
        <f t="shared" si="9"/>
        <v>0.61330049261083741</v>
      </c>
      <c r="M25" s="37">
        <f t="shared" si="10"/>
        <v>0.38669950738916253</v>
      </c>
      <c r="N25" s="38">
        <v>122</v>
      </c>
      <c r="O25" s="38">
        <f t="shared" si="11"/>
        <v>44.292993630573257</v>
      </c>
      <c r="P25" s="38">
        <f t="shared" si="12"/>
        <v>73.00401606425703</v>
      </c>
      <c r="Q25" s="38">
        <f t="shared" si="13"/>
        <v>48.995983935742963</v>
      </c>
      <c r="R25" s="38">
        <f t="shared" si="14"/>
        <v>77.70700636942675</v>
      </c>
      <c r="S25" s="39">
        <f t="shared" si="15"/>
        <v>-4.7029903051697062</v>
      </c>
      <c r="T25" s="39">
        <f t="shared" si="16"/>
        <v>-4.7029903051697204</v>
      </c>
      <c r="U25" t="s">
        <v>149</v>
      </c>
      <c r="V25" t="s">
        <v>121</v>
      </c>
      <c r="W25" t="s">
        <v>419</v>
      </c>
      <c r="X25" t="s">
        <v>488</v>
      </c>
      <c r="Y25" s="41"/>
    </row>
    <row r="26" spans="1:25" ht="15" x14ac:dyDescent="0.25">
      <c r="A26">
        <v>1.72</v>
      </c>
      <c r="B26">
        <v>2.23</v>
      </c>
      <c r="C26" s="29">
        <f t="shared" si="0"/>
        <v>2.982584211075201E-2</v>
      </c>
      <c r="D26" s="30">
        <f>IF(OR($A26="",$B26=""),"",A26*'MPTO_working_2-way'!$G25)</f>
        <v>1.7713004484304935</v>
      </c>
      <c r="E26" s="32">
        <f>IF(OR($A26="",$B26=""),"",B26*'MPTO_working_2-way'!$G25)</f>
        <v>2.2965116279069768</v>
      </c>
      <c r="F26" s="30">
        <f>IF(OR($A26="",$B26=""),"",'MPTO_working_2-way'!D25)</f>
        <v>1.7652798232695142</v>
      </c>
      <c r="G26" s="32">
        <f>IF(OR($A26="",$B26=""),"",'MPTO_working_2-way'!E25)</f>
        <v>2.3067115708443593</v>
      </c>
      <c r="H26" s="30">
        <f>IF(OR($A26="",$B26=""),"",'OddsRatio_working_2-way'!M25)</f>
        <v>1.7650920556760061</v>
      </c>
      <c r="I26" s="30">
        <f>IF(OR($A26="",$B26=""),"",'OddsRatio_working_2-way'!N25)</f>
        <v>2.3070322617798436</v>
      </c>
      <c r="J26" s="30">
        <f>IF('Log_working_2-way'!$D25="","",A26^('Log_working_2-way'!$D25))</f>
        <v>1.7623660397486636</v>
      </c>
      <c r="K26" s="32">
        <f>IF('Log_working_2-way'!$D25="","",B26^('Log_working_2-way'!$D25))</f>
        <v>2.3117058576345526</v>
      </c>
      <c r="L26" s="37">
        <f t="shared" si="9"/>
        <v>0.56455696202531636</v>
      </c>
      <c r="M26" s="37">
        <f t="shared" si="10"/>
        <v>0.43544303797468353</v>
      </c>
      <c r="N26" s="38">
        <v>123</v>
      </c>
      <c r="O26" s="38">
        <f t="shared" si="11"/>
        <v>51.488372093023258</v>
      </c>
      <c r="P26" s="38">
        <f t="shared" si="12"/>
        <v>67.843049327354265</v>
      </c>
      <c r="Q26" s="38">
        <f t="shared" si="13"/>
        <v>55.156950672645742</v>
      </c>
      <c r="R26" s="38">
        <f t="shared" si="14"/>
        <v>71.511627906976742</v>
      </c>
      <c r="S26" s="39">
        <f t="shared" si="15"/>
        <v>-3.6685785796224835</v>
      </c>
      <c r="T26" s="39">
        <f t="shared" si="16"/>
        <v>-3.6685785796224764</v>
      </c>
      <c r="U26" t="s">
        <v>157</v>
      </c>
      <c r="V26" t="s">
        <v>154</v>
      </c>
      <c r="W26" t="s">
        <v>420</v>
      </c>
      <c r="X26" t="s">
        <v>488</v>
      </c>
      <c r="Y26" s="41"/>
    </row>
    <row r="27" spans="1:25" ht="15" x14ac:dyDescent="0.25">
      <c r="A27">
        <v>1.87</v>
      </c>
      <c r="B27">
        <v>2.02</v>
      </c>
      <c r="C27" s="29">
        <f t="shared" si="0"/>
        <v>2.9808863239265015E-2</v>
      </c>
      <c r="D27" s="30">
        <f>IF(OR($A27="",$B27=""),"",A27*'MPTO_working_2-way'!$G26)</f>
        <v>1.9257425742574257</v>
      </c>
      <c r="E27" s="32">
        <f>IF(OR($A27="",$B27=""),"",B27*'MPTO_working_2-way'!$G26)</f>
        <v>2.0802139037433154</v>
      </c>
      <c r="F27" s="30">
        <f>IF(OR($A27="",$B27=""),"",'MPTO_working_2-way'!D26)</f>
        <v>1.9236135865967305</v>
      </c>
      <c r="G27" s="32">
        <f>IF(OR($A27="",$B27=""),"",'MPTO_working_2-way'!E26)</f>
        <v>2.082703865027292</v>
      </c>
      <c r="H27" s="30">
        <f>IF(OR($A27="",$B27=""),"",'OddsRatio_working_2-way'!M26)</f>
        <v>1.9235481451827992</v>
      </c>
      <c r="I27" s="30">
        <f>IF(OR($A27="",$B27=""),"",'OddsRatio_working_2-way'!N26)</f>
        <v>2.0827805840074194</v>
      </c>
      <c r="J27" s="30">
        <f>IF('Log_working_2-way'!$D26="","",A27^('Log_working_2-way'!$D26))</f>
        <v>1.9225833907877643</v>
      </c>
      <c r="K27" s="32">
        <f>IF('Log_working_2-way'!$D26="","",B27^('Log_working_2-way'!$D26))</f>
        <v>2.0839128581602959</v>
      </c>
      <c r="L27" s="37">
        <f t="shared" si="9"/>
        <v>0.51928020565552702</v>
      </c>
      <c r="M27" s="37">
        <f t="shared" si="10"/>
        <v>0.48071979434447304</v>
      </c>
      <c r="N27" s="38">
        <v>124</v>
      </c>
      <c r="O27" s="38">
        <f t="shared" si="11"/>
        <v>57.689839572192518</v>
      </c>
      <c r="P27" s="38">
        <f t="shared" si="12"/>
        <v>62.613861386138609</v>
      </c>
      <c r="Q27" s="38">
        <f t="shared" si="13"/>
        <v>61.386138613861384</v>
      </c>
      <c r="R27" s="38">
        <f t="shared" si="14"/>
        <v>66.310160427807475</v>
      </c>
      <c r="S27" s="39">
        <f t="shared" si="15"/>
        <v>-3.6962990416688655</v>
      </c>
      <c r="T27" s="39">
        <f t="shared" si="16"/>
        <v>-3.6962990416688655</v>
      </c>
      <c r="U27" t="s">
        <v>322</v>
      </c>
      <c r="V27" t="s">
        <v>168</v>
      </c>
      <c r="W27" t="s">
        <v>421</v>
      </c>
      <c r="X27" t="s">
        <v>488</v>
      </c>
      <c r="Y27" s="41"/>
    </row>
    <row r="28" spans="1:25" ht="15" x14ac:dyDescent="0.25">
      <c r="A28">
        <v>1.93</v>
      </c>
      <c r="B28">
        <v>1.95</v>
      </c>
      <c r="C28" s="29">
        <f t="shared" si="0"/>
        <v>3.0955227846419575E-2</v>
      </c>
      <c r="D28" s="30">
        <f>IF(OR($A28="",$B28=""),"",A28*'MPTO_working_2-way'!$G27)</f>
        <v>1.9897435897435898</v>
      </c>
      <c r="E28" s="32">
        <f>IF(OR($A28="",$B28=""),"",B28*'MPTO_working_2-way'!$G27)</f>
        <v>2.0103626943005182</v>
      </c>
      <c r="F28" s="30">
        <f>IF(OR($A28="",$B28=""),"",'MPTO_working_2-way'!D27)</f>
        <v>1.9894277785119598</v>
      </c>
      <c r="G28" s="32">
        <f>IF(OR($A28="",$B28=""),"",'MPTO_working_2-way'!E27)</f>
        <v>2.0106851876586083</v>
      </c>
      <c r="H28" s="30">
        <f>IF(OR($A28="",$B28=""),"",'OddsRatio_working_2-way'!M27)</f>
        <v>1.9894176915848294</v>
      </c>
      <c r="I28" s="30">
        <f>IF(OR($A28="",$B28=""),"",'OddsRatio_working_2-way'!N27)</f>
        <v>2.0106954914038573</v>
      </c>
      <c r="J28" s="30">
        <f>IF('Log_working_2-way'!$D27="","",A28^('Log_working_2-way'!$D27))</f>
        <v>1.9892742724695103</v>
      </c>
      <c r="K28" s="32">
        <f>IF('Log_working_2-way'!$D27="","",B28^('Log_working_2-way'!$D27))</f>
        <v>2.0108420160403986</v>
      </c>
      <c r="L28" s="37">
        <f t="shared" si="9"/>
        <v>0.50257731958762886</v>
      </c>
      <c r="M28" s="37">
        <f t="shared" si="10"/>
        <v>0.49742268041237114</v>
      </c>
      <c r="N28" s="38">
        <v>125</v>
      </c>
      <c r="O28" s="38">
        <f t="shared" si="11"/>
        <v>60.233160621761662</v>
      </c>
      <c r="P28" s="38">
        <f t="shared" si="12"/>
        <v>60.897435897435905</v>
      </c>
      <c r="Q28" s="38">
        <f t="shared" si="13"/>
        <v>64.102564102564116</v>
      </c>
      <c r="R28" s="38">
        <f t="shared" si="14"/>
        <v>64.766839378238345</v>
      </c>
      <c r="S28" s="39">
        <f t="shared" si="15"/>
        <v>-3.869403480802454</v>
      </c>
      <c r="T28" s="39">
        <f t="shared" si="16"/>
        <v>-3.8694034808024398</v>
      </c>
      <c r="U28" t="s">
        <v>128</v>
      </c>
      <c r="V28" t="s">
        <v>323</v>
      </c>
      <c r="W28" t="s">
        <v>421</v>
      </c>
      <c r="X28" t="s">
        <v>488</v>
      </c>
      <c r="Y28" s="41"/>
    </row>
    <row r="29" spans="1:25" ht="15" x14ac:dyDescent="0.25">
      <c r="A29">
        <v>1.85</v>
      </c>
      <c r="B29">
        <v>2.04</v>
      </c>
      <c r="C29" s="29">
        <f t="shared" si="0"/>
        <v>3.0736618971912932E-2</v>
      </c>
      <c r="D29" s="30">
        <f>IF(OR($A29="",$B29=""),"",A29*'MPTO_working_2-way'!$G28)</f>
        <v>1.9068627450980391</v>
      </c>
      <c r="E29" s="32">
        <f>IF(OR($A29="",$B29=""),"",B29*'MPTO_working_2-way'!$G28)</f>
        <v>2.1027027027027025</v>
      </c>
      <c r="F29" s="30">
        <f>IF(OR($A29="",$B29=""),"",'MPTO_working_2-way'!D28)</f>
        <v>1.9041372351160444</v>
      </c>
      <c r="G29" s="32">
        <f>IF(OR($A29="",$B29=""),"",'MPTO_working_2-way'!E28)</f>
        <v>2.1060267857142851</v>
      </c>
      <c r="H29" s="30">
        <f>IF(OR($A29="",$B29=""),"",'OddsRatio_working_2-way'!M28)</f>
        <v>1.904050713349474</v>
      </c>
      <c r="I29" s="30">
        <f>IF(OR($A29="",$B29=""),"",'OddsRatio_working_2-way'!N28)</f>
        <v>2.1061326375099441</v>
      </c>
      <c r="J29" s="30">
        <f>IF('Log_working_2-way'!$D28="","",A29^('Log_working_2-way'!$D28))</f>
        <v>1.9028150891340896</v>
      </c>
      <c r="K29" s="32">
        <f>IF('Log_working_2-way'!$D28="","",B29^('Log_working_2-way'!$D28))</f>
        <v>2.1076465292124213</v>
      </c>
      <c r="L29" s="37">
        <f t="shared" si="9"/>
        <v>0.52442159383033427</v>
      </c>
      <c r="M29" s="37">
        <f t="shared" si="10"/>
        <v>0.47557840616966585</v>
      </c>
      <c r="N29" s="38">
        <v>126</v>
      </c>
      <c r="O29" s="38">
        <f t="shared" si="11"/>
        <v>57.891891891891895</v>
      </c>
      <c r="P29" s="38">
        <f t="shared" si="12"/>
        <v>64.235294117647072</v>
      </c>
      <c r="Q29" s="38">
        <f t="shared" si="13"/>
        <v>61.764705882352942</v>
      </c>
      <c r="R29" s="38">
        <f t="shared" si="14"/>
        <v>68.108108108108098</v>
      </c>
      <c r="S29" s="39">
        <f t="shared" si="15"/>
        <v>-3.8728139904610472</v>
      </c>
      <c r="T29" s="39">
        <f t="shared" si="16"/>
        <v>-3.8728139904610259</v>
      </c>
      <c r="U29" t="s">
        <v>52</v>
      </c>
      <c r="V29" t="s">
        <v>93</v>
      </c>
      <c r="W29" t="s">
        <v>111</v>
      </c>
      <c r="X29" t="s">
        <v>488</v>
      </c>
      <c r="Y29" s="41"/>
    </row>
    <row r="30" spans="1:25" s="35" customFormat="1" ht="15" x14ac:dyDescent="0.25">
      <c r="A30">
        <v>1.65</v>
      </c>
      <c r="B30">
        <v>2.35</v>
      </c>
      <c r="C30" s="29">
        <f t="shared" si="0"/>
        <v>3.1592520954223158E-2</v>
      </c>
      <c r="D30" s="30">
        <f>IF(OR($A30="",$B30=""),"",A30*'MPTO_working_2-way'!$G29)</f>
        <v>1.7021276595744681</v>
      </c>
      <c r="E30" s="32">
        <f>IF(OR($A30="",$B30=""),"",B30*'MPTO_working_2-way'!$G29)</f>
        <v>2.4242424242424243</v>
      </c>
      <c r="F30" s="30">
        <f>IF(OR($A30="",$B30=""),"",'MPTO_working_2-way'!D29)</f>
        <v>1.6941561987984708</v>
      </c>
      <c r="G30" s="32">
        <f>IF(OR($A30="",$B30=""),"",'MPTO_working_2-way'!E29)</f>
        <v>2.4405979543666407</v>
      </c>
      <c r="H30" s="30">
        <f>IF(OR($A30="",$B30=""),"",'OddsRatio_working_2-way'!M29)</f>
        <v>1.6938886664887112</v>
      </c>
      <c r="I30" s="30">
        <f>IF(OR($A30="",$B30=""),"",'OddsRatio_working_2-way'!N29)</f>
        <v>2.4411533842457849</v>
      </c>
      <c r="J30" s="30">
        <f>IF('Log_working_2-way'!$D29="","",A30^('Log_working_2-way'!$D29))</f>
        <v>1.6902722385674813</v>
      </c>
      <c r="K30" s="32">
        <f>IF('Log_working_2-way'!$D29="","",B30^('Log_working_2-way'!$D29))</f>
        <v>2.4487037782009757</v>
      </c>
      <c r="L30" s="37">
        <f t="shared" si="9"/>
        <v>0.58750000000000002</v>
      </c>
      <c r="M30" s="37">
        <f t="shared" si="10"/>
        <v>0.41249999999999998</v>
      </c>
      <c r="N30" s="38">
        <v>127</v>
      </c>
      <c r="O30" s="38">
        <f t="shared" si="11"/>
        <v>50.030303030303024</v>
      </c>
      <c r="P30" s="38">
        <f t="shared" si="12"/>
        <v>72.957446808510639</v>
      </c>
      <c r="Q30" s="38">
        <f t="shared" si="13"/>
        <v>54.042553191489361</v>
      </c>
      <c r="R30" s="38">
        <f t="shared" si="14"/>
        <v>76.969696969696969</v>
      </c>
      <c r="S30" s="39">
        <f t="shared" si="15"/>
        <v>-4.012250161186337</v>
      </c>
      <c r="T30" s="39">
        <f t="shared" si="16"/>
        <v>-4.0122501611863299</v>
      </c>
      <c r="U30" t="s">
        <v>336</v>
      </c>
      <c r="V30" t="s">
        <v>345</v>
      </c>
      <c r="W30" t="s">
        <v>422</v>
      </c>
      <c r="X30" t="s">
        <v>488</v>
      </c>
      <c r="Y30" s="41"/>
    </row>
    <row r="31" spans="1:25" ht="15" x14ac:dyDescent="0.25">
      <c r="A31">
        <v>2.0299999999999998</v>
      </c>
      <c r="B31">
        <v>1.86</v>
      </c>
      <c r="C31" s="29">
        <f t="shared" si="0"/>
        <v>3.0245246040574214E-2</v>
      </c>
      <c r="D31" s="30">
        <f>IF(OR($A31="",$B31=""),"",A31*'MPTO_working_2-way'!$G30)</f>
        <v>2.0913978494623655</v>
      </c>
      <c r="E31" s="32">
        <f>IF(OR($A31="",$B31=""),"",B31*'MPTO_working_2-way'!$G30)</f>
        <v>1.9162561576354682</v>
      </c>
      <c r="F31" s="30">
        <f>IF(OR($A31="",$B31=""),"",'MPTO_working_2-way'!D30)</f>
        <v>2.0942925287037548</v>
      </c>
      <c r="G31" s="32">
        <f>IF(OR($A31="",$B31=""),"",'MPTO_working_2-way'!E30)</f>
        <v>1.9138324294186226</v>
      </c>
      <c r="H31" s="30">
        <f>IF(OR($A31="",$B31=""),"",'OddsRatio_working_2-way'!M30)</f>
        <v>2.0943831224048783</v>
      </c>
      <c r="I31" s="30">
        <f>IF(OR($A31="",$B31=""),"",'OddsRatio_working_2-way'!N30)</f>
        <v>1.9137567818137824</v>
      </c>
      <c r="J31" s="30">
        <f>IF('Log_working_2-way'!$D30="","",A31^('Log_working_2-way'!$D30))</f>
        <v>2.0957003958101184</v>
      </c>
      <c r="K31" s="32">
        <f>IF('Log_working_2-way'!$D30="","",B31^('Log_working_2-way'!$D30))</f>
        <v>1.9126582447390832</v>
      </c>
      <c r="L31" s="37">
        <f t="shared" si="9"/>
        <v>0.47814910025706941</v>
      </c>
      <c r="M31" s="37">
        <f t="shared" si="10"/>
        <v>0.52185089974293053</v>
      </c>
      <c r="N31" s="38">
        <v>128</v>
      </c>
      <c r="O31" s="38">
        <f t="shared" si="11"/>
        <v>64.945812807881765</v>
      </c>
      <c r="P31" s="38">
        <f t="shared" si="12"/>
        <v>59.182795698924735</v>
      </c>
      <c r="Q31" s="38">
        <f t="shared" si="13"/>
        <v>68.817204301075265</v>
      </c>
      <c r="R31" s="38">
        <f t="shared" si="14"/>
        <v>63.054187192118235</v>
      </c>
      <c r="S31" s="39">
        <f t="shared" si="15"/>
        <v>-3.8713914931934994</v>
      </c>
      <c r="T31" s="39">
        <f t="shared" si="16"/>
        <v>-3.8713914931934994</v>
      </c>
      <c r="U31" t="s">
        <v>467</v>
      </c>
      <c r="V31" t="s">
        <v>461</v>
      </c>
      <c r="W31" t="s">
        <v>478</v>
      </c>
      <c r="X31" t="s">
        <v>488</v>
      </c>
      <c r="Y31" s="41"/>
    </row>
    <row r="32" spans="1:25" ht="15" x14ac:dyDescent="0.25">
      <c r="A32">
        <v>2.0299999999999998</v>
      </c>
      <c r="B32">
        <v>1.86</v>
      </c>
      <c r="C32" s="29">
        <f t="shared" si="0"/>
        <v>3.0245246040574214E-2</v>
      </c>
      <c r="D32" s="30">
        <f>IF(OR($A32="",$B32=""),"",A32*'MPTO_working_2-way'!$G31)</f>
        <v>2.0913978494623655</v>
      </c>
      <c r="E32" s="32">
        <f>IF(OR($A32="",$B32=""),"",B32*'MPTO_working_2-way'!$G31)</f>
        <v>1.9162561576354682</v>
      </c>
      <c r="F32" s="30">
        <f>IF(OR($A32="",$B32=""),"",'MPTO_working_2-way'!D31)</f>
        <v>2.0942925287037548</v>
      </c>
      <c r="G32" s="32">
        <f>IF(OR($A32="",$B32=""),"",'MPTO_working_2-way'!E31)</f>
        <v>1.9138324294186226</v>
      </c>
      <c r="H32" s="30">
        <f>IF(OR($A32="",$B32=""),"",'OddsRatio_working_2-way'!M31)</f>
        <v>2.0943831224048783</v>
      </c>
      <c r="I32" s="30">
        <f>IF(OR($A32="",$B32=""),"",'OddsRatio_working_2-way'!N31)</f>
        <v>1.9137567818137824</v>
      </c>
      <c r="J32" s="30">
        <f>IF('Log_working_2-way'!$D31="","",A32^('Log_working_2-way'!$D31))</f>
        <v>2.0957003958101184</v>
      </c>
      <c r="K32" s="32">
        <f>IF('Log_working_2-way'!$D31="","",B32^('Log_working_2-way'!$D31))</f>
        <v>1.9126582447390832</v>
      </c>
      <c r="L32" s="37">
        <f t="shared" si="9"/>
        <v>0.47814910025706941</v>
      </c>
      <c r="M32" s="37">
        <f t="shared" si="10"/>
        <v>0.52185089974293053</v>
      </c>
      <c r="N32" s="38">
        <v>129</v>
      </c>
      <c r="O32" s="38">
        <f t="shared" si="11"/>
        <v>65.453201970443331</v>
      </c>
      <c r="P32" s="38">
        <f t="shared" si="12"/>
        <v>59.645161290322591</v>
      </c>
      <c r="Q32" s="38">
        <f t="shared" si="13"/>
        <v>69.354838709677409</v>
      </c>
      <c r="R32" s="38">
        <f t="shared" si="14"/>
        <v>63.546798029556662</v>
      </c>
      <c r="S32" s="39">
        <f t="shared" si="15"/>
        <v>-3.9016367392340783</v>
      </c>
      <c r="T32" s="39">
        <f t="shared" si="16"/>
        <v>-3.9016367392340712</v>
      </c>
      <c r="U32" t="s">
        <v>418</v>
      </c>
      <c r="V32" t="s">
        <v>407</v>
      </c>
      <c r="W32" t="s">
        <v>427</v>
      </c>
      <c r="X32" t="s">
        <v>488</v>
      </c>
      <c r="Y32" s="41"/>
    </row>
    <row r="33" spans="1:25" ht="15" x14ac:dyDescent="0.25">
      <c r="A33">
        <v>2.31</v>
      </c>
      <c r="B33">
        <v>1.67</v>
      </c>
      <c r="C33" s="29">
        <f t="shared" si="0"/>
        <v>3.1702828110013792E-2</v>
      </c>
      <c r="D33" s="30">
        <f>IF(OR($A33="",$B33=""),"",A33*'MPTO_working_2-way'!$G32)</f>
        <v>2.3832335329341321</v>
      </c>
      <c r="E33" s="32">
        <f>IF(OR($A33="",$B33=""),"",B33*'MPTO_working_2-way'!$G32)</f>
        <v>1.722943722943723</v>
      </c>
      <c r="F33" s="30">
        <f>IF(OR($A33="",$B33=""),"",'MPTO_working_2-way'!D32)</f>
        <v>2.397799670572148</v>
      </c>
      <c r="G33" s="32">
        <f>IF(OR($A33="",$B33=""),"",'MPTO_working_2-way'!E32)</f>
        <v>1.7154100984947862</v>
      </c>
      <c r="H33" s="30">
        <f>IF(OR($A33="",$B33=""),"",'OddsRatio_working_2-way'!M32)</f>
        <v>2.3982932026570873</v>
      </c>
      <c r="I33" s="30">
        <f>IF(OR($A33="",$B33=""),"",'OddsRatio_working_2-way'!N32)</f>
        <v>1.7151575921986633</v>
      </c>
      <c r="J33" s="30">
        <f>IF('Log_working_2-way'!$D32="","",A33^('Log_working_2-way'!$D32))</f>
        <v>2.4050060096166201</v>
      </c>
      <c r="K33" s="32">
        <f>IF('Log_working_2-way'!$D32="","",B33^('Log_working_2-way'!$D32))</f>
        <v>1.7117407279082215</v>
      </c>
      <c r="L33" s="37">
        <f t="shared" si="9"/>
        <v>0.41959798994974867</v>
      </c>
      <c r="M33" s="37">
        <f t="shared" si="10"/>
        <v>0.58040201005025127</v>
      </c>
      <c r="N33" s="38">
        <v>130</v>
      </c>
      <c r="O33" s="38">
        <f t="shared" si="11"/>
        <v>73.722943722943725</v>
      </c>
      <c r="P33" s="38">
        <f t="shared" si="12"/>
        <v>52.155688622754489</v>
      </c>
      <c r="Q33" s="38">
        <f t="shared" si="13"/>
        <v>77.844311377245518</v>
      </c>
      <c r="R33" s="38">
        <f t="shared" si="14"/>
        <v>56.277056277056275</v>
      </c>
      <c r="S33" s="39">
        <f t="shared" si="15"/>
        <v>-4.1213676543017925</v>
      </c>
      <c r="T33" s="39">
        <f t="shared" si="16"/>
        <v>-4.1213676543017854</v>
      </c>
      <c r="U33" t="s">
        <v>298</v>
      </c>
      <c r="V33" t="s">
        <v>405</v>
      </c>
      <c r="W33" t="s">
        <v>427</v>
      </c>
      <c r="X33" t="s">
        <v>488</v>
      </c>
      <c r="Y33" s="41"/>
    </row>
    <row r="34" spans="1:25" ht="15" x14ac:dyDescent="0.25">
      <c r="A34">
        <v>1.56</v>
      </c>
      <c r="B34">
        <v>2.56</v>
      </c>
      <c r="C34" s="29">
        <f t="shared" si="0"/>
        <v>3.1650641025640969E-2</v>
      </c>
      <c r="D34" s="30">
        <f>IF(OR($A34="",$B34=""),"",A34*'MPTO_working_2-way'!$G33)</f>
        <v>1.609375</v>
      </c>
      <c r="E34" s="32">
        <f>IF(OR($A34="",$B34=""),"",B34*'MPTO_working_2-way'!$G33)</f>
        <v>2.641025641025641</v>
      </c>
      <c r="F34" s="30">
        <f>IF(OR($A34="",$B34=""),"",'MPTO_working_2-way'!D33)</f>
        <v>1.5994873438000641</v>
      </c>
      <c r="G34" s="32">
        <f>IF(OR($A34="",$B34=""),"",'MPTO_working_2-way'!E33)</f>
        <v>2.668091929449492</v>
      </c>
      <c r="H34" s="30">
        <f>IF(OR($A34="",$B34=""),"",'OddsRatio_working_2-way'!M33)</f>
        <v>1.5991446895152783</v>
      </c>
      <c r="I34" s="30">
        <f>IF(OR($A34="",$B34=""),"",'OddsRatio_working_2-way'!N33)</f>
        <v>2.6690459207925601</v>
      </c>
      <c r="J34" s="30">
        <f>IF('Log_working_2-way'!$D33="","",A34^('Log_working_2-way'!$D33))</f>
        <v>1.5946461678813644</v>
      </c>
      <c r="K34" s="32">
        <f>IF('Log_working_2-way'!$D33="","",B34^('Log_working_2-way'!$D33))</f>
        <v>2.6816723187887983</v>
      </c>
      <c r="L34" s="37">
        <f t="shared" si="9"/>
        <v>0.62135922330097082</v>
      </c>
      <c r="M34" s="37">
        <f t="shared" si="10"/>
        <v>0.37864077669902912</v>
      </c>
      <c r="N34" s="38">
        <v>131</v>
      </c>
      <c r="O34" s="38">
        <f t="shared" si="11"/>
        <v>47.025641025641029</v>
      </c>
      <c r="P34" s="38">
        <f t="shared" si="12"/>
        <v>79.828125</v>
      </c>
      <c r="Q34" s="38">
        <f t="shared" si="13"/>
        <v>51.171875</v>
      </c>
      <c r="R34" s="38">
        <f t="shared" si="14"/>
        <v>83.974358974358964</v>
      </c>
      <c r="S34" s="39">
        <f t="shared" si="15"/>
        <v>-4.1462339743589709</v>
      </c>
      <c r="T34" s="39">
        <f t="shared" si="16"/>
        <v>-4.1462339743589638</v>
      </c>
      <c r="U34" t="s">
        <v>304</v>
      </c>
      <c r="V34" t="s">
        <v>415</v>
      </c>
      <c r="W34" t="s">
        <v>428</v>
      </c>
      <c r="X34" t="s">
        <v>488</v>
      </c>
      <c r="Y34" s="41"/>
    </row>
    <row r="35" spans="1:25" ht="15" x14ac:dyDescent="0.25">
      <c r="A35">
        <v>1.68</v>
      </c>
      <c r="B35">
        <v>2.2200000000000002</v>
      </c>
      <c r="C35" s="29">
        <f t="shared" si="0"/>
        <v>4.5688545688545634E-2</v>
      </c>
      <c r="D35" s="30">
        <f>IF(OR($A35="",$B35=""),"",A35*'MPTO_working_2-way'!$G34)</f>
        <v>1.7567567567567566</v>
      </c>
      <c r="E35" s="32">
        <f>IF(OR($A35="",$B35=""),"",B35*'MPTO_working_2-way'!$G34)</f>
        <v>2.3214285714285716</v>
      </c>
      <c r="F35" s="30">
        <f>IF(OR($A35="",$B35=""),"",'MPTO_working_2-way'!D34)</f>
        <v>1.7470489038785832</v>
      </c>
      <c r="G35" s="32">
        <f>IF(OR($A35="",$B35=""),"",'MPTO_working_2-way'!E34)</f>
        <v>2.3386004514672689</v>
      </c>
      <c r="H35" s="30">
        <f>IF(OR($A35="",$B35=""),"",'OddsRatio_working_2-way'!M34)</f>
        <v>1.7465768876547993</v>
      </c>
      <c r="I35" s="30">
        <f>IF(OR($A35="",$B35=""),"",'OddsRatio_working_2-way'!N34)</f>
        <v>2.3394467690277296</v>
      </c>
      <c r="J35" s="30">
        <f>IF('Log_working_2-way'!$D34="","",A35^('Log_working_2-way'!$D34))</f>
        <v>1.7421348123284788</v>
      </c>
      <c r="K35" s="32">
        <f>IF('Log_working_2-way'!$D34="","",B35^('Log_working_2-way'!$D34))</f>
        <v>2.3474640771287958</v>
      </c>
      <c r="L35" s="37">
        <f t="shared" si="9"/>
        <v>0.56923076923076932</v>
      </c>
      <c r="M35" s="37">
        <f t="shared" si="10"/>
        <v>0.43076923076923074</v>
      </c>
      <c r="N35" s="38">
        <v>132</v>
      </c>
      <c r="O35" s="38">
        <f t="shared" si="11"/>
        <v>53.428571428571423</v>
      </c>
      <c r="P35" s="38">
        <f t="shared" si="12"/>
        <v>72.540540540540547</v>
      </c>
      <c r="Q35" s="38">
        <f t="shared" si="13"/>
        <v>59.459459459459453</v>
      </c>
      <c r="R35" s="38">
        <f t="shared" si="14"/>
        <v>78.571428571428569</v>
      </c>
      <c r="S35" s="39">
        <f t="shared" si="15"/>
        <v>-6.030888030888029</v>
      </c>
      <c r="T35" s="39">
        <f t="shared" si="16"/>
        <v>-6.0308880308880219</v>
      </c>
      <c r="U35" t="s">
        <v>145</v>
      </c>
      <c r="V35" t="s">
        <v>313</v>
      </c>
      <c r="W35" t="s">
        <v>419</v>
      </c>
      <c r="X35" t="s">
        <v>489</v>
      </c>
      <c r="Y35" s="41"/>
    </row>
    <row r="36" spans="1:25" ht="15" x14ac:dyDescent="0.25">
      <c r="A36">
        <v>1.88</v>
      </c>
      <c r="B36">
        <v>1.96</v>
      </c>
      <c r="C36" s="29">
        <f t="shared" si="0"/>
        <v>4.2118975249674229E-2</v>
      </c>
      <c r="D36" s="30">
        <f>IF(OR($A36="",$B36=""),"",A36*'MPTO_working_2-way'!$G35)</f>
        <v>1.9591836734693875</v>
      </c>
      <c r="E36" s="32">
        <f>IF(OR($A36="",$B36=""),"",B36*'MPTO_working_2-way'!$G35)</f>
        <v>2.0425531914893615</v>
      </c>
      <c r="F36" s="30">
        <f>IF(OR($A36="",$B36=""),"",'MPTO_working_2-way'!D35)</f>
        <v>1.9575010624734379</v>
      </c>
      <c r="G36" s="32">
        <f>IF(OR($A36="",$B36=""),"",'MPTO_working_2-way'!E35)</f>
        <v>2.044385264092321</v>
      </c>
      <c r="H36" s="30">
        <f>IF(OR($A36="",$B36=""),"",'OddsRatio_working_2-way'!M35)</f>
        <v>1.9574271077563381</v>
      </c>
      <c r="I36" s="30">
        <f>IF(OR($A36="",$B36=""),"",'OddsRatio_working_2-way'!N35)</f>
        <v>2.0444659357341863</v>
      </c>
      <c r="J36" s="30">
        <f>IF('Log_working_2-way'!$D35="","",A36^('Log_working_2-way'!$D35))</f>
        <v>1.9566564264322122</v>
      </c>
      <c r="K36" s="32">
        <f>IF('Log_working_2-way'!$D35="","",B36^('Log_working_2-way'!$D35))</f>
        <v>2.0453073562984208</v>
      </c>
      <c r="L36" s="37">
        <f t="shared" si="9"/>
        <v>0.51041666666666674</v>
      </c>
      <c r="M36" s="37">
        <f t="shared" si="10"/>
        <v>0.48958333333333337</v>
      </c>
      <c r="N36" s="38">
        <v>133</v>
      </c>
      <c r="O36" s="38">
        <f t="shared" si="11"/>
        <v>62.255319148936167</v>
      </c>
      <c r="P36" s="38">
        <f t="shared" si="12"/>
        <v>65.142857142857153</v>
      </c>
      <c r="Q36" s="38">
        <f t="shared" si="13"/>
        <v>67.857142857142861</v>
      </c>
      <c r="R36" s="38">
        <f t="shared" si="14"/>
        <v>70.744680851063833</v>
      </c>
      <c r="S36" s="39">
        <f t="shared" si="15"/>
        <v>-5.6018237082066946</v>
      </c>
      <c r="T36" s="39">
        <f t="shared" si="16"/>
        <v>-5.6018237082066804</v>
      </c>
      <c r="U36" t="s">
        <v>151</v>
      </c>
      <c r="V36" t="s">
        <v>309</v>
      </c>
      <c r="W36" t="s">
        <v>419</v>
      </c>
      <c r="X36" t="s">
        <v>489</v>
      </c>
      <c r="Y36" s="41"/>
    </row>
    <row r="37" spans="1:25" ht="15" x14ac:dyDescent="0.25">
      <c r="A37">
        <v>1.77</v>
      </c>
      <c r="B37">
        <v>2.08</v>
      </c>
      <c r="C37" s="29">
        <f t="shared" si="0"/>
        <v>4.5740982181660117E-2</v>
      </c>
      <c r="D37" s="30">
        <f>IF(OR($A37="",$B37=""),"",A37*'MPTO_working_2-way'!$G36)</f>
        <v>1.8509615384615383</v>
      </c>
      <c r="E37" s="32">
        <f>IF(OR($A37="",$B37=""),"",B37*'MPTO_working_2-way'!$G36)</f>
        <v>2.1751412429378529</v>
      </c>
      <c r="F37" s="30">
        <f>IF(OR($A37="",$B37=""),"",'MPTO_working_2-way'!D36)</f>
        <v>1.8446738150115241</v>
      </c>
      <c r="G37" s="32">
        <f>IF(OR($A37="",$B37=""),"",'MPTO_working_2-way'!E36)</f>
        <v>2.1838889547989084</v>
      </c>
      <c r="H37" s="30">
        <f>IF(OR($A37="",$B37=""),"",'OddsRatio_working_2-way'!M36)</f>
        <v>1.8443713418650365</v>
      </c>
      <c r="I37" s="30">
        <f>IF(OR($A37="",$B37=""),"",'OddsRatio_working_2-way'!N36)</f>
        <v>2.1843130509275839</v>
      </c>
      <c r="J37" s="30">
        <f>IF('Log_working_2-way'!$D36="","",A37^('Log_working_2-way'!$D36))</f>
        <v>1.8414907985847828</v>
      </c>
      <c r="K37" s="32">
        <f>IF('Log_working_2-way'!$D36="","",B37^('Log_working_2-way'!$D36))</f>
        <v>2.1883671237775504</v>
      </c>
      <c r="L37" s="37">
        <f t="shared" si="9"/>
        <v>0.54025974025974033</v>
      </c>
      <c r="M37" s="37">
        <f t="shared" si="10"/>
        <v>0.45974025974025978</v>
      </c>
      <c r="N37" s="38">
        <v>134</v>
      </c>
      <c r="O37" s="38">
        <f t="shared" si="11"/>
        <v>58.293785310734471</v>
      </c>
      <c r="P37" s="38">
        <f t="shared" si="12"/>
        <v>69.57692307692308</v>
      </c>
      <c r="Q37" s="38">
        <f t="shared" si="13"/>
        <v>64.42307692307692</v>
      </c>
      <c r="R37" s="38">
        <f t="shared" si="14"/>
        <v>75.706214689265536</v>
      </c>
      <c r="S37" s="39">
        <f t="shared" si="15"/>
        <v>-6.129291612342449</v>
      </c>
      <c r="T37" s="39">
        <f t="shared" si="16"/>
        <v>-6.1292916123424561</v>
      </c>
      <c r="U37" t="s">
        <v>122</v>
      </c>
      <c r="V37" t="s">
        <v>144</v>
      </c>
      <c r="W37" t="s">
        <v>419</v>
      </c>
      <c r="X37" t="s">
        <v>489</v>
      </c>
      <c r="Y37" s="41"/>
    </row>
    <row r="38" spans="1:25" ht="15" x14ac:dyDescent="0.25">
      <c r="A38">
        <v>1.76</v>
      </c>
      <c r="B38">
        <v>2.08</v>
      </c>
      <c r="C38" s="29">
        <f t="shared" si="0"/>
        <v>4.8951048951048959E-2</v>
      </c>
      <c r="D38" s="30">
        <f>IF(OR($A38="",$B38=""),"",A38*'MPTO_working_2-way'!$G37)</f>
        <v>1.8461538461538463</v>
      </c>
      <c r="E38" s="32">
        <f>IF(OR($A38="",$B38=""),"",B38*'MPTO_working_2-way'!$G37)</f>
        <v>2.1818181818181821</v>
      </c>
      <c r="F38" s="30">
        <f>IF(OR($A38="",$B38=""),"",'MPTO_working_2-way'!D37)</f>
        <v>1.8392282958199357</v>
      </c>
      <c r="G38" s="32">
        <f>IF(OR($A38="",$B38=""),"",'MPTO_working_2-way'!E37)</f>
        <v>2.1915708812260539</v>
      </c>
      <c r="H38" s="30">
        <f>IF(OR($A38="",$B38=""),"",'OddsRatio_working_2-way'!M37)</f>
        <v>1.838870492807861</v>
      </c>
      <c r="I38" s="30">
        <f>IF(OR($A38="",$B38=""),"",'OddsRatio_working_2-way'!N37)</f>
        <v>2.1920791213585393</v>
      </c>
      <c r="J38" s="30">
        <f>IF('Log_working_2-way'!$D37="","",A38^('Log_working_2-way'!$D37))</f>
        <v>1.835690492831995</v>
      </c>
      <c r="K38" s="32">
        <f>IF('Log_working_2-way'!$D37="","",B38^('Log_working_2-way'!$D37))</f>
        <v>2.196615264354977</v>
      </c>
      <c r="L38" s="37">
        <f t="shared" si="9"/>
        <v>0.54166666666666663</v>
      </c>
      <c r="M38" s="37">
        <f t="shared" si="10"/>
        <v>0.45833333333333326</v>
      </c>
      <c r="N38" s="38">
        <v>135</v>
      </c>
      <c r="O38" s="38">
        <f t="shared" si="11"/>
        <v>58.295454545454547</v>
      </c>
      <c r="P38" s="38">
        <f t="shared" si="12"/>
        <v>70.09615384615384</v>
      </c>
      <c r="Q38" s="38">
        <f t="shared" si="13"/>
        <v>64.903846153846146</v>
      </c>
      <c r="R38" s="38">
        <f t="shared" si="14"/>
        <v>76.704545454545467</v>
      </c>
      <c r="S38" s="39">
        <f t="shared" si="15"/>
        <v>-6.6083916083915994</v>
      </c>
      <c r="T38" s="39">
        <f t="shared" si="16"/>
        <v>-6.6083916083916279</v>
      </c>
      <c r="U38" t="s">
        <v>148</v>
      </c>
      <c r="V38" t="s">
        <v>308</v>
      </c>
      <c r="W38" t="s">
        <v>419</v>
      </c>
      <c r="X38" t="s">
        <v>489</v>
      </c>
      <c r="Y38" s="41"/>
    </row>
    <row r="39" spans="1:25" ht="15" x14ac:dyDescent="0.25">
      <c r="A39">
        <v>2.19</v>
      </c>
      <c r="B39">
        <v>1.75</v>
      </c>
      <c r="C39" s="29">
        <f t="shared" si="0"/>
        <v>2.8049575994781417E-2</v>
      </c>
      <c r="D39" s="30">
        <f>IF(OR($A39="",$B39=""),"",A39*'MPTO_working_2-way'!$G38)</f>
        <v>2.2514285714285713</v>
      </c>
      <c r="E39" s="32">
        <f>IF(OR($A39="",$B39=""),"",B39*'MPTO_working_2-way'!$G38)</f>
        <v>1.7990867579908674</v>
      </c>
      <c r="F39" s="30">
        <f>IF(OR($A39="",$B39=""),"",'MPTO_working_2-way'!D38)</f>
        <v>2.2593957258658803</v>
      </c>
      <c r="G39" s="32">
        <f>IF(OR($A39="",$B39=""),"",'MPTO_working_2-way'!E38)</f>
        <v>1.7940315974253949</v>
      </c>
      <c r="H39" s="30">
        <f>IF(OR($A39="",$B39=""),"",'OddsRatio_working_2-way'!M38)</f>
        <v>2.2596295751794115</v>
      </c>
      <c r="I39" s="30">
        <f>IF(OR($A39="",$B39=""),"",'OddsRatio_working_2-way'!N38)</f>
        <v>1.7938841860374448</v>
      </c>
      <c r="J39" s="30">
        <f>IF('Log_working_2-way'!$D38="","",A39^('Log_working_2-way'!$D38))</f>
        <v>2.2632669083588914</v>
      </c>
      <c r="K39" s="32">
        <f>IF('Log_working_2-way'!$D38="","",B39^('Log_working_2-way'!$D38))</f>
        <v>1.7915983497890287</v>
      </c>
      <c r="L39" s="37">
        <f t="shared" si="9"/>
        <v>0.44416243654822335</v>
      </c>
      <c r="M39" s="37">
        <f t="shared" si="10"/>
        <v>0.55583756345177671</v>
      </c>
      <c r="N39" s="38">
        <v>136</v>
      </c>
      <c r="O39" s="38">
        <f t="shared" si="11"/>
        <v>73.899543378995432</v>
      </c>
      <c r="P39" s="38">
        <f t="shared" si="12"/>
        <v>58.285714285714285</v>
      </c>
      <c r="Q39" s="38">
        <f t="shared" si="13"/>
        <v>77.714285714285708</v>
      </c>
      <c r="R39" s="38">
        <f t="shared" si="14"/>
        <v>62.100456621004568</v>
      </c>
      <c r="S39" s="39">
        <f t="shared" si="15"/>
        <v>-3.8147423352902763</v>
      </c>
      <c r="T39" s="39">
        <f t="shared" si="16"/>
        <v>-3.8147423352902834</v>
      </c>
      <c r="U39" t="s">
        <v>319</v>
      </c>
      <c r="V39" t="s">
        <v>315</v>
      </c>
      <c r="W39" t="s">
        <v>420</v>
      </c>
      <c r="X39" t="s">
        <v>489</v>
      </c>
      <c r="Y39" s="41"/>
    </row>
    <row r="40" spans="1:25" ht="15" x14ac:dyDescent="0.25">
      <c r="A40">
        <v>1.41</v>
      </c>
      <c r="B40">
        <v>3.08</v>
      </c>
      <c r="C40" s="29">
        <f t="shared" si="0"/>
        <v>3.3895182831352955E-2</v>
      </c>
      <c r="D40" s="30">
        <f>IF(OR($A40="",$B40=""),"",A40*'MPTO_working_2-way'!$G39)</f>
        <v>1.4577922077922076</v>
      </c>
      <c r="E40" s="32">
        <f>IF(OR($A40="",$B40=""),"",B40*'MPTO_working_2-way'!$G39)</f>
        <v>3.184397163120567</v>
      </c>
      <c r="F40" s="30">
        <f>IF(OR($A40="",$B40=""),"",'MPTO_working_2-way'!D39)</f>
        <v>1.4445183608302288</v>
      </c>
      <c r="G40" s="32">
        <f>IF(OR($A40="",$B40=""),"",'MPTO_working_2-way'!E39)</f>
        <v>3.2496258605208017</v>
      </c>
      <c r="H40" s="30">
        <f>IF(OR($A40="",$B40=""),"",'OddsRatio_working_2-way'!M39)</f>
        <v>1.4439767838698154</v>
      </c>
      <c r="I40" s="30">
        <f>IF(OR($A40="",$B40=""),"",'OddsRatio_working_2-way'!N39)</f>
        <v>3.2523700254858916</v>
      </c>
      <c r="J40" s="30">
        <f>IF('Log_working_2-way'!$D39="","",A40^('Log_working_2-way'!$D39))</f>
        <v>1.4378656079711221</v>
      </c>
      <c r="K40" s="32">
        <f>IF('Log_working_2-way'!$D39="","",B40^('Log_working_2-way'!$D39))</f>
        <v>3.2838057655020352</v>
      </c>
      <c r="L40" s="37">
        <f t="shared" si="9"/>
        <v>0.68596881959910916</v>
      </c>
      <c r="M40" s="37">
        <f t="shared" si="10"/>
        <v>0.3140311804008909</v>
      </c>
      <c r="N40" s="38">
        <v>137</v>
      </c>
      <c r="O40" s="38">
        <f t="shared" si="11"/>
        <v>39.836879432624109</v>
      </c>
      <c r="P40" s="38">
        <f t="shared" si="12"/>
        <v>92.519480519480524</v>
      </c>
      <c r="Q40" s="38">
        <f t="shared" si="13"/>
        <v>44.480519480519483</v>
      </c>
      <c r="R40" s="38">
        <f t="shared" si="14"/>
        <v>97.163120567375884</v>
      </c>
      <c r="S40" s="39">
        <f t="shared" si="15"/>
        <v>-4.6436400478953743</v>
      </c>
      <c r="T40" s="39">
        <f t="shared" si="16"/>
        <v>-4.6436400478953601</v>
      </c>
      <c r="U40" t="s">
        <v>152</v>
      </c>
      <c r="V40" t="s">
        <v>123</v>
      </c>
      <c r="W40" t="s">
        <v>420</v>
      </c>
      <c r="X40" t="s">
        <v>489</v>
      </c>
      <c r="Y40" s="41"/>
    </row>
    <row r="41" spans="1:25" ht="15" x14ac:dyDescent="0.25">
      <c r="A41">
        <v>1.6</v>
      </c>
      <c r="B41">
        <v>2.36</v>
      </c>
      <c r="C41" s="29">
        <f t="shared" si="0"/>
        <v>4.8728813559322015E-2</v>
      </c>
      <c r="D41" s="30">
        <f>IF(OR($A41="",$B41=""),"",A41*'MPTO_working_2-way'!$G40)</f>
        <v>1.6779661016949152</v>
      </c>
      <c r="E41" s="32">
        <f>IF(OR($A41="",$B41=""),"",B41*'MPTO_working_2-way'!$G40)</f>
        <v>2.4749999999999996</v>
      </c>
      <c r="F41" s="30">
        <f>IF(OR($A41="",$B41=""),"",'MPTO_working_2-way'!D40)</f>
        <v>1.6649029982363315</v>
      </c>
      <c r="G41" s="32">
        <f>IF(OR($A41="",$B41=""),"",'MPTO_working_2-way'!E40)</f>
        <v>2.5039787798408488</v>
      </c>
      <c r="H41" s="30">
        <f>IF(OR($A41="",$B41=""),"",'OddsRatio_working_2-way'!M40)</f>
        <v>1.6642111641550712</v>
      </c>
      <c r="I41" s="30">
        <f>IF(OR($A41="",$B41=""),"",'OddsRatio_working_2-way'!N40)</f>
        <v>2.5055453054181611</v>
      </c>
      <c r="J41" s="30">
        <f>IF('Log_working_2-way'!$D40="","",A41^('Log_working_2-way'!$D40))</f>
        <v>1.6582214038240151</v>
      </c>
      <c r="K41" s="32">
        <f>IF('Log_working_2-way'!$D40="","",B41^('Log_working_2-way'!$D40))</f>
        <v>2.5192456431664252</v>
      </c>
      <c r="L41" s="37">
        <f t="shared" si="9"/>
        <v>0.59595959595959602</v>
      </c>
      <c r="M41" s="37">
        <f t="shared" si="10"/>
        <v>0.40404040404040409</v>
      </c>
      <c r="N41" s="38">
        <v>138</v>
      </c>
      <c r="O41" s="38">
        <f t="shared" si="11"/>
        <v>51.750000000000007</v>
      </c>
      <c r="P41" s="38">
        <f t="shared" si="12"/>
        <v>79.525423728813564</v>
      </c>
      <c r="Q41" s="38">
        <f t="shared" si="13"/>
        <v>58.474576271186443</v>
      </c>
      <c r="R41" s="38">
        <f t="shared" si="14"/>
        <v>86.25</v>
      </c>
      <c r="S41" s="39">
        <f t="shared" si="15"/>
        <v>-6.7245762711864359</v>
      </c>
      <c r="T41" s="39">
        <f t="shared" si="16"/>
        <v>-6.7245762711864359</v>
      </c>
      <c r="U41" t="s">
        <v>155</v>
      </c>
      <c r="V41" t="s">
        <v>124</v>
      </c>
      <c r="W41" t="s">
        <v>420</v>
      </c>
      <c r="X41" t="s">
        <v>489</v>
      </c>
      <c r="Y41" s="41"/>
    </row>
    <row r="42" spans="1:25" ht="15" x14ac:dyDescent="0.25">
      <c r="A42">
        <v>1.85</v>
      </c>
      <c r="B42">
        <v>2.06</v>
      </c>
      <c r="C42" s="29">
        <f t="shared" si="0"/>
        <v>2.5977433744424072E-2</v>
      </c>
      <c r="D42" s="30">
        <f>IF(OR($A42="",$B42=""),"",A42*'MPTO_working_2-way'!$G41)</f>
        <v>1.8980582524271847</v>
      </c>
      <c r="E42" s="32">
        <f>IF(OR($A42="",$B42=""),"",B42*'MPTO_working_2-way'!$G41)</f>
        <v>2.1135135135135137</v>
      </c>
      <c r="F42" s="30">
        <f>IF(OR($A42="",$B42=""),"",'MPTO_working_2-way'!D41)</f>
        <v>1.8955483710519774</v>
      </c>
      <c r="G42" s="32">
        <f>IF(OR($A42="",$B42=""),"",'MPTO_working_2-way'!E41)</f>
        <v>2.1166342682588173</v>
      </c>
      <c r="H42" s="30">
        <f>IF(OR($A42="",$B42=""),"",'OddsRatio_working_2-way'!M41)</f>
        <v>1.8954813188742858</v>
      </c>
      <c r="I42" s="30">
        <f>IF(OR($A42="",$B42=""),"",'OddsRatio_working_2-way'!N41)</f>
        <v>2.1167178800079327</v>
      </c>
      <c r="J42" s="30">
        <f>IF('Log_working_2-way'!$D41="","",A42^('Log_working_2-way'!$D41))</f>
        <v>1.8943477245799318</v>
      </c>
      <c r="K42" s="32">
        <f>IF('Log_working_2-way'!$D41="","",B42^('Log_working_2-way'!$D41))</f>
        <v>2.1181333306010104</v>
      </c>
      <c r="L42" s="37">
        <f t="shared" si="9"/>
        <v>0.52685421994884907</v>
      </c>
      <c r="M42" s="37">
        <f t="shared" si="10"/>
        <v>0.47314578005115088</v>
      </c>
      <c r="N42" s="38">
        <v>139</v>
      </c>
      <c r="O42" s="38">
        <f t="shared" si="11"/>
        <v>63.86486486486487</v>
      </c>
      <c r="P42" s="38">
        <f t="shared" si="12"/>
        <v>71.524271844660205</v>
      </c>
      <c r="Q42" s="38">
        <f t="shared" si="13"/>
        <v>67.475728155339809</v>
      </c>
      <c r="R42" s="38">
        <f t="shared" si="14"/>
        <v>75.13513513513513</v>
      </c>
      <c r="S42" s="39">
        <f t="shared" si="15"/>
        <v>-3.6108632904749385</v>
      </c>
      <c r="T42" s="39">
        <f t="shared" si="16"/>
        <v>-3.6108632904749243</v>
      </c>
      <c r="U42" t="s">
        <v>320</v>
      </c>
      <c r="V42" t="s">
        <v>158</v>
      </c>
      <c r="W42" t="s">
        <v>420</v>
      </c>
      <c r="X42" t="s">
        <v>489</v>
      </c>
      <c r="Y42" s="41"/>
    </row>
    <row r="43" spans="1:25" ht="15" x14ac:dyDescent="0.25">
      <c r="A43">
        <v>1.43</v>
      </c>
      <c r="B43">
        <v>2.99</v>
      </c>
      <c r="C43" s="29">
        <f t="shared" si="0"/>
        <v>3.3748859835816436E-2</v>
      </c>
      <c r="D43" s="30">
        <f>IF(OR($A43="",$B43=""),"",A43*'MPTO_working_2-way'!$G42)</f>
        <v>1.4782608695652175</v>
      </c>
      <c r="E43" s="32">
        <f>IF(OR($A43="",$B43=""),"",B43*'MPTO_working_2-way'!$G42)</f>
        <v>3.0909090909090913</v>
      </c>
      <c r="F43" s="30">
        <f>IF(OR($A43="",$B43=""),"",'MPTO_working_2-way'!D42)</f>
        <v>1.4653597683225663</v>
      </c>
      <c r="G43" s="32">
        <f>IF(OR($A43="",$B43=""),"",'MPTO_working_2-way'!E42)</f>
        <v>3.148875059837243</v>
      </c>
      <c r="H43" s="30">
        <f>IF(OR($A43="",$B43=""),"",'OddsRatio_working_2-way'!M42)</f>
        <v>1.4648444922875286</v>
      </c>
      <c r="I43" s="30">
        <f>IF(OR($A43="",$B43=""),"",'OddsRatio_working_2-way'!N42)</f>
        <v>3.1512570689585626</v>
      </c>
      <c r="J43" s="30">
        <f>IF('Log_working_2-way'!$D42="","",A43^('Log_working_2-way'!$D42))</f>
        <v>1.458917475412421</v>
      </c>
      <c r="K43" s="32">
        <f>IF('Log_working_2-way'!$D42="","",B43^('Log_working_2-way'!$D42))</f>
        <v>3.1790410118964001</v>
      </c>
      <c r="L43" s="37">
        <f t="shared" si="9"/>
        <v>0.67647058823529405</v>
      </c>
      <c r="M43" s="37">
        <f t="shared" si="10"/>
        <v>0.32352941176470584</v>
      </c>
      <c r="N43" s="38">
        <v>140</v>
      </c>
      <c r="O43" s="38">
        <f t="shared" si="11"/>
        <v>42.097902097902093</v>
      </c>
      <c r="P43" s="38">
        <f t="shared" si="12"/>
        <v>93.177257525083618</v>
      </c>
      <c r="Q43" s="38">
        <f t="shared" si="13"/>
        <v>46.822742474916389</v>
      </c>
      <c r="R43" s="38">
        <f t="shared" si="14"/>
        <v>97.902097902097907</v>
      </c>
      <c r="S43" s="39">
        <f t="shared" si="15"/>
        <v>-4.7248403770142957</v>
      </c>
      <c r="T43" s="39">
        <f t="shared" si="16"/>
        <v>-4.7248403770142886</v>
      </c>
      <c r="U43" t="s">
        <v>316</v>
      </c>
      <c r="V43" t="s">
        <v>317</v>
      </c>
      <c r="W43" t="s">
        <v>420</v>
      </c>
      <c r="X43" t="s">
        <v>489</v>
      </c>
      <c r="Y43" s="41"/>
    </row>
    <row r="44" spans="1:25" ht="15" x14ac:dyDescent="0.25">
      <c r="A44">
        <v>1.56</v>
      </c>
      <c r="B44">
        <v>2.57</v>
      </c>
      <c r="C44" s="29">
        <f t="shared" si="0"/>
        <v>3.0130699391399673E-2</v>
      </c>
      <c r="D44" s="30">
        <f>IF(OR($A44="",$B44=""),"",A44*'MPTO_working_2-way'!$G43)</f>
        <v>1.6070038910505835</v>
      </c>
      <c r="E44" s="32">
        <f>IF(OR($A44="",$B44=""),"",B44*'MPTO_working_2-way'!$G43)</f>
        <v>2.6474358974358969</v>
      </c>
      <c r="F44" s="30">
        <f>IF(OR($A44="",$B44=""),"",'MPTO_working_2-way'!D43)</f>
        <v>1.597545425565827</v>
      </c>
      <c r="G44" s="32">
        <f>IF(OR($A44="",$B44=""),"",'MPTO_working_2-way'!E43)</f>
        <v>2.6735129367831414</v>
      </c>
      <c r="H44" s="30">
        <f>IF(OR($A44="",$B44=""),"",'OddsRatio_working_2-way'!M43)</f>
        <v>1.5972335373111359</v>
      </c>
      <c r="I44" s="30">
        <f>IF(OR($A44="",$B44=""),"",'OddsRatio_working_2-way'!N43)</f>
        <v>2.6743868813901486</v>
      </c>
      <c r="J44" s="30">
        <f>IF('Log_working_2-way'!$D43="","",A44^('Log_working_2-way'!$D43))</f>
        <v>1.5929332708663844</v>
      </c>
      <c r="K44" s="32">
        <f>IF('Log_working_2-way'!$D43="","",B44^('Log_working_2-way'!$D43))</f>
        <v>2.6865304227890037</v>
      </c>
      <c r="L44" s="37">
        <f t="shared" si="9"/>
        <v>0.62227602905569013</v>
      </c>
      <c r="M44" s="37">
        <f t="shared" si="10"/>
        <v>0.37772397094430998</v>
      </c>
      <c r="N44" s="38">
        <v>141</v>
      </c>
      <c r="O44" s="38">
        <f t="shared" si="11"/>
        <v>50.615384615384613</v>
      </c>
      <c r="P44" s="38">
        <f t="shared" si="12"/>
        <v>86.136186770428012</v>
      </c>
      <c r="Q44" s="38">
        <f t="shared" si="13"/>
        <v>54.863813229571988</v>
      </c>
      <c r="R44" s="38">
        <f t="shared" si="14"/>
        <v>90.384615384615373</v>
      </c>
      <c r="S44" s="39">
        <f t="shared" si="15"/>
        <v>-4.2484286141873753</v>
      </c>
      <c r="T44" s="39">
        <f t="shared" si="16"/>
        <v>-4.2484286141873611</v>
      </c>
      <c r="U44" t="s">
        <v>318</v>
      </c>
      <c r="V44" t="s">
        <v>160</v>
      </c>
      <c r="W44" t="s">
        <v>420</v>
      </c>
      <c r="X44" t="s">
        <v>489</v>
      </c>
      <c r="Y44" s="41"/>
    </row>
    <row r="45" spans="1:25" ht="15" x14ac:dyDescent="0.25">
      <c r="A45">
        <v>1.86</v>
      </c>
      <c r="B45">
        <v>2.0299999999999998</v>
      </c>
      <c r="C45" s="29">
        <f t="shared" si="0"/>
        <v>3.0245246040574214E-2</v>
      </c>
      <c r="D45" s="30">
        <f>IF(OR($A45="",$B45=""),"",A45*'MPTO_working_2-way'!$G44)</f>
        <v>1.9162561576354682</v>
      </c>
      <c r="E45" s="32">
        <f>IF(OR($A45="",$B45=""),"",B45*'MPTO_working_2-way'!$G44)</f>
        <v>2.0913978494623655</v>
      </c>
      <c r="F45" s="30">
        <f>IF(OR($A45="",$B45=""),"",'MPTO_working_2-way'!D44)</f>
        <v>1.9138324294186226</v>
      </c>
      <c r="G45" s="32">
        <f>IF(OR($A45="",$B45=""),"",'MPTO_working_2-way'!E44)</f>
        <v>2.0942925287037548</v>
      </c>
      <c r="H45" s="30">
        <f>IF(OR($A45="",$B45=""),"",'OddsRatio_working_2-way'!M44)</f>
        <v>1.9137567818137824</v>
      </c>
      <c r="I45" s="30">
        <f>IF(OR($A45="",$B45=""),"",'OddsRatio_working_2-way'!N44)</f>
        <v>2.0943831224048783</v>
      </c>
      <c r="J45" s="30">
        <f>IF('Log_working_2-way'!$D44="","",A45^('Log_working_2-way'!$D44))</f>
        <v>1.9126582447390832</v>
      </c>
      <c r="K45" s="32">
        <f>IF('Log_working_2-way'!$D44="","",B45^('Log_working_2-way'!$D44))</f>
        <v>2.0957003958101184</v>
      </c>
      <c r="L45" s="37">
        <f t="shared" si="9"/>
        <v>0.52185089974293053</v>
      </c>
      <c r="M45" s="37">
        <f t="shared" si="10"/>
        <v>0.47814910025706941</v>
      </c>
      <c r="N45" s="38">
        <v>142</v>
      </c>
      <c r="O45" s="38">
        <f t="shared" si="11"/>
        <v>65.655913978494624</v>
      </c>
      <c r="P45" s="38">
        <f t="shared" si="12"/>
        <v>72.049261083743843</v>
      </c>
      <c r="Q45" s="38">
        <f t="shared" si="13"/>
        <v>69.950738916256171</v>
      </c>
      <c r="R45" s="38">
        <f t="shared" si="14"/>
        <v>76.344086021505376</v>
      </c>
      <c r="S45" s="39">
        <f t="shared" si="15"/>
        <v>-4.2948249377615468</v>
      </c>
      <c r="T45" s="39">
        <f t="shared" si="16"/>
        <v>-4.2948249377615326</v>
      </c>
      <c r="U45" t="s">
        <v>326</v>
      </c>
      <c r="V45" t="s">
        <v>321</v>
      </c>
      <c r="W45" t="s">
        <v>421</v>
      </c>
      <c r="X45" t="s">
        <v>489</v>
      </c>
      <c r="Y45" s="41"/>
    </row>
    <row r="46" spans="1:25" ht="15" x14ac:dyDescent="0.25">
      <c r="A46">
        <v>1.88</v>
      </c>
      <c r="B46">
        <v>2.0099999999999998</v>
      </c>
      <c r="C46" s="29">
        <f t="shared" si="0"/>
        <v>2.9427331427966497E-2</v>
      </c>
      <c r="D46" s="30">
        <f>IF(OR($A46="",$B46=""),"",A46*'MPTO_working_2-way'!$G45)</f>
        <v>1.9353233830845769</v>
      </c>
      <c r="E46" s="32">
        <f>IF(OR($A46="",$B46=""),"",B46*'MPTO_working_2-way'!$G45)</f>
        <v>2.0691489361702122</v>
      </c>
      <c r="F46" s="30">
        <f>IF(OR($A46="",$B46=""),"",'MPTO_working_2-way'!D45)</f>
        <v>1.9334834220221038</v>
      </c>
      <c r="G46" s="32">
        <f>IF(OR($A46="",$B46=""),"",'MPTO_working_2-way'!E45)</f>
        <v>2.0712563034422273</v>
      </c>
      <c r="H46" s="30">
        <f>IF(OR($A46="",$B46=""),"",'OddsRatio_working_2-way'!M45)</f>
        <v>1.9334276237142709</v>
      </c>
      <c r="I46" s="30">
        <f>IF(OR($A46="",$B46=""),"",'OddsRatio_working_2-way'!N45)</f>
        <v>2.0713203408538785</v>
      </c>
      <c r="J46" s="30">
        <f>IF('Log_working_2-way'!$D45="","",A46^('Log_working_2-way'!$D45))</f>
        <v>1.9325939690668699</v>
      </c>
      <c r="K46" s="32">
        <f>IF('Log_working_2-way'!$D45="","",B46^('Log_working_2-way'!$D45))</f>
        <v>2.0722780043286777</v>
      </c>
      <c r="L46" s="37">
        <f t="shared" si="9"/>
        <v>0.5167095115681235</v>
      </c>
      <c r="M46" s="37">
        <f t="shared" si="10"/>
        <v>0.48329048843187672</v>
      </c>
      <c r="N46" s="38">
        <v>143</v>
      </c>
      <c r="O46" s="38">
        <f t="shared" si="11"/>
        <v>66.936170212765944</v>
      </c>
      <c r="P46" s="38">
        <f t="shared" si="12"/>
        <v>71.855721393034813</v>
      </c>
      <c r="Q46" s="38">
        <f t="shared" si="13"/>
        <v>71.144278606965187</v>
      </c>
      <c r="R46" s="38">
        <f t="shared" si="14"/>
        <v>76.063829787234042</v>
      </c>
      <c r="S46" s="39">
        <f t="shared" si="15"/>
        <v>-4.2081083941992432</v>
      </c>
      <c r="T46" s="39">
        <f t="shared" si="16"/>
        <v>-4.208108394199229</v>
      </c>
      <c r="U46" t="s">
        <v>169</v>
      </c>
      <c r="V46" t="s">
        <v>125</v>
      </c>
      <c r="W46" t="s">
        <v>421</v>
      </c>
      <c r="X46" t="s">
        <v>489</v>
      </c>
      <c r="Y46" s="41"/>
    </row>
    <row r="47" spans="1:25" ht="15" x14ac:dyDescent="0.25">
      <c r="A47">
        <v>1.58</v>
      </c>
      <c r="B47">
        <v>2.5</v>
      </c>
      <c r="C47" s="29">
        <f t="shared" si="0"/>
        <v>3.2911392405063244E-2</v>
      </c>
      <c r="D47" s="30">
        <f>IF(OR($A47="",$B47=""),"",A47*'MPTO_working_2-way'!$G46)</f>
        <v>1.6319999999999999</v>
      </c>
      <c r="E47" s="32">
        <f>IF(OR($A47="",$B47=""),"",B47*'MPTO_working_2-way'!$G46)</f>
        <v>2.5822784810126582</v>
      </c>
      <c r="F47" s="30">
        <f>IF(OR($A47="",$B47=""),"",'MPTO_working_2-way'!D46)</f>
        <v>1.62217659137577</v>
      </c>
      <c r="G47" s="32">
        <f>IF(OR($A47="",$B47=""),"",'MPTO_working_2-way'!E46)</f>
        <v>2.6072607260726071</v>
      </c>
      <c r="H47" s="30">
        <f>IF(OR($A47="",$B47=""),"",'OddsRatio_working_2-way'!M46)</f>
        <v>1.6218252702059208</v>
      </c>
      <c r="I47" s="30">
        <f>IF(OR($A47="",$B47=""),"",'OddsRatio_working_2-way'!N46)</f>
        <v>2.6081688022566918</v>
      </c>
      <c r="J47" s="30">
        <f>IF('Log_working_2-way'!$D46="","",A47^('Log_working_2-way'!$D46))</f>
        <v>1.6173569217090376</v>
      </c>
      <c r="K47" s="32">
        <f>IF('Log_working_2-way'!$D46="","",B47^('Log_working_2-way'!$D46))</f>
        <v>2.6198085173024386</v>
      </c>
      <c r="L47" s="37">
        <f t="shared" si="9"/>
        <v>0.61274509803921573</v>
      </c>
      <c r="M47" s="37">
        <f t="shared" si="10"/>
        <v>0.38725490196078433</v>
      </c>
      <c r="N47" s="38">
        <v>144</v>
      </c>
      <c r="O47" s="38">
        <f t="shared" si="11"/>
        <v>52.860759493670884</v>
      </c>
      <c r="P47" s="38">
        <f t="shared" si="12"/>
        <v>86.4</v>
      </c>
      <c r="Q47" s="38">
        <f t="shared" si="13"/>
        <v>57.6</v>
      </c>
      <c r="R47" s="38">
        <f t="shared" si="14"/>
        <v>91.139240506329102</v>
      </c>
      <c r="S47" s="39">
        <f t="shared" si="15"/>
        <v>-4.7392405063291179</v>
      </c>
      <c r="T47" s="39">
        <f t="shared" si="16"/>
        <v>-4.7392405063290965</v>
      </c>
      <c r="U47" t="s">
        <v>127</v>
      </c>
      <c r="V47" t="s">
        <v>325</v>
      </c>
      <c r="W47" t="s">
        <v>421</v>
      </c>
      <c r="X47" t="s">
        <v>489</v>
      </c>
      <c r="Y47" s="41"/>
    </row>
    <row r="48" spans="1:25" ht="15" x14ac:dyDescent="0.25">
      <c r="A48">
        <v>1.63</v>
      </c>
      <c r="B48">
        <v>2.38</v>
      </c>
      <c r="C48" s="29">
        <f t="shared" si="0"/>
        <v>3.3664999742228252E-2</v>
      </c>
      <c r="D48" s="30">
        <f>IF(OR($A48="",$B48=""),"",A48*'MPTO_working_2-way'!$G47)</f>
        <v>1.6848739495798319</v>
      </c>
      <c r="E48" s="32">
        <f>IF(OR($A48="",$B48=""),"",B48*'MPTO_working_2-way'!$G47)</f>
        <v>2.4601226993865031</v>
      </c>
      <c r="F48" s="30">
        <f>IF(OR($A48="",$B48=""),"",'MPTO_working_2-way'!D47)</f>
        <v>1.6759839288028686</v>
      </c>
      <c r="G48" s="32">
        <f>IF(OR($A48="",$B48=""),"",'MPTO_working_2-way'!E47)</f>
        <v>2.4793251102447753</v>
      </c>
      <c r="H48" s="30">
        <f>IF(OR($A48="",$B48=""),"",'OddsRatio_working_2-way'!M47)</f>
        <v>1.6756639246921761</v>
      </c>
      <c r="I48" s="30">
        <f>IF(OR($A48="",$B48=""),"",'OddsRatio_working_2-way'!N47)</f>
        <v>2.4800257398019103</v>
      </c>
      <c r="J48" s="30">
        <f>IF('Log_working_2-way'!$D47="","",A48^('Log_working_2-way'!$D47))</f>
        <v>1.6716243688761041</v>
      </c>
      <c r="K48" s="32">
        <f>IF('Log_working_2-way'!$D47="","",B48^('Log_working_2-way'!$D47))</f>
        <v>2.4889275111820632</v>
      </c>
      <c r="L48" s="37">
        <f t="shared" si="9"/>
        <v>0.59351620947630923</v>
      </c>
      <c r="M48" s="37">
        <f t="shared" si="10"/>
        <v>0.40648379052369077</v>
      </c>
      <c r="N48" s="38">
        <v>145</v>
      </c>
      <c r="O48" s="38">
        <f t="shared" si="11"/>
        <v>56.04294478527607</v>
      </c>
      <c r="P48" s="38">
        <f t="shared" si="12"/>
        <v>84.075630252100822</v>
      </c>
      <c r="Q48" s="38">
        <f t="shared" si="13"/>
        <v>60.924369747899163</v>
      </c>
      <c r="R48" s="38">
        <f t="shared" si="14"/>
        <v>88.957055214723923</v>
      </c>
      <c r="S48" s="39">
        <f t="shared" si="15"/>
        <v>-4.8814249626230932</v>
      </c>
      <c r="T48" s="39">
        <f t="shared" si="16"/>
        <v>-4.8814249626231003</v>
      </c>
      <c r="U48" t="s">
        <v>126</v>
      </c>
      <c r="V48" t="s">
        <v>164</v>
      </c>
      <c r="W48" t="s">
        <v>421</v>
      </c>
      <c r="X48" t="s">
        <v>489</v>
      </c>
      <c r="Y48" s="41"/>
    </row>
    <row r="49" spans="1:25" ht="15" x14ac:dyDescent="0.25">
      <c r="A49">
        <v>1.8</v>
      </c>
      <c r="B49">
        <v>2.11</v>
      </c>
      <c r="C49" s="29">
        <f t="shared" si="0"/>
        <v>2.9489204844655115E-2</v>
      </c>
      <c r="D49" s="30">
        <f>IF(OR($A49="",$B49=""),"",A49*'MPTO_working_2-way'!$G48)</f>
        <v>1.8530805687203793</v>
      </c>
      <c r="E49" s="32">
        <f>IF(OR($A49="",$B49=""),"",B49*'MPTO_working_2-way'!$G48)</f>
        <v>2.1722222222222221</v>
      </c>
      <c r="F49" s="30">
        <f>IF(OR($A49="",$B49=""),"",'MPTO_working_2-way'!D48)</f>
        <v>1.8490749756572542</v>
      </c>
      <c r="G49" s="32">
        <f>IF(OR($A49="",$B49=""),"",'MPTO_working_2-way'!E48)</f>
        <v>2.1777522935779814</v>
      </c>
      <c r="H49" s="30">
        <f>IF(OR($A49="",$B49=""),"",'OddsRatio_working_2-way'!M48)</f>
        <v>1.8489527199560174</v>
      </c>
      <c r="I49" s="30">
        <f>IF(OR($A49="",$B49=""),"",'OddsRatio_working_2-way'!N48)</f>
        <v>2.1779218989389744</v>
      </c>
      <c r="J49" s="30">
        <f>IF('Log_working_2-way'!$D48="","",A49^('Log_working_2-way'!$D48))</f>
        <v>1.847139460573918</v>
      </c>
      <c r="K49" s="32">
        <f>IF('Log_working_2-way'!$D48="","",B49^('Log_working_2-way'!$D48))</f>
        <v>2.1804431814833727</v>
      </c>
      <c r="L49" s="37">
        <f t="shared" si="9"/>
        <v>0.53964194373401531</v>
      </c>
      <c r="M49" s="37">
        <f t="shared" si="10"/>
        <v>0.46035805626598469</v>
      </c>
      <c r="N49" s="38">
        <v>146</v>
      </c>
      <c r="O49" s="38">
        <f t="shared" si="11"/>
        <v>64.8888888888889</v>
      </c>
      <c r="P49" s="38">
        <f t="shared" si="12"/>
        <v>76.805687203791479</v>
      </c>
      <c r="Q49" s="38">
        <f t="shared" si="13"/>
        <v>69.194312796208536</v>
      </c>
      <c r="R49" s="38">
        <f t="shared" si="14"/>
        <v>81.111111111111114</v>
      </c>
      <c r="S49" s="39">
        <f t="shared" si="15"/>
        <v>-4.3054239073196356</v>
      </c>
      <c r="T49" s="39">
        <f t="shared" si="16"/>
        <v>-4.3054239073196356</v>
      </c>
      <c r="U49" t="s">
        <v>328</v>
      </c>
      <c r="V49" t="s">
        <v>181</v>
      </c>
      <c r="W49" t="s">
        <v>429</v>
      </c>
      <c r="X49" t="s">
        <v>489</v>
      </c>
      <c r="Y49" s="41"/>
    </row>
    <row r="50" spans="1:25" ht="15" x14ac:dyDescent="0.25">
      <c r="A50">
        <v>2.23</v>
      </c>
      <c r="B50">
        <v>1.72</v>
      </c>
      <c r="C50" s="29">
        <f t="shared" si="0"/>
        <v>2.982584211075201E-2</v>
      </c>
      <c r="D50" s="30">
        <f>IF(OR($A50="",$B50=""),"",A50*'MPTO_working_2-way'!$G49)</f>
        <v>2.2965116279069768</v>
      </c>
      <c r="E50" s="32">
        <f>IF(OR($A50="",$B50=""),"",B50*'MPTO_working_2-way'!$G49)</f>
        <v>1.7713004484304935</v>
      </c>
      <c r="F50" s="30">
        <f>IF(OR($A50="",$B50=""),"",'MPTO_working_2-way'!D49)</f>
        <v>2.3067115708443593</v>
      </c>
      <c r="G50" s="32">
        <f>IF(OR($A50="",$B50=""),"",'MPTO_working_2-way'!E49)</f>
        <v>1.7652798232695142</v>
      </c>
      <c r="H50" s="30">
        <f>IF(OR($A50="",$B50=""),"",'OddsRatio_working_2-way'!M49)</f>
        <v>2.3070322617798436</v>
      </c>
      <c r="I50" s="30">
        <f>IF(OR($A50="",$B50=""),"",'OddsRatio_working_2-way'!N49)</f>
        <v>1.7650920556760061</v>
      </c>
      <c r="J50" s="30">
        <f>IF('Log_working_2-way'!$D49="","",A50^('Log_working_2-way'!$D49))</f>
        <v>2.3117058576345526</v>
      </c>
      <c r="K50" s="32">
        <f>IF('Log_working_2-way'!$D49="","",B50^('Log_working_2-way'!$D49))</f>
        <v>1.7623660397486636</v>
      </c>
      <c r="L50" s="37">
        <f t="shared" si="9"/>
        <v>0.43544303797468353</v>
      </c>
      <c r="M50" s="37">
        <f t="shared" si="10"/>
        <v>0.56455696202531636</v>
      </c>
      <c r="N50" s="38">
        <v>147</v>
      </c>
      <c r="O50" s="38">
        <f t="shared" si="11"/>
        <v>81.080717488789247</v>
      </c>
      <c r="P50" s="38">
        <f t="shared" si="12"/>
        <v>61.534883720930239</v>
      </c>
      <c r="Q50" s="38">
        <f t="shared" si="13"/>
        <v>85.465116279069775</v>
      </c>
      <c r="R50" s="38">
        <f t="shared" si="14"/>
        <v>65.919282511210767</v>
      </c>
      <c r="S50" s="39">
        <f t="shared" si="15"/>
        <v>-4.3843987902805281</v>
      </c>
      <c r="T50" s="39">
        <f t="shared" si="16"/>
        <v>-4.3843987902805281</v>
      </c>
      <c r="U50" t="s">
        <v>172</v>
      </c>
      <c r="V50" t="s">
        <v>332</v>
      </c>
      <c r="W50" t="s">
        <v>429</v>
      </c>
      <c r="X50" t="s">
        <v>489</v>
      </c>
      <c r="Y50" s="41"/>
    </row>
    <row r="51" spans="1:25" ht="15" x14ac:dyDescent="0.25">
      <c r="A51">
        <v>1.51</v>
      </c>
      <c r="B51">
        <v>2.68</v>
      </c>
      <c r="C51" s="29">
        <f t="shared" si="0"/>
        <v>3.5385983987348046E-2</v>
      </c>
      <c r="D51" s="30">
        <f>IF(OR($A51="",$B51=""),"",A51*'MPTO_working_2-way'!$G50)</f>
        <v>1.5634328358208955</v>
      </c>
      <c r="E51" s="32">
        <f>IF(OR($A51="",$B51=""),"",B51*'MPTO_working_2-way'!$G50)</f>
        <v>2.7748344370860929</v>
      </c>
      <c r="F51" s="30">
        <f>IF(OR($A51="",$B51=""),"",'MPTO_working_2-way'!D50)</f>
        <v>1.5514491642386137</v>
      </c>
      <c r="G51" s="32">
        <f>IF(OR($A51="",$B51=""),"",'MPTO_working_2-way'!E50)</f>
        <v>2.8134037819799778</v>
      </c>
      <c r="H51" s="30">
        <f>IF(OR($A51="",$B51=""),"",'OddsRatio_working_2-way'!M50)</f>
        <v>1.5509731650193399</v>
      </c>
      <c r="I51" s="30">
        <f>IF(OR($A51="",$B51=""),"",'OddsRatio_working_2-way'!N50)</f>
        <v>2.8149704259460604</v>
      </c>
      <c r="J51" s="30">
        <f>IF('Log_working_2-way'!$D50="","",A51^('Log_working_2-way'!$D50))</f>
        <v>1.5454983247930623</v>
      </c>
      <c r="K51" s="32">
        <f>IF('Log_working_2-way'!$D50="","",B51^('Log_working_2-way'!$D50))</f>
        <v>2.8331861979211617</v>
      </c>
      <c r="L51" s="37">
        <f t="shared" si="9"/>
        <v>0.63961813842482096</v>
      </c>
      <c r="M51" s="37">
        <f t="shared" si="10"/>
        <v>0.36038186157517899</v>
      </c>
      <c r="N51" s="38">
        <v>148</v>
      </c>
      <c r="O51" s="38">
        <f t="shared" si="11"/>
        <v>49.986754966887418</v>
      </c>
      <c r="P51" s="38">
        <f t="shared" si="12"/>
        <v>92.776119402985088</v>
      </c>
      <c r="Q51" s="38">
        <f t="shared" si="13"/>
        <v>55.223880597014919</v>
      </c>
      <c r="R51" s="38">
        <f t="shared" si="14"/>
        <v>98.013245033112597</v>
      </c>
      <c r="S51" s="39">
        <f t="shared" si="15"/>
        <v>-5.2371256301275011</v>
      </c>
      <c r="T51" s="39">
        <f t="shared" si="16"/>
        <v>-5.2371256301275082</v>
      </c>
      <c r="U51" t="s">
        <v>333</v>
      </c>
      <c r="V51" t="s">
        <v>180</v>
      </c>
      <c r="W51" t="s">
        <v>429</v>
      </c>
      <c r="X51" t="s">
        <v>489</v>
      </c>
      <c r="Y51" s="41"/>
    </row>
    <row r="52" spans="1:25" ht="15" x14ac:dyDescent="0.25">
      <c r="A52">
        <v>1.45</v>
      </c>
      <c r="B52">
        <v>2.88</v>
      </c>
      <c r="C52" s="29">
        <f t="shared" si="0"/>
        <v>3.687739463601547E-2</v>
      </c>
      <c r="D52" s="30">
        <f>IF(OR($A52="",$B52=""),"",A52*'MPTO_working_2-way'!$G51)</f>
        <v>1.5034722222222223</v>
      </c>
      <c r="E52" s="32">
        <f>IF(OR($A52="",$B52=""),"",B52*'MPTO_working_2-way'!$G51)</f>
        <v>2.9862068965517246</v>
      </c>
      <c r="F52" s="30">
        <f>IF(OR($A52="",$B52=""),"",'MPTO_working_2-way'!D51)</f>
        <v>1.4898323225115948</v>
      </c>
      <c r="G52" s="32">
        <f>IF(OR($A52="",$B52=""),"",'MPTO_working_2-way'!E51)</f>
        <v>3.0415149308084493</v>
      </c>
      <c r="H52" s="30">
        <f>IF(OR($A52="",$B52=""),"",'OddsRatio_working_2-way'!M51)</f>
        <v>1.4892460547900814</v>
      </c>
      <c r="I52" s="30">
        <f>IF(OR($A52="",$B52=""),"",'OddsRatio_working_2-way'!N51)</f>
        <v>3.0439612955674531</v>
      </c>
      <c r="J52" s="30">
        <f>IF('Log_working_2-way'!$D51="","",A52^('Log_working_2-way'!$D51))</f>
        <v>1.4829852248113591</v>
      </c>
      <c r="K52" s="32">
        <f>IF('Log_working_2-way'!$D51="","",B52^('Log_working_2-way'!$D51))</f>
        <v>3.0704567109480201</v>
      </c>
      <c r="L52" s="37">
        <f t="shared" si="9"/>
        <v>0.66512702078521935</v>
      </c>
      <c r="M52" s="37">
        <f t="shared" si="10"/>
        <v>0.33487297921478054</v>
      </c>
      <c r="N52" s="38">
        <v>149</v>
      </c>
      <c r="O52" s="38">
        <f t="shared" si="11"/>
        <v>46.241379310344819</v>
      </c>
      <c r="P52" s="38">
        <f t="shared" si="12"/>
        <v>97.263888888888886</v>
      </c>
      <c r="Q52" s="38">
        <f t="shared" si="13"/>
        <v>51.736111111111107</v>
      </c>
      <c r="R52" s="38">
        <f t="shared" si="14"/>
        <v>102.75862068965517</v>
      </c>
      <c r="S52" s="39">
        <f t="shared" si="15"/>
        <v>-5.4947318007662886</v>
      </c>
      <c r="T52" s="39">
        <f t="shared" si="16"/>
        <v>-5.4947318007662886</v>
      </c>
      <c r="U52" t="s">
        <v>334</v>
      </c>
      <c r="V52" t="s">
        <v>327</v>
      </c>
      <c r="W52" t="s">
        <v>429</v>
      </c>
      <c r="X52" t="s">
        <v>489</v>
      </c>
      <c r="Y52" s="41"/>
    </row>
    <row r="53" spans="1:25" ht="15" x14ac:dyDescent="0.25">
      <c r="A53">
        <v>1.75</v>
      </c>
      <c r="B53">
        <v>2.19</v>
      </c>
      <c r="C53" s="29">
        <f t="shared" si="0"/>
        <v>2.8049575994781417E-2</v>
      </c>
      <c r="D53" s="30">
        <f>IF(OR($A53="",$B53=""),"",A53*'MPTO_working_2-way'!$G52)</f>
        <v>1.7990867579908674</v>
      </c>
      <c r="E53" s="32">
        <f>IF(OR($A53="",$B53=""),"",B53*'MPTO_working_2-way'!$G52)</f>
        <v>2.2514285714285713</v>
      </c>
      <c r="F53" s="30">
        <f>IF(OR($A53="",$B53=""),"",'MPTO_working_2-way'!D52)</f>
        <v>1.7940315974253949</v>
      </c>
      <c r="G53" s="32">
        <f>IF(OR($A53="",$B53=""),"",'MPTO_working_2-way'!E52)</f>
        <v>2.2593957258658803</v>
      </c>
      <c r="H53" s="30">
        <f>IF(OR($A53="",$B53=""),"",'OddsRatio_working_2-way'!M52)</f>
        <v>1.7938841860374448</v>
      </c>
      <c r="I53" s="30">
        <f>IF(OR($A53="",$B53=""),"",'OddsRatio_working_2-way'!N52)</f>
        <v>2.2596295751794115</v>
      </c>
      <c r="J53" s="30">
        <f>IF('Log_working_2-way'!$D52="","",A53^('Log_working_2-way'!$D52))</f>
        <v>1.7915983497890287</v>
      </c>
      <c r="K53" s="32">
        <f>IF('Log_working_2-way'!$D52="","",B53^('Log_working_2-way'!$D52))</f>
        <v>2.2632669083588914</v>
      </c>
      <c r="L53" s="37">
        <f t="shared" si="9"/>
        <v>0.55583756345177671</v>
      </c>
      <c r="M53" s="37">
        <f t="shared" si="10"/>
        <v>0.44416243654822335</v>
      </c>
      <c r="N53" s="38">
        <v>150</v>
      </c>
      <c r="O53" s="38">
        <f t="shared" si="11"/>
        <v>64.285714285714278</v>
      </c>
      <c r="P53" s="38">
        <f t="shared" si="12"/>
        <v>81.506849315068493</v>
      </c>
      <c r="Q53" s="38">
        <f t="shared" si="13"/>
        <v>68.493150684931507</v>
      </c>
      <c r="R53" s="38">
        <f t="shared" si="14"/>
        <v>85.714285714285708</v>
      </c>
      <c r="S53" s="39">
        <f t="shared" si="15"/>
        <v>-4.2074363992172295</v>
      </c>
      <c r="T53" s="39">
        <f t="shared" si="16"/>
        <v>-4.2074363992172152</v>
      </c>
      <c r="U53" t="s">
        <v>179</v>
      </c>
      <c r="V53" t="s">
        <v>174</v>
      </c>
      <c r="W53" t="s">
        <v>429</v>
      </c>
      <c r="X53" t="s">
        <v>489</v>
      </c>
      <c r="Y53" s="41"/>
    </row>
    <row r="54" spans="1:25" ht="15" x14ac:dyDescent="0.25">
      <c r="A54">
        <v>1.91</v>
      </c>
      <c r="B54">
        <v>2</v>
      </c>
      <c r="C54" s="29">
        <f t="shared" si="0"/>
        <v>2.3560209424083656E-2</v>
      </c>
      <c r="D54" s="30">
        <f>IF(OR($A54="",$B54=""),"",A54*'MPTO_working_2-way'!$G53)</f>
        <v>1.9549999999999996</v>
      </c>
      <c r="E54" s="32">
        <f>IF(OR($A54="",$B54=""),"",B54*'MPTO_working_2-way'!$G53)</f>
        <v>2.0471204188481673</v>
      </c>
      <c r="F54" s="30">
        <f>IF(OR($A54="",$B54=""),"",'MPTO_working_2-way'!D53)</f>
        <v>1.9539641943734012</v>
      </c>
      <c r="G54" s="32">
        <f>IF(OR($A54="",$B54=""),"",'MPTO_working_2-way'!E53)</f>
        <v>2.0482573726541551</v>
      </c>
      <c r="H54" s="30">
        <f>IF(OR($A54="",$B54=""),"",'OddsRatio_working_2-way'!M53)</f>
        <v>1.9539392014169454</v>
      </c>
      <c r="I54" s="30">
        <f>IF(OR($A54="",$B54=""),"",'OddsRatio_working_2-way'!N53)</f>
        <v>2.0482848367219182</v>
      </c>
      <c r="J54" s="30">
        <f>IF('Log_working_2-way'!$D53="","",A54^('Log_working_2-way'!$D53))</f>
        <v>1.95347196121136</v>
      </c>
      <c r="K54" s="32">
        <f>IF('Log_working_2-way'!$D53="","",B54^('Log_working_2-way'!$D53))</f>
        <v>2.0487985391091357</v>
      </c>
      <c r="L54" s="37">
        <f t="shared" si="9"/>
        <v>0.51150895140664976</v>
      </c>
      <c r="M54" s="37">
        <f t="shared" si="10"/>
        <v>0.48849104859335046</v>
      </c>
      <c r="N54" s="38">
        <v>151</v>
      </c>
      <c r="O54" s="38">
        <f t="shared" si="11"/>
        <v>71.942408376963328</v>
      </c>
      <c r="P54" s="38">
        <f t="shared" si="12"/>
        <v>75.5</v>
      </c>
      <c r="Q54" s="38">
        <f t="shared" si="13"/>
        <v>75.5</v>
      </c>
      <c r="R54" s="38">
        <f t="shared" si="14"/>
        <v>79.057591623036643</v>
      </c>
      <c r="S54" s="39">
        <f t="shared" si="15"/>
        <v>-3.5575916230366715</v>
      </c>
      <c r="T54" s="39">
        <f t="shared" si="16"/>
        <v>-3.5575916230366431</v>
      </c>
      <c r="U54" t="s">
        <v>177</v>
      </c>
      <c r="V54" t="s">
        <v>175</v>
      </c>
      <c r="W54" t="s">
        <v>429</v>
      </c>
      <c r="X54" t="s">
        <v>489</v>
      </c>
      <c r="Y54" s="41"/>
    </row>
    <row r="55" spans="1:25" ht="15" x14ac:dyDescent="0.25">
      <c r="A55">
        <v>1.79</v>
      </c>
      <c r="B55">
        <v>2.13</v>
      </c>
      <c r="C55" s="29">
        <f t="shared" si="0"/>
        <v>2.8142785952212312E-2</v>
      </c>
      <c r="D55" s="30">
        <f>IF(OR($A55="",$B55=""),"",A55*'MPTO_working_2-way'!$G54)</f>
        <v>1.84037558685446</v>
      </c>
      <c r="E55" s="32">
        <f>IF(OR($A55="",$B55=""),"",B55*'MPTO_working_2-way'!$G54)</f>
        <v>2.1899441340782122</v>
      </c>
      <c r="F55" s="30">
        <f>IF(OR($A55="",$B55=""),"",'MPTO_working_2-way'!D54)</f>
        <v>1.8362511137332338</v>
      </c>
      <c r="G55" s="32">
        <f>IF(OR($A55="",$B55=""),"",'MPTO_working_2-way'!E54)</f>
        <v>2.1958130561234772</v>
      </c>
      <c r="H55" s="30">
        <f>IF(OR($A55="",$B55=""),"",'OddsRatio_working_2-way'!M54)</f>
        <v>1.8361309970619364</v>
      </c>
      <c r="I55" s="30">
        <f>IF(OR($A55="",$B55=""),"",'OddsRatio_working_2-way'!N54)</f>
        <v>2.1959848438987186</v>
      </c>
      <c r="J55" s="30">
        <f>IF('Log_working_2-way'!$D54="","",A55^('Log_working_2-way'!$D54))</f>
        <v>1.8342658577685029</v>
      </c>
      <c r="K55" s="32">
        <f>IF('Log_working_2-way'!$D54="","",B55^('Log_working_2-way'!$D54))</f>
        <v>2.1986586658056355</v>
      </c>
      <c r="L55" s="37">
        <f t="shared" si="9"/>
        <v>0.54336734693877553</v>
      </c>
      <c r="M55" s="37">
        <f t="shared" si="10"/>
        <v>0.45663265306122452</v>
      </c>
      <c r="N55" s="38">
        <v>152</v>
      </c>
      <c r="O55" s="38">
        <f t="shared" si="11"/>
        <v>67.083798882681549</v>
      </c>
      <c r="P55" s="38">
        <f t="shared" si="12"/>
        <v>80.63849765258216</v>
      </c>
      <c r="Q55" s="38">
        <f t="shared" si="13"/>
        <v>71.36150234741784</v>
      </c>
      <c r="R55" s="38">
        <f t="shared" si="14"/>
        <v>84.916201117318437</v>
      </c>
      <c r="S55" s="39">
        <f t="shared" si="15"/>
        <v>-4.277703464736291</v>
      </c>
      <c r="T55" s="39">
        <f t="shared" si="16"/>
        <v>-4.2777034647362768</v>
      </c>
      <c r="U55" t="s">
        <v>329</v>
      </c>
      <c r="V55" t="s">
        <v>170</v>
      </c>
      <c r="W55" t="s">
        <v>429</v>
      </c>
      <c r="X55" t="s">
        <v>489</v>
      </c>
      <c r="Y55" s="41"/>
    </row>
    <row r="56" spans="1:25" ht="15" x14ac:dyDescent="0.25">
      <c r="A56">
        <v>1.85</v>
      </c>
      <c r="B56">
        <v>2.04</v>
      </c>
      <c r="C56" s="29">
        <f t="shared" si="0"/>
        <v>3.0736618971912932E-2</v>
      </c>
      <c r="D56" s="30">
        <f>IF(OR($A56="",$B56=""),"",A56*'MPTO_working_2-way'!$G55)</f>
        <v>1.9068627450980391</v>
      </c>
      <c r="E56" s="32">
        <f>IF(OR($A56="",$B56=""),"",B56*'MPTO_working_2-way'!$G55)</f>
        <v>2.1027027027027025</v>
      </c>
      <c r="F56" s="30">
        <f>IF(OR($A56="",$B56=""),"",'MPTO_working_2-way'!D55)</f>
        <v>1.9041372351160444</v>
      </c>
      <c r="G56" s="32">
        <f>IF(OR($A56="",$B56=""),"",'MPTO_working_2-way'!E55)</f>
        <v>2.1060267857142851</v>
      </c>
      <c r="H56" s="30">
        <f>IF(OR($A56="",$B56=""),"",'OddsRatio_working_2-way'!M55)</f>
        <v>1.904050713349474</v>
      </c>
      <c r="I56" s="30">
        <f>IF(OR($A56="",$B56=""),"",'OddsRatio_working_2-way'!N55)</f>
        <v>2.1061326375099441</v>
      </c>
      <c r="J56" s="30">
        <f>IF('Log_working_2-way'!$D55="","",A56^('Log_working_2-way'!$D55))</f>
        <v>1.9028150891340896</v>
      </c>
      <c r="K56" s="32">
        <f>IF('Log_working_2-way'!$D55="","",B56^('Log_working_2-way'!$D55))</f>
        <v>2.1076465292124213</v>
      </c>
      <c r="L56" s="37">
        <f t="shared" si="9"/>
        <v>0.52442159383033427</v>
      </c>
      <c r="M56" s="37">
        <f t="shared" si="10"/>
        <v>0.47557840616966585</v>
      </c>
      <c r="N56" s="38">
        <v>153</v>
      </c>
      <c r="O56" s="38">
        <f t="shared" si="11"/>
        <v>70.297297297297291</v>
      </c>
      <c r="P56" s="38">
        <f t="shared" si="12"/>
        <v>78</v>
      </c>
      <c r="Q56" s="38">
        <f t="shared" si="13"/>
        <v>75</v>
      </c>
      <c r="R56" s="38">
        <f t="shared" si="14"/>
        <v>82.702702702702695</v>
      </c>
      <c r="S56" s="39">
        <f t="shared" si="15"/>
        <v>-4.7027027027027088</v>
      </c>
      <c r="T56" s="39">
        <f t="shared" si="16"/>
        <v>-4.7027027027026946</v>
      </c>
      <c r="U56" t="s">
        <v>34</v>
      </c>
      <c r="V56" t="s">
        <v>45</v>
      </c>
      <c r="W56" t="s">
        <v>111</v>
      </c>
      <c r="X56" t="s">
        <v>489</v>
      </c>
      <c r="Y56" s="41"/>
    </row>
    <row r="57" spans="1:25" ht="15" x14ac:dyDescent="0.25">
      <c r="A57">
        <v>2.09</v>
      </c>
      <c r="B57">
        <v>1.81</v>
      </c>
      <c r="C57" s="29">
        <f t="shared" si="0"/>
        <v>3.0955087366835166E-2</v>
      </c>
      <c r="D57" s="30">
        <f>IF(OR($A57="",$B57=""),"",A57*'MPTO_working_2-way'!$G56)</f>
        <v>2.1546961325966851</v>
      </c>
      <c r="E57" s="32">
        <f>IF(OR($A57="",$B57=""),"",B57*'MPTO_working_2-way'!$G56)</f>
        <v>1.8660287081339717</v>
      </c>
      <c r="F57" s="30">
        <f>IF(OR($A57="",$B57=""),"",'MPTO_working_2-way'!D56)</f>
        <v>2.159867538325388</v>
      </c>
      <c r="G57" s="32">
        <f>IF(OR($A57="",$B57=""),"",'MPTO_working_2-way'!E56)</f>
        <v>1.8621674173619833</v>
      </c>
      <c r="H57" s="30">
        <f>IF(OR($A57="",$B57=""),"",'OddsRatio_working_2-way'!M56)</f>
        <v>2.1600340565456171</v>
      </c>
      <c r="I57" s="30">
        <f>IF(OR($A57="",$B57=""),"",'OddsRatio_working_2-way'!N56)</f>
        <v>1.8620436566990362</v>
      </c>
      <c r="J57" s="30">
        <f>IF('Log_working_2-way'!$D56="","",A57^('Log_working_2-way'!$D56))</f>
        <v>2.1623937828196005</v>
      </c>
      <c r="K57" s="32">
        <f>IF('Log_working_2-way'!$D56="","",B57^('Log_working_2-way'!$D56))</f>
        <v>1.8602936584659731</v>
      </c>
      <c r="L57" s="37">
        <f t="shared" si="9"/>
        <v>0.46410256410256412</v>
      </c>
      <c r="M57" s="37">
        <f t="shared" si="10"/>
        <v>0.53589743589743577</v>
      </c>
      <c r="N57" s="38">
        <v>154</v>
      </c>
      <c r="O57" s="38">
        <f t="shared" si="11"/>
        <v>80.315789473684205</v>
      </c>
      <c r="P57" s="38">
        <f t="shared" si="12"/>
        <v>68.917127071823217</v>
      </c>
      <c r="Q57" s="38">
        <f t="shared" si="13"/>
        <v>85.082872928176798</v>
      </c>
      <c r="R57" s="38">
        <f t="shared" si="14"/>
        <v>73.684210526315795</v>
      </c>
      <c r="S57" s="39">
        <f t="shared" si="15"/>
        <v>-4.7670834544925924</v>
      </c>
      <c r="T57" s="39">
        <f t="shared" si="16"/>
        <v>-4.7670834544925782</v>
      </c>
      <c r="U57" t="s">
        <v>49</v>
      </c>
      <c r="V57" t="s">
        <v>37</v>
      </c>
      <c r="W57" t="s">
        <v>111</v>
      </c>
      <c r="X57" t="s">
        <v>489</v>
      </c>
      <c r="Y57" s="41"/>
    </row>
    <row r="58" spans="1:25" ht="15" x14ac:dyDescent="0.25">
      <c r="A58">
        <v>2.36</v>
      </c>
      <c r="B58">
        <v>1.64</v>
      </c>
      <c r="C58" s="29">
        <f t="shared" si="0"/>
        <v>3.3484911120297722E-2</v>
      </c>
      <c r="D58" s="30">
        <f>IF(OR($A58="",$B58=""),"",A58*'MPTO_working_2-way'!$G57)</f>
        <v>2.4390243902439024</v>
      </c>
      <c r="E58" s="32">
        <f>IF(OR($A58="",$B58=""),"",B58*'MPTO_working_2-way'!$G57)</f>
        <v>1.6949152542372881</v>
      </c>
      <c r="F58" s="30">
        <f>IF(OR($A58="",$B58=""),"",'MPTO_working_2-way'!D57)</f>
        <v>2.4570848146267141</v>
      </c>
      <c r="G58" s="32">
        <f>IF(OR($A58="",$B58=""),"",'MPTO_working_2-way'!E57)</f>
        <v>1.6863018473335656</v>
      </c>
      <c r="H58" s="30">
        <f>IF(OR($A58="",$B58=""),"",'OddsRatio_working_2-way'!M57)</f>
        <v>2.4577379737113252</v>
      </c>
      <c r="I58" s="30">
        <f>IF(OR($A58="",$B58=""),"",'OddsRatio_working_2-way'!N57)</f>
        <v>1.6859943405700353</v>
      </c>
      <c r="J58" s="30">
        <f>IF('Log_working_2-way'!$D57="","",A58^('Log_working_2-way'!$D57))</f>
        <v>2.4661000827478752</v>
      </c>
      <c r="K58" s="32">
        <f>IF('Log_working_2-way'!$D57="","",B58^('Log_working_2-way'!$D57))</f>
        <v>1.6820816748919711</v>
      </c>
      <c r="L58" s="37">
        <f t="shared" si="9"/>
        <v>0.41000000000000003</v>
      </c>
      <c r="M58" s="37">
        <f t="shared" si="10"/>
        <v>0.59000000000000008</v>
      </c>
      <c r="N58" s="38">
        <v>155</v>
      </c>
      <c r="O58" s="38">
        <f t="shared" si="11"/>
        <v>89.322033898305079</v>
      </c>
      <c r="P58" s="38">
        <f t="shared" si="12"/>
        <v>60.48780487804877</v>
      </c>
      <c r="Q58" s="38">
        <f t="shared" si="13"/>
        <v>94.512195121951223</v>
      </c>
      <c r="R58" s="38">
        <f t="shared" si="14"/>
        <v>65.677966101694921</v>
      </c>
      <c r="S58" s="39">
        <f t="shared" si="15"/>
        <v>-5.1901612236461432</v>
      </c>
      <c r="T58" s="39">
        <f t="shared" si="16"/>
        <v>-5.1901612236461503</v>
      </c>
      <c r="U58" t="s">
        <v>46</v>
      </c>
      <c r="V58" t="s">
        <v>41</v>
      </c>
      <c r="W58" t="s">
        <v>111</v>
      </c>
      <c r="X58" t="s">
        <v>489</v>
      </c>
      <c r="Y58" s="41"/>
    </row>
    <row r="59" spans="1:25" ht="15" x14ac:dyDescent="0.25">
      <c r="A59">
        <v>2.44</v>
      </c>
      <c r="B59">
        <v>1.6</v>
      </c>
      <c r="C59" s="29">
        <f t="shared" si="0"/>
        <v>3.4836065573770503E-2</v>
      </c>
      <c r="D59" s="30">
        <f>IF(OR($A59="",$B59=""),"",A59*'MPTO_working_2-way'!$G58)</f>
        <v>2.5249999999999999</v>
      </c>
      <c r="E59" s="32">
        <f>IF(OR($A59="",$B59=""),"",B59*'MPTO_working_2-way'!$G58)</f>
        <v>1.6557377049180328</v>
      </c>
      <c r="F59" s="30">
        <f>IF(OR($A59="",$B59=""),"",'MPTO_working_2-way'!D58)</f>
        <v>2.548302872062663</v>
      </c>
      <c r="G59" s="32">
        <f>IF(OR($A59="",$B59=""),"",'MPTO_working_2-way'!E58)</f>
        <v>1.6458684654300169</v>
      </c>
      <c r="H59" s="30">
        <f>IF(OR($A59="",$B59=""),"",'OddsRatio_working_2-way'!M58)</f>
        <v>2.5491933384829668</v>
      </c>
      <c r="I59" s="30">
        <f>IF(OR($A59="",$B59=""),"",'OddsRatio_working_2-way'!N58)</f>
        <v>1.6454972243679031</v>
      </c>
      <c r="J59" s="30">
        <f>IF('Log_working_2-way'!$D58="","",A59^('Log_working_2-way'!$D58))</f>
        <v>2.5600465119993632</v>
      </c>
      <c r="K59" s="32">
        <f>IF('Log_working_2-way'!$D58="","",B59^('Log_working_2-way'!$D58))</f>
        <v>1.6410065291696188</v>
      </c>
      <c r="L59" s="37">
        <f t="shared" si="9"/>
        <v>0.39603960396039606</v>
      </c>
      <c r="M59" s="37">
        <f t="shared" si="10"/>
        <v>0.60396039603960394</v>
      </c>
      <c r="N59" s="38">
        <v>156</v>
      </c>
      <c r="O59" s="38">
        <f t="shared" si="11"/>
        <v>92.065573770491795</v>
      </c>
      <c r="P59" s="38">
        <f t="shared" si="12"/>
        <v>58.500000000000014</v>
      </c>
      <c r="Q59" s="38">
        <f t="shared" si="13"/>
        <v>97.5</v>
      </c>
      <c r="R59" s="38">
        <f t="shared" si="14"/>
        <v>63.934426229508198</v>
      </c>
      <c r="S59" s="39">
        <f t="shared" si="15"/>
        <v>-5.4344262295082046</v>
      </c>
      <c r="T59" s="39">
        <f t="shared" si="16"/>
        <v>-5.4344262295081833</v>
      </c>
      <c r="U59" t="s">
        <v>39</v>
      </c>
      <c r="V59" t="s">
        <v>43</v>
      </c>
      <c r="W59" t="s">
        <v>111</v>
      </c>
      <c r="X59" t="s">
        <v>489</v>
      </c>
      <c r="Y59" s="41"/>
    </row>
    <row r="60" spans="1:25" ht="15" x14ac:dyDescent="0.25">
      <c r="A60">
        <v>2.12</v>
      </c>
      <c r="B60">
        <v>1.78</v>
      </c>
      <c r="C60" s="29">
        <f t="shared" si="0"/>
        <v>3.3495866016535869E-2</v>
      </c>
      <c r="D60" s="30">
        <f>IF(OR($A60="",$B60=""),"",A60*'MPTO_working_2-way'!$G59)</f>
        <v>2.191011235955056</v>
      </c>
      <c r="E60" s="32">
        <f>IF(OR($A60="",$B60=""),"",B60*'MPTO_working_2-way'!$G59)</f>
        <v>1.8396226415094339</v>
      </c>
      <c r="F60" s="30">
        <f>IF(OR($A60="",$B60=""),"",'MPTO_working_2-way'!D59)</f>
        <v>2.1980428704566637</v>
      </c>
      <c r="G60" s="32">
        <f>IF(OR($A60="",$B60=""),"",'MPTO_working_2-way'!E59)</f>
        <v>1.8346946713341112</v>
      </c>
      <c r="H60" s="30">
        <f>IF(OR($A60="",$B60=""),"",'OddsRatio_working_2-way'!M59)</f>
        <v>2.1982893790305562</v>
      </c>
      <c r="I60" s="30">
        <f>IF(OR($A60="",$B60=""),"",'OddsRatio_working_2-way'!N59)</f>
        <v>1.83452296039628</v>
      </c>
      <c r="J60" s="30">
        <f>IF('Log_working_2-way'!$D59="","",A60^('Log_working_2-way'!$D59))</f>
        <v>2.2015102621380289</v>
      </c>
      <c r="K60" s="32">
        <f>IF('Log_working_2-way'!$D59="","",B60^('Log_working_2-way'!$D59))</f>
        <v>1.8322858584832242</v>
      </c>
      <c r="L60" s="37">
        <f t="shared" si="9"/>
        <v>0.45641025641025645</v>
      </c>
      <c r="M60" s="37">
        <f t="shared" si="10"/>
        <v>0.54358974358974366</v>
      </c>
      <c r="N60" s="38">
        <v>157</v>
      </c>
      <c r="O60" s="38">
        <f t="shared" si="11"/>
        <v>82.943396226415103</v>
      </c>
      <c r="P60" s="38">
        <f t="shared" si="12"/>
        <v>68.797752808988761</v>
      </c>
      <c r="Q60" s="38">
        <f t="shared" si="13"/>
        <v>88.202247191011239</v>
      </c>
      <c r="R60" s="38">
        <f t="shared" si="14"/>
        <v>74.056603773584897</v>
      </c>
      <c r="S60" s="39">
        <f t="shared" si="15"/>
        <v>-5.2588509645961352</v>
      </c>
      <c r="T60" s="39">
        <f t="shared" si="16"/>
        <v>-5.2588509645961352</v>
      </c>
      <c r="U60" t="s">
        <v>50</v>
      </c>
      <c r="V60" t="s">
        <v>76</v>
      </c>
      <c r="W60" t="s">
        <v>111</v>
      </c>
      <c r="X60" t="s">
        <v>489</v>
      </c>
      <c r="Y60" s="41"/>
    </row>
    <row r="61" spans="1:25" ht="15" x14ac:dyDescent="0.25">
      <c r="A61">
        <v>2.31</v>
      </c>
      <c r="B61">
        <v>1.66</v>
      </c>
      <c r="C61" s="29">
        <f t="shared" si="0"/>
        <v>3.5310071454649705E-2</v>
      </c>
      <c r="D61" s="30">
        <f>IF(OR($A61="",$B61=""),"",A61*'MPTO_working_2-way'!$G60)</f>
        <v>2.3915662650602409</v>
      </c>
      <c r="E61" s="32">
        <f>IF(OR($A61="",$B61=""),"",B61*'MPTO_working_2-way'!$G60)</f>
        <v>1.7186147186147185</v>
      </c>
      <c r="F61" s="30">
        <f>IF(OR($A61="",$B61=""),"",'MPTO_working_2-way'!D60)</f>
        <v>2.4082145324373547</v>
      </c>
      <c r="G61" s="32">
        <f>IF(OR($A61="",$B61=""),"",'MPTO_working_2-way'!E60)</f>
        <v>1.7101190741649199</v>
      </c>
      <c r="H61" s="30">
        <f>IF(OR($A61="",$B61=""),"",'OddsRatio_working_2-way'!M60)</f>
        <v>2.4088465086191913</v>
      </c>
      <c r="I61" s="30">
        <f>IF(OR($A61="",$B61=""),"",'OddsRatio_working_2-way'!N60)</f>
        <v>1.7098005310600506</v>
      </c>
      <c r="J61" s="30">
        <f>IF('Log_working_2-way'!$D60="","",A61^('Log_working_2-way'!$D60))</f>
        <v>2.4165541184191208</v>
      </c>
      <c r="K61" s="32">
        <f>IF('Log_working_2-way'!$D60="","",B61^('Log_working_2-way'!$D60))</f>
        <v>1.7059384368003565</v>
      </c>
      <c r="L61" s="37">
        <f t="shared" si="9"/>
        <v>0.41813602015113349</v>
      </c>
      <c r="M61" s="37">
        <f t="shared" si="10"/>
        <v>0.58186397984886651</v>
      </c>
      <c r="N61" s="38">
        <v>158</v>
      </c>
      <c r="O61" s="38">
        <f t="shared" si="11"/>
        <v>89.601731601731615</v>
      </c>
      <c r="P61" s="38">
        <f t="shared" si="12"/>
        <v>62.819277108433724</v>
      </c>
      <c r="Q61" s="38">
        <f t="shared" si="13"/>
        <v>95.180722891566276</v>
      </c>
      <c r="R61" s="38">
        <f t="shared" si="14"/>
        <v>68.398268398268399</v>
      </c>
      <c r="S61" s="39">
        <f t="shared" si="15"/>
        <v>-5.5789912898346614</v>
      </c>
      <c r="T61" s="39">
        <f t="shared" si="16"/>
        <v>-5.5789912898346756</v>
      </c>
      <c r="U61" t="s">
        <v>44</v>
      </c>
      <c r="V61" t="s">
        <v>47</v>
      </c>
      <c r="W61" t="s">
        <v>111</v>
      </c>
      <c r="X61" t="s">
        <v>489</v>
      </c>
      <c r="Y61" s="41"/>
    </row>
    <row r="62" spans="1:25" ht="15" x14ac:dyDescent="0.25">
      <c r="A62">
        <v>2.21</v>
      </c>
      <c r="B62">
        <v>1.72</v>
      </c>
      <c r="C62" s="29">
        <f t="shared" si="0"/>
        <v>3.3884036620014824E-2</v>
      </c>
      <c r="D62" s="30">
        <f>IF(OR($A62="",$B62=""),"",A62*'MPTO_working_2-way'!$G61)</f>
        <v>2.2848837209302326</v>
      </c>
      <c r="E62" s="32">
        <f>IF(OR($A62="",$B62=""),"",B62*'MPTO_working_2-way'!$G61)</f>
        <v>1.7782805429864255</v>
      </c>
      <c r="F62" s="30">
        <f>IF(OR($A62="",$B62=""),"",'MPTO_working_2-way'!D61)</f>
        <v>2.2959652089876781</v>
      </c>
      <c r="G62" s="32">
        <f>IF(OR($A62="",$B62=""),"",'MPTO_working_2-way'!E61)</f>
        <v>1.7716256524981358</v>
      </c>
      <c r="H62" s="30">
        <f>IF(OR($A62="",$B62=""),"",'OddsRatio_working_2-way'!M61)</f>
        <v>2.2963624321753371</v>
      </c>
      <c r="I62" s="30">
        <f>IF(OR($A62="",$B62=""),"",'OddsRatio_working_2-way'!N61)</f>
        <v>1.7713892158398703</v>
      </c>
      <c r="J62" s="30">
        <f>IF('Log_working_2-way'!$D61="","",A62^('Log_working_2-way'!$D61))</f>
        <v>2.3014598613122459</v>
      </c>
      <c r="K62" s="32">
        <f>IF('Log_working_2-way'!$D61="","",B62^('Log_working_2-way'!$D61))</f>
        <v>1.7683679149287428</v>
      </c>
      <c r="L62" s="37">
        <f t="shared" si="9"/>
        <v>0.43765903307888038</v>
      </c>
      <c r="M62" s="37">
        <f t="shared" si="10"/>
        <v>0.56234096692111957</v>
      </c>
      <c r="N62" s="38">
        <v>159</v>
      </c>
      <c r="O62" s="38">
        <f t="shared" si="11"/>
        <v>87.054298642533936</v>
      </c>
      <c r="P62" s="38">
        <f t="shared" si="12"/>
        <v>66.558139534883736</v>
      </c>
      <c r="Q62" s="38">
        <f t="shared" si="13"/>
        <v>92.441860465116278</v>
      </c>
      <c r="R62" s="38">
        <f t="shared" si="14"/>
        <v>71.945701357466064</v>
      </c>
      <c r="S62" s="39">
        <f t="shared" si="15"/>
        <v>-5.3875618225823416</v>
      </c>
      <c r="T62" s="39">
        <f t="shared" si="16"/>
        <v>-5.3875618225823274</v>
      </c>
      <c r="U62" t="s">
        <v>54</v>
      </c>
      <c r="V62" t="s">
        <v>36</v>
      </c>
      <c r="W62" t="s">
        <v>111</v>
      </c>
      <c r="X62" t="s">
        <v>489</v>
      </c>
      <c r="Y62" s="41"/>
    </row>
    <row r="63" spans="1:25" ht="15" x14ac:dyDescent="0.25">
      <c r="A63">
        <v>1.84</v>
      </c>
      <c r="B63">
        <v>2.06</v>
      </c>
      <c r="C63" s="29">
        <f t="shared" si="0"/>
        <v>2.891515407344869E-2</v>
      </c>
      <c r="D63" s="30">
        <f>IF(OR($A63="",$B63=""),"",A63*'MPTO_working_2-way'!$G62)</f>
        <v>1.8932038834951457</v>
      </c>
      <c r="E63" s="32">
        <f>IF(OR($A63="",$B63=""),"",B63*'MPTO_working_2-way'!$G62)</f>
        <v>2.1195652173913042</v>
      </c>
      <c r="F63" s="30">
        <f>IF(OR($A63="",$B63=""),"",'MPTO_working_2-way'!D62)</f>
        <v>1.8902852583283463</v>
      </c>
      <c r="G63" s="32">
        <f>IF(OR($A63="",$B63=""),"",'MPTO_working_2-way'!E62)</f>
        <v>2.1232354918216445</v>
      </c>
      <c r="H63" s="30">
        <f>IF(OR($A63="",$B63=""),"",'OddsRatio_working_2-way'!M62)</f>
        <v>1.8901981971385247</v>
      </c>
      <c r="I63" s="30">
        <f>IF(OR($A63="",$B63=""),"",'OddsRatio_working_2-way'!N62)</f>
        <v>2.123345344008138</v>
      </c>
      <c r="J63" s="30">
        <f>IF('Log_working_2-way'!$D62="","",A63^('Log_working_2-way'!$D62))</f>
        <v>1.8888770989238437</v>
      </c>
      <c r="K63" s="32">
        <f>IF('Log_working_2-way'!$D62="","",B63^('Log_working_2-way'!$D62))</f>
        <v>2.1250149218724146</v>
      </c>
      <c r="L63" s="37">
        <f t="shared" si="9"/>
        <v>0.52820512820512822</v>
      </c>
      <c r="M63" s="37">
        <f t="shared" si="10"/>
        <v>0.47179487179487184</v>
      </c>
      <c r="N63" s="38">
        <v>160</v>
      </c>
      <c r="O63" s="38">
        <f t="shared" si="11"/>
        <v>73.043478260869577</v>
      </c>
      <c r="P63" s="38">
        <f t="shared" si="12"/>
        <v>82.330097087378647</v>
      </c>
      <c r="Q63" s="38">
        <f t="shared" si="13"/>
        <v>77.669902912621353</v>
      </c>
      <c r="R63" s="38">
        <f t="shared" si="14"/>
        <v>86.956521739130437</v>
      </c>
      <c r="S63" s="39">
        <f t="shared" si="15"/>
        <v>-4.6264246517517762</v>
      </c>
      <c r="T63" s="39">
        <f t="shared" si="16"/>
        <v>-4.6264246517517904</v>
      </c>
      <c r="U63" t="s">
        <v>42</v>
      </c>
      <c r="V63" t="s">
        <v>113</v>
      </c>
      <c r="W63" t="s">
        <v>111</v>
      </c>
      <c r="X63" t="s">
        <v>489</v>
      </c>
      <c r="Y63" s="41"/>
    </row>
    <row r="64" spans="1:25" ht="15" x14ac:dyDescent="0.25">
      <c r="A64">
        <v>2.1</v>
      </c>
      <c r="B64">
        <v>1.79</v>
      </c>
      <c r="C64" s="29">
        <f t="shared" si="0"/>
        <v>3.4849694067571102E-2</v>
      </c>
      <c r="D64" s="30">
        <f>IF(OR($A64="",$B64=""),"",A64*'MPTO_working_2-way'!$G63)</f>
        <v>2.1731843575418992</v>
      </c>
      <c r="E64" s="32">
        <f>IF(OR($A64="",$B64=""),"",B64*'MPTO_working_2-way'!$G63)</f>
        <v>1.8523809523809522</v>
      </c>
      <c r="F64" s="30">
        <f>IF(OR($A64="",$B64=""),"",'MPTO_working_2-way'!D63)</f>
        <v>2.1797622499275153</v>
      </c>
      <c r="G64" s="32">
        <f>IF(OR($A64="",$B64=""),"",'MPTO_working_2-way'!E63)</f>
        <v>1.8476284099287292</v>
      </c>
      <c r="H64" s="30">
        <f>IF(OR($A64="",$B64=""),"",'OddsRatio_working_2-way'!M63)</f>
        <v>2.1800021454603971</v>
      </c>
      <c r="I64" s="30">
        <f>IF(OR($A64="",$B64=""),"",'OddsRatio_working_2-way'!N63)</f>
        <v>1.8474560862851939</v>
      </c>
      <c r="J64" s="30">
        <f>IF('Log_working_2-way'!$D63="","",A64^('Log_working_2-way'!$D63))</f>
        <v>2.1830172065936067</v>
      </c>
      <c r="K64" s="32">
        <f>IF('Log_working_2-way'!$D63="","",B64^('Log_working_2-way'!$D63))</f>
        <v>1.8452962428833544</v>
      </c>
      <c r="L64" s="37">
        <f t="shared" si="9"/>
        <v>0.46015424164524427</v>
      </c>
      <c r="M64" s="37">
        <f t="shared" si="10"/>
        <v>0.53984575835475579</v>
      </c>
      <c r="N64" s="38">
        <v>161</v>
      </c>
      <c r="O64" s="38">
        <f t="shared" si="11"/>
        <v>84.333333333333343</v>
      </c>
      <c r="P64" s="38">
        <f t="shared" si="12"/>
        <v>71.055865921787699</v>
      </c>
      <c r="Q64" s="38">
        <f t="shared" si="13"/>
        <v>89.944134078212286</v>
      </c>
      <c r="R64" s="38">
        <f t="shared" si="14"/>
        <v>76.666666666666657</v>
      </c>
      <c r="S64" s="39">
        <f t="shared" si="15"/>
        <v>-5.6108007448789436</v>
      </c>
      <c r="T64" s="39">
        <f t="shared" si="16"/>
        <v>-5.6108007448789579</v>
      </c>
      <c r="U64" t="s">
        <v>56</v>
      </c>
      <c r="V64" t="s">
        <v>40</v>
      </c>
      <c r="W64" t="s">
        <v>111</v>
      </c>
      <c r="X64" t="s">
        <v>489</v>
      </c>
      <c r="Y64" s="41"/>
    </row>
    <row r="65" spans="1:25" ht="15" x14ac:dyDescent="0.25">
      <c r="A65">
        <v>1.93</v>
      </c>
      <c r="B65">
        <v>1.95</v>
      </c>
      <c r="C65" s="29">
        <f t="shared" si="0"/>
        <v>3.0955227846419575E-2</v>
      </c>
      <c r="D65" s="30">
        <f>IF(OR($A65="",$B65=""),"",A65*'MPTO_working_2-way'!$G64)</f>
        <v>1.9897435897435898</v>
      </c>
      <c r="E65" s="32">
        <f>IF(OR($A65="",$B65=""),"",B65*'MPTO_working_2-way'!$G64)</f>
        <v>2.0103626943005182</v>
      </c>
      <c r="F65" s="30">
        <f>IF(OR($A65="",$B65=""),"",'MPTO_working_2-way'!D64)</f>
        <v>1.9894277785119598</v>
      </c>
      <c r="G65" s="32">
        <f>IF(OR($A65="",$B65=""),"",'MPTO_working_2-way'!E64)</f>
        <v>2.0106851876586083</v>
      </c>
      <c r="H65" s="30">
        <f>IF(OR($A65="",$B65=""),"",'OddsRatio_working_2-way'!M64)</f>
        <v>1.9894176915848294</v>
      </c>
      <c r="I65" s="30">
        <f>IF(OR($A65="",$B65=""),"",'OddsRatio_working_2-way'!N64)</f>
        <v>2.0106954914038573</v>
      </c>
      <c r="J65" s="30">
        <f>IF('Log_working_2-way'!$D64="","",A65^('Log_working_2-way'!$D64))</f>
        <v>1.9892742724695103</v>
      </c>
      <c r="K65" s="32">
        <f>IF('Log_working_2-way'!$D64="","",B65^('Log_working_2-way'!$D64))</f>
        <v>2.0108420160403986</v>
      </c>
      <c r="L65" s="37">
        <f t="shared" si="9"/>
        <v>0.50257731958762886</v>
      </c>
      <c r="M65" s="37">
        <f t="shared" si="10"/>
        <v>0.49742268041237114</v>
      </c>
      <c r="N65" s="38">
        <v>162</v>
      </c>
      <c r="O65" s="38">
        <f t="shared" si="11"/>
        <v>78.062176165803109</v>
      </c>
      <c r="P65" s="38">
        <f t="shared" si="12"/>
        <v>78.92307692307692</v>
      </c>
      <c r="Q65" s="38">
        <f t="shared" si="13"/>
        <v>83.076923076923094</v>
      </c>
      <c r="R65" s="38">
        <f t="shared" si="14"/>
        <v>83.937823834196905</v>
      </c>
      <c r="S65" s="39">
        <f t="shared" si="15"/>
        <v>-5.0147469111199854</v>
      </c>
      <c r="T65" s="39">
        <f t="shared" si="16"/>
        <v>-5.0147469111199854</v>
      </c>
      <c r="U65" t="s">
        <v>48</v>
      </c>
      <c r="V65" t="s">
        <v>106</v>
      </c>
      <c r="W65" t="s">
        <v>111</v>
      </c>
      <c r="X65" t="s">
        <v>489</v>
      </c>
      <c r="Y65" s="41"/>
    </row>
    <row r="66" spans="1:25" ht="15" x14ac:dyDescent="0.25">
      <c r="A66">
        <v>1.97</v>
      </c>
      <c r="B66">
        <v>1.92</v>
      </c>
      <c r="C66" s="29">
        <f t="shared" si="0"/>
        <v>2.844754653130277E-2</v>
      </c>
      <c r="D66" s="30">
        <f>IF(OR($A66="",$B66=""),"",A66*'MPTO_working_2-way'!$G65)</f>
        <v>2.0260416666666665</v>
      </c>
      <c r="E66" s="32">
        <f>IF(OR($A66="",$B66=""),"",B66*'MPTO_working_2-way'!$G65)</f>
        <v>1.9746192893401013</v>
      </c>
      <c r="F66" s="30">
        <f>IF(OR($A66="",$B66=""),"",'MPTO_working_2-way'!D65)</f>
        <v>2.0267924123888115</v>
      </c>
      <c r="G66" s="32">
        <f>IF(OR($A66="",$B66=""),"",'MPTO_working_2-way'!E65)</f>
        <v>1.9739066903246005</v>
      </c>
      <c r="H66" s="30">
        <f>IF(OR($A66="",$B66=""),"",'OddsRatio_working_2-way'!M65)</f>
        <v>2.0268144068364817</v>
      </c>
      <c r="I66" s="30">
        <f>IF(OR($A66="",$B66=""),"",'OddsRatio_working_2-way'!N65)</f>
        <v>1.9738858291644976</v>
      </c>
      <c r="J66" s="30">
        <f>IF('Log_working_2-way'!$D65="","",A66^('Log_working_2-way'!$D65))</f>
        <v>2.0271548987306875</v>
      </c>
      <c r="K66" s="32">
        <f>IF('Log_working_2-way'!$D65="","",B66^('Log_working_2-way'!$D65))</f>
        <v>1.9735629954505829</v>
      </c>
      <c r="L66" s="37">
        <f t="shared" si="9"/>
        <v>0.49357326478149105</v>
      </c>
      <c r="M66" s="37">
        <f t="shared" si="10"/>
        <v>0.50642673521850901</v>
      </c>
      <c r="N66" s="38">
        <v>163</v>
      </c>
      <c r="O66" s="38">
        <f t="shared" si="11"/>
        <v>80.258883248730967</v>
      </c>
      <c r="P66" s="38">
        <f t="shared" si="12"/>
        <v>78.104166666666657</v>
      </c>
      <c r="Q66" s="38">
        <f t="shared" si="13"/>
        <v>84.895833333333343</v>
      </c>
      <c r="R66" s="38">
        <f t="shared" si="14"/>
        <v>82.741116751269033</v>
      </c>
      <c r="S66" s="39">
        <f t="shared" si="15"/>
        <v>-4.6369500846023755</v>
      </c>
      <c r="T66" s="39">
        <f t="shared" si="16"/>
        <v>-4.6369500846023755</v>
      </c>
      <c r="U66" t="s">
        <v>38</v>
      </c>
      <c r="V66" t="s">
        <v>55</v>
      </c>
      <c r="W66" t="s">
        <v>111</v>
      </c>
      <c r="X66" t="s">
        <v>489</v>
      </c>
      <c r="Y66" s="41"/>
    </row>
    <row r="67" spans="1:25" ht="15" x14ac:dyDescent="0.25">
      <c r="A67">
        <v>2.02</v>
      </c>
      <c r="B67">
        <v>1.83</v>
      </c>
      <c r="C67" s="29">
        <f t="shared" ref="C67:C130" si="17">IF(OR($A67="",$B67=""),"",(1/A67)+(1/B67)-1)</f>
        <v>4.1497592382188975E-2</v>
      </c>
      <c r="D67" s="30">
        <f>IF(OR($A67="",$B67=""),"",A67*'MPTO_working_2-way'!$G66)</f>
        <v>2.1038251366120218</v>
      </c>
      <c r="E67" s="32">
        <f>IF(OR($A67="",$B67=""),"",B67*'MPTO_working_2-way'!$G66)</f>
        <v>1.9059405940594059</v>
      </c>
      <c r="F67" s="30">
        <f>IF(OR($A67="",$B67=""),"",'MPTO_working_2-way'!D66)</f>
        <v>2.1083670792220381</v>
      </c>
      <c r="G67" s="32">
        <f>IF(OR($A67="",$B67=""),"",'MPTO_working_2-way'!E66)</f>
        <v>1.9022281685792208</v>
      </c>
      <c r="H67" s="30">
        <f>IF(OR($A67="",$B67=""),"",'OddsRatio_working_2-way'!M66)</f>
        <v>2.1085646858215363</v>
      </c>
      <c r="I67" s="30">
        <f>IF(OR($A67="",$B67=""),"",'OddsRatio_working_2-way'!N66)</f>
        <v>1.9020673423841918</v>
      </c>
      <c r="J67" s="30">
        <f>IF('Log_working_2-way'!$D66="","",A67^('Log_working_2-way'!$D66))</f>
        <v>2.1106543395875321</v>
      </c>
      <c r="K67" s="32">
        <f>IF('Log_working_2-way'!$D66="","",B67^('Log_working_2-way'!$D66))</f>
        <v>1.9003701370951678</v>
      </c>
      <c r="L67" s="37">
        <f t="shared" si="9"/>
        <v>0.47532467532467537</v>
      </c>
      <c r="M67" s="37">
        <f t="shared" si="10"/>
        <v>0.52467532467532474</v>
      </c>
      <c r="N67" s="38">
        <v>164</v>
      </c>
      <c r="O67" s="38">
        <f t="shared" si="11"/>
        <v>82.811881188118832</v>
      </c>
      <c r="P67" s="38">
        <f t="shared" si="12"/>
        <v>74.382513661202182</v>
      </c>
      <c r="Q67" s="38">
        <f t="shared" si="13"/>
        <v>89.617486338797804</v>
      </c>
      <c r="R67" s="38">
        <f t="shared" si="14"/>
        <v>81.188118811881182</v>
      </c>
      <c r="S67" s="39">
        <f t="shared" si="15"/>
        <v>-6.8056051506789714</v>
      </c>
      <c r="T67" s="39">
        <f t="shared" si="16"/>
        <v>-6.8056051506789998</v>
      </c>
      <c r="U67" t="s">
        <v>108</v>
      </c>
      <c r="V67" t="s">
        <v>97</v>
      </c>
      <c r="W67" t="s">
        <v>112</v>
      </c>
      <c r="X67" t="s">
        <v>489</v>
      </c>
      <c r="Y67" s="41"/>
    </row>
    <row r="68" spans="1:25" ht="15" x14ac:dyDescent="0.25">
      <c r="A68">
        <v>2.04</v>
      </c>
      <c r="B68">
        <v>1.81</v>
      </c>
      <c r="C68" s="29">
        <f t="shared" si="17"/>
        <v>4.2682266276676373E-2</v>
      </c>
      <c r="D68" s="30">
        <f>IF(OR($A68="",$B68=""),"",A68*'MPTO_working_2-way'!$G67)</f>
        <v>2.1270718232044197</v>
      </c>
      <c r="E68" s="32">
        <f>IF(OR($A68="",$B68=""),"",B68*'MPTO_working_2-way'!$G67)</f>
        <v>1.8872549019607843</v>
      </c>
      <c r="F68" s="30">
        <f>IF(OR($A68="",$B68=""),"",'MPTO_working_2-way'!D67)</f>
        <v>2.1328558225508316</v>
      </c>
      <c r="G68" s="32">
        <f>IF(OR($A68="",$B68=""),"",'MPTO_working_2-way'!E67)</f>
        <v>1.8827248623291861</v>
      </c>
      <c r="H68" s="30">
        <f>IF(OR($A68="",$B68=""),"",'OddsRatio_working_2-way'!M67)</f>
        <v>2.1331154474650633</v>
      </c>
      <c r="I68" s="30">
        <f>IF(OR($A68="",$B68=""),"",'OddsRatio_working_2-way'!N67)</f>
        <v>1.8825226081218283</v>
      </c>
      <c r="J68" s="30">
        <f>IF('Log_working_2-way'!$D67="","",A68^('Log_working_2-way'!$D67))</f>
        <v>2.1357821160163764</v>
      </c>
      <c r="K68" s="32">
        <f>IF('Log_working_2-way'!$D67="","",B68^('Log_working_2-way'!$D67))</f>
        <v>1.8804505599252526</v>
      </c>
      <c r="L68" s="37">
        <f t="shared" si="9"/>
        <v>0.47012987012987018</v>
      </c>
      <c r="M68" s="37">
        <f t="shared" si="10"/>
        <v>0.52987012987012994</v>
      </c>
      <c r="N68" s="38">
        <v>165</v>
      </c>
      <c r="O68" s="38">
        <f t="shared" si="11"/>
        <v>84.117647058823536</v>
      </c>
      <c r="P68" s="38">
        <f t="shared" si="12"/>
        <v>73.839779005524889</v>
      </c>
      <c r="Q68" s="38">
        <f t="shared" si="13"/>
        <v>91.160220994475139</v>
      </c>
      <c r="R68" s="38">
        <f t="shared" si="14"/>
        <v>80.882352941176464</v>
      </c>
      <c r="S68" s="39">
        <f t="shared" si="15"/>
        <v>-7.0425739356516033</v>
      </c>
      <c r="T68" s="39">
        <f t="shared" si="16"/>
        <v>-7.0425739356515749</v>
      </c>
      <c r="U68" t="s">
        <v>35</v>
      </c>
      <c r="V68" t="s">
        <v>101</v>
      </c>
      <c r="W68" t="s">
        <v>112</v>
      </c>
      <c r="X68" t="s">
        <v>489</v>
      </c>
      <c r="Y68" s="41"/>
    </row>
    <row r="69" spans="1:25" ht="15" x14ac:dyDescent="0.25">
      <c r="A69">
        <v>2.13</v>
      </c>
      <c r="B69">
        <v>1.73</v>
      </c>
      <c r="C69" s="29">
        <f t="shared" si="17"/>
        <v>4.7518250156042274E-2</v>
      </c>
      <c r="D69" s="30">
        <f>IF(OR($A69="",$B69=""),"",A69*'MPTO_working_2-way'!$G68)</f>
        <v>2.2312138728323698</v>
      </c>
      <c r="E69" s="32">
        <f>IF(OR($A69="",$B69=""),"",B69*'MPTO_working_2-way'!$G68)</f>
        <v>1.812206572769953</v>
      </c>
      <c r="F69" s="30">
        <f>IF(OR($A69="",$B69=""),"",'MPTO_working_2-way'!D68)</f>
        <v>2.243538616091814</v>
      </c>
      <c r="G69" s="32">
        <f>IF(OR($A69="",$B69=""),"",'MPTO_working_2-way'!E68)</f>
        <v>1.8041567725036107</v>
      </c>
      <c r="H69" s="30">
        <f>IF(OR($A69="",$B69=""),"",'OddsRatio_working_2-way'!M68)</f>
        <v>2.244164460784607</v>
      </c>
      <c r="I69" s="30">
        <f>IF(OR($A69="",$B69=""),"",'OddsRatio_working_2-way'!N68)</f>
        <v>1.8037522622767821</v>
      </c>
      <c r="J69" s="30">
        <f>IF('Log_working_2-way'!$D68="","",A69^('Log_working_2-way'!$D68))</f>
        <v>2.2499028330075874</v>
      </c>
      <c r="K69" s="32">
        <f>IF('Log_working_2-way'!$D68="","",B69^('Log_working_2-way'!$D68))</f>
        <v>1.8000621917089168</v>
      </c>
      <c r="L69" s="37">
        <f t="shared" ref="L69:L132" si="18">(1/D69)</f>
        <v>0.44818652849740936</v>
      </c>
      <c r="M69" s="37">
        <f t="shared" ref="M69:M132" si="19">(1/E69)</f>
        <v>0.55181347150259064</v>
      </c>
      <c r="N69" s="38">
        <v>166</v>
      </c>
      <c r="O69" s="38">
        <f t="shared" ref="O69:O132" si="20">(1/A69)*((N69*A69)-N69)</f>
        <v>88.065727699530512</v>
      </c>
      <c r="P69" s="38">
        <f t="shared" ref="P69:P132" si="21">(1/B69)*((N69*B69)-N69)</f>
        <v>70.04624277456648</v>
      </c>
      <c r="Q69" s="38">
        <f t="shared" ref="Q69:Q132" si="22">(1/B69)*N69</f>
        <v>95.953757225433534</v>
      </c>
      <c r="R69" s="38">
        <f t="shared" ref="R69:R132" si="23">(1/A69)*N69</f>
        <v>77.934272300469488</v>
      </c>
      <c r="S69" s="39">
        <f t="shared" ref="S69:S132" si="24">O69-Q69</f>
        <v>-7.888029525903022</v>
      </c>
      <c r="T69" s="39">
        <f t="shared" ref="T69:T132" si="25">P69-R69</f>
        <v>-7.8880295259030078</v>
      </c>
      <c r="U69" t="s">
        <v>109</v>
      </c>
      <c r="V69" t="s">
        <v>53</v>
      </c>
      <c r="W69" t="s">
        <v>112</v>
      </c>
      <c r="X69" t="s">
        <v>489</v>
      </c>
      <c r="Y69" s="41"/>
    </row>
    <row r="70" spans="1:25" ht="15" x14ac:dyDescent="0.25">
      <c r="A70">
        <v>1.83</v>
      </c>
      <c r="B70">
        <v>2.02</v>
      </c>
      <c r="C70" s="29">
        <f t="shared" si="17"/>
        <v>4.1497592382188975E-2</v>
      </c>
      <c r="D70" s="30">
        <f>IF(OR($A70="",$B70=""),"",A70*'MPTO_working_2-way'!$G69)</f>
        <v>1.9059405940594059</v>
      </c>
      <c r="E70" s="32">
        <f>IF(OR($A70="",$B70=""),"",B70*'MPTO_working_2-way'!$G69)</f>
        <v>2.1038251366120218</v>
      </c>
      <c r="F70" s="30">
        <f>IF(OR($A70="",$B70=""),"",'MPTO_working_2-way'!D69)</f>
        <v>1.9022281685792208</v>
      </c>
      <c r="G70" s="32">
        <f>IF(OR($A70="",$B70=""),"",'MPTO_working_2-way'!E69)</f>
        <v>2.1083670792220381</v>
      </c>
      <c r="H70" s="30">
        <f>IF(OR($A70="",$B70=""),"",'OddsRatio_working_2-way'!M69)</f>
        <v>1.9020673423841918</v>
      </c>
      <c r="I70" s="30">
        <f>IF(OR($A70="",$B70=""),"",'OddsRatio_working_2-way'!N69)</f>
        <v>2.1085646858215363</v>
      </c>
      <c r="J70" s="30">
        <f>IF('Log_working_2-way'!$D69="","",A70^('Log_working_2-way'!$D69))</f>
        <v>1.9003701370951678</v>
      </c>
      <c r="K70" s="32">
        <f>IF('Log_working_2-way'!$D69="","",B70^('Log_working_2-way'!$D69))</f>
        <v>2.1106543395875321</v>
      </c>
      <c r="L70" s="37">
        <f t="shared" si="18"/>
        <v>0.52467532467532474</v>
      </c>
      <c r="M70" s="37">
        <f t="shared" si="19"/>
        <v>0.47532467532467537</v>
      </c>
      <c r="N70" s="38">
        <v>167</v>
      </c>
      <c r="O70" s="38">
        <f t="shared" si="20"/>
        <v>75.743169398907099</v>
      </c>
      <c r="P70" s="38">
        <f t="shared" si="21"/>
        <v>84.326732673267315</v>
      </c>
      <c r="Q70" s="38">
        <f t="shared" si="22"/>
        <v>82.67326732673267</v>
      </c>
      <c r="R70" s="38">
        <f t="shared" si="23"/>
        <v>91.256830601092886</v>
      </c>
      <c r="S70" s="39">
        <f t="shared" si="24"/>
        <v>-6.930097927825571</v>
      </c>
      <c r="T70" s="39">
        <f t="shared" si="25"/>
        <v>-6.930097927825571</v>
      </c>
      <c r="U70" t="s">
        <v>117</v>
      </c>
      <c r="V70" t="s">
        <v>98</v>
      </c>
      <c r="W70" t="s">
        <v>112</v>
      </c>
      <c r="X70" t="s">
        <v>489</v>
      </c>
      <c r="Y70" s="41"/>
    </row>
    <row r="71" spans="1:25" ht="15" x14ac:dyDescent="0.25">
      <c r="A71">
        <v>2.09</v>
      </c>
      <c r="B71">
        <v>1.75</v>
      </c>
      <c r="C71" s="29">
        <f t="shared" si="17"/>
        <v>4.9897470950102552E-2</v>
      </c>
      <c r="D71" s="30">
        <f>IF(OR($A71="",$B71=""),"",A71*'MPTO_working_2-way'!$G70)</f>
        <v>2.1942857142857144</v>
      </c>
      <c r="E71" s="32">
        <f>IF(OR($A71="",$B71=""),"",B71*'MPTO_working_2-way'!$G70)</f>
        <v>1.8373205741626795</v>
      </c>
      <c r="F71" s="30">
        <f>IF(OR($A71="",$B71=""),"",'MPTO_working_2-way'!D70)</f>
        <v>2.2049736247174074</v>
      </c>
      <c r="G71" s="32">
        <f>IF(OR($A71="",$B71=""),"",'MPTO_working_2-way'!E70)</f>
        <v>1.8298936835522202</v>
      </c>
      <c r="H71" s="30">
        <f>IF(OR($A71="",$B71=""),"",'OddsRatio_working_2-way'!M70)</f>
        <v>2.2055427546683419</v>
      </c>
      <c r="I71" s="30">
        <f>IF(OR($A71="",$B71=""),"",'OddsRatio_working_2-way'!N70)</f>
        <v>1.8295018954139968</v>
      </c>
      <c r="J71" s="30">
        <f>IF('Log_working_2-way'!$D70="","",A71^('Log_working_2-way'!$D70))</f>
        <v>2.2105219251271992</v>
      </c>
      <c r="K71" s="32">
        <f>IF('Log_working_2-way'!$D70="","",B71^('Log_working_2-way'!$D70))</f>
        <v>1.8260899528059844</v>
      </c>
      <c r="L71" s="37">
        <f t="shared" si="18"/>
        <v>0.45572916666666663</v>
      </c>
      <c r="M71" s="37">
        <f t="shared" si="19"/>
        <v>0.54427083333333337</v>
      </c>
      <c r="N71" s="38">
        <v>168</v>
      </c>
      <c r="O71" s="38">
        <f t="shared" si="20"/>
        <v>87.617224880382793</v>
      </c>
      <c r="P71" s="38">
        <f t="shared" si="21"/>
        <v>72</v>
      </c>
      <c r="Q71" s="38">
        <f t="shared" si="22"/>
        <v>96</v>
      </c>
      <c r="R71" s="38">
        <f t="shared" si="23"/>
        <v>80.382775119617236</v>
      </c>
      <c r="S71" s="39">
        <f t="shared" si="24"/>
        <v>-8.3827751196172073</v>
      </c>
      <c r="T71" s="39">
        <f t="shared" si="25"/>
        <v>-8.3827751196172358</v>
      </c>
      <c r="U71" t="s">
        <v>102</v>
      </c>
      <c r="V71" t="s">
        <v>92</v>
      </c>
      <c r="W71" t="s">
        <v>112</v>
      </c>
      <c r="X71" t="s">
        <v>489</v>
      </c>
      <c r="Y71" s="41"/>
    </row>
    <row r="72" spans="1:25" ht="15" x14ac:dyDescent="0.25">
      <c r="A72">
        <v>1.98</v>
      </c>
      <c r="B72">
        <v>1.85</v>
      </c>
      <c r="C72" s="29">
        <f t="shared" si="17"/>
        <v>4.5591045591045543E-2</v>
      </c>
      <c r="D72" s="30">
        <f>IF(OR($A72="",$B72=""),"",A72*'MPTO_working_2-way'!$G71)</f>
        <v>2.07027027027027</v>
      </c>
      <c r="E72" s="32">
        <f>IF(OR($A72="",$B72=""),"",B72*'MPTO_working_2-way'!$G71)</f>
        <v>1.9343434343434343</v>
      </c>
      <c r="F72" s="30">
        <f>IF(OR($A72="",$B72=""),"",'MPTO_working_2-way'!D71)</f>
        <v>2.0735918482875744</v>
      </c>
      <c r="G72" s="32">
        <f>IF(OR($A72="",$B72=""),"",'MPTO_working_2-way'!E71)</f>
        <v>1.931452675982072</v>
      </c>
      <c r="H72" s="30">
        <f>IF(OR($A72="",$B72=""),"",'OddsRatio_working_2-way'!M71)</f>
        <v>2.0737509843863182</v>
      </c>
      <c r="I72" s="30">
        <f>IF(OR($A72="",$B72=""),"",'OddsRatio_working_2-way'!N71)</f>
        <v>1.9313146293146641</v>
      </c>
      <c r="J72" s="30">
        <f>IF('Log_working_2-way'!$D71="","",A72^('Log_working_2-way'!$D71))</f>
        <v>2.0752829704469682</v>
      </c>
      <c r="K72" s="32">
        <f>IF('Log_working_2-way'!$D71="","",B72^('Log_working_2-way'!$D71))</f>
        <v>1.9299877590211039</v>
      </c>
      <c r="L72" s="37">
        <f t="shared" si="18"/>
        <v>0.48302872062663194</v>
      </c>
      <c r="M72" s="37">
        <f t="shared" si="19"/>
        <v>0.51697127937336818</v>
      </c>
      <c r="N72" s="38">
        <v>169</v>
      </c>
      <c r="O72" s="38">
        <f t="shared" si="20"/>
        <v>83.646464646464651</v>
      </c>
      <c r="P72" s="38">
        <f t="shared" si="21"/>
        <v>77.64864864864866</v>
      </c>
      <c r="Q72" s="38">
        <f t="shared" si="22"/>
        <v>91.35135135135134</v>
      </c>
      <c r="R72" s="38">
        <f t="shared" si="23"/>
        <v>85.353535353535364</v>
      </c>
      <c r="S72" s="39">
        <f t="shared" si="24"/>
        <v>-7.7048867048866896</v>
      </c>
      <c r="T72" s="39">
        <f t="shared" si="25"/>
        <v>-7.7048867048867038</v>
      </c>
      <c r="U72" t="s">
        <v>96</v>
      </c>
      <c r="V72" t="s">
        <v>104</v>
      </c>
      <c r="W72" t="s">
        <v>112</v>
      </c>
      <c r="X72" t="s">
        <v>489</v>
      </c>
      <c r="Y72" s="41"/>
    </row>
    <row r="73" spans="1:25" ht="15" x14ac:dyDescent="0.25">
      <c r="A73">
        <v>2.13</v>
      </c>
      <c r="B73">
        <v>1.73</v>
      </c>
      <c r="C73" s="29">
        <f t="shared" si="17"/>
        <v>4.7518250156042274E-2</v>
      </c>
      <c r="D73" s="30">
        <f>IF(OR($A73="",$B73=""),"",A73*'MPTO_working_2-way'!$G72)</f>
        <v>2.2312138728323698</v>
      </c>
      <c r="E73" s="32">
        <f>IF(OR($A73="",$B73=""),"",B73*'MPTO_working_2-way'!$G72)</f>
        <v>1.812206572769953</v>
      </c>
      <c r="F73" s="30">
        <f>IF(OR($A73="",$B73=""),"",'MPTO_working_2-way'!D72)</f>
        <v>2.243538616091814</v>
      </c>
      <c r="G73" s="32">
        <f>IF(OR($A73="",$B73=""),"",'MPTO_working_2-way'!E72)</f>
        <v>1.8041567725036107</v>
      </c>
      <c r="H73" s="30">
        <f>IF(OR($A73="",$B73=""),"",'OddsRatio_working_2-way'!M72)</f>
        <v>2.244164460784607</v>
      </c>
      <c r="I73" s="30">
        <f>IF(OR($A73="",$B73=""),"",'OddsRatio_working_2-way'!N72)</f>
        <v>1.8037522622767821</v>
      </c>
      <c r="J73" s="30">
        <f>IF('Log_working_2-way'!$D72="","",A73^('Log_working_2-way'!$D72))</f>
        <v>2.2499028330075874</v>
      </c>
      <c r="K73" s="32">
        <f>IF('Log_working_2-way'!$D72="","",B73^('Log_working_2-way'!$D72))</f>
        <v>1.8000621917089168</v>
      </c>
      <c r="L73" s="37">
        <f t="shared" si="18"/>
        <v>0.44818652849740936</v>
      </c>
      <c r="M73" s="37">
        <f t="shared" si="19"/>
        <v>0.55181347150259064</v>
      </c>
      <c r="N73" s="38">
        <v>170</v>
      </c>
      <c r="O73" s="38">
        <f t="shared" si="20"/>
        <v>90.187793427230034</v>
      </c>
      <c r="P73" s="38">
        <f t="shared" si="21"/>
        <v>71.734104046242791</v>
      </c>
      <c r="Q73" s="38">
        <f t="shared" si="22"/>
        <v>98.265895953757237</v>
      </c>
      <c r="R73" s="38">
        <f t="shared" si="23"/>
        <v>79.812206572769952</v>
      </c>
      <c r="S73" s="39">
        <f t="shared" si="24"/>
        <v>-8.0781025265272035</v>
      </c>
      <c r="T73" s="39">
        <f t="shared" si="25"/>
        <v>-8.0781025265271609</v>
      </c>
      <c r="U73" t="s">
        <v>100</v>
      </c>
      <c r="V73" t="s">
        <v>105</v>
      </c>
      <c r="W73" t="s">
        <v>112</v>
      </c>
      <c r="X73" t="s">
        <v>489</v>
      </c>
      <c r="Y73" s="41"/>
    </row>
    <row r="74" spans="1:25" ht="15" x14ac:dyDescent="0.25">
      <c r="A74">
        <v>1.72</v>
      </c>
      <c r="B74">
        <v>2.14</v>
      </c>
      <c r="C74" s="29">
        <f t="shared" si="17"/>
        <v>4.8685068463377501E-2</v>
      </c>
      <c r="D74" s="30">
        <f>IF(OR($A74="",$B74=""),"",A74*'MPTO_working_2-way'!$G73)</f>
        <v>1.8037383177570092</v>
      </c>
      <c r="E74" s="32">
        <f>IF(OR($A74="",$B74=""),"",B74*'MPTO_working_2-way'!$G73)</f>
        <v>2.2441860465116279</v>
      </c>
      <c r="F74" s="30">
        <f>IF(OR($A74="",$B74=""),"",'MPTO_working_2-way'!D73)</f>
        <v>1.7951619196254389</v>
      </c>
      <c r="G74" s="32">
        <f>IF(OR($A74="",$B74=""),"",'MPTO_working_2-way'!E73)</f>
        <v>2.2576054955839058</v>
      </c>
      <c r="H74" s="30">
        <f>IF(OR($A74="",$B74=""),"",'OddsRatio_working_2-way'!M73)</f>
        <v>1.7947194142390264</v>
      </c>
      <c r="I74" s="30">
        <f>IF(OR($A74="",$B74=""),"",'OddsRatio_working_2-way'!N73)</f>
        <v>2.2583057392117913</v>
      </c>
      <c r="J74" s="30">
        <f>IF('Log_working_2-way'!$D73="","",A74^('Log_working_2-way'!$D73))</f>
        <v>1.7907852046807202</v>
      </c>
      <c r="K74" s="32">
        <f>IF('Log_working_2-way'!$D73="","",B74^('Log_working_2-way'!$D73))</f>
        <v>2.2645658948599179</v>
      </c>
      <c r="L74" s="37">
        <f t="shared" si="18"/>
        <v>0.55440414507772029</v>
      </c>
      <c r="M74" s="37">
        <f t="shared" si="19"/>
        <v>0.44559585492227982</v>
      </c>
      <c r="N74" s="38">
        <v>171</v>
      </c>
      <c r="O74" s="38">
        <f t="shared" si="20"/>
        <v>71.581395348837219</v>
      </c>
      <c r="P74" s="38">
        <f t="shared" si="21"/>
        <v>91.09345794392523</v>
      </c>
      <c r="Q74" s="38">
        <f t="shared" si="22"/>
        <v>79.90654205607477</v>
      </c>
      <c r="R74" s="38">
        <f t="shared" si="23"/>
        <v>99.418604651162795</v>
      </c>
      <c r="S74" s="39">
        <f t="shared" si="24"/>
        <v>-8.3251467072375505</v>
      </c>
      <c r="T74" s="39">
        <f t="shared" si="25"/>
        <v>-8.3251467072375647</v>
      </c>
      <c r="U74" t="s">
        <v>116</v>
      </c>
      <c r="V74" t="s">
        <v>110</v>
      </c>
      <c r="W74" t="s">
        <v>112</v>
      </c>
      <c r="X74" t="s">
        <v>489</v>
      </c>
      <c r="Y74" s="41"/>
    </row>
    <row r="75" spans="1:25" ht="15" x14ac:dyDescent="0.25">
      <c r="A75">
        <v>2</v>
      </c>
      <c r="B75">
        <v>1.84</v>
      </c>
      <c r="C75" s="29">
        <f t="shared" si="17"/>
        <v>4.3478260869565188E-2</v>
      </c>
      <c r="D75" s="30">
        <f>IF(OR($A75="",$B75=""),"",A75*'MPTO_working_2-way'!$G74)</f>
        <v>2.0869565217391304</v>
      </c>
      <c r="E75" s="32">
        <f>IF(OR($A75="",$B75=""),"",B75*'MPTO_working_2-way'!$G74)</f>
        <v>1.92</v>
      </c>
      <c r="F75" s="30">
        <f>IF(OR($A75="",$B75=""),"",'MPTO_working_2-way'!D74)</f>
        <v>2.0909090909090908</v>
      </c>
      <c r="G75" s="32">
        <f>IF(OR($A75="",$B75=""),"",'MPTO_working_2-way'!E74)</f>
        <v>1.9166666666666665</v>
      </c>
      <c r="H75" s="30">
        <f>IF(OR($A75="",$B75=""),"",'OddsRatio_working_2-way'!M74)</f>
        <v>2.091089451179962</v>
      </c>
      <c r="I75" s="30">
        <f>IF(OR($A75="",$B75=""),"",'OddsRatio_working_2-way'!N74)</f>
        <v>1.9165151389911681</v>
      </c>
      <c r="J75" s="30">
        <f>IF('Log_working_2-way'!$D74="","",A75^('Log_working_2-way'!$D74))</f>
        <v>2.0929101135076231</v>
      </c>
      <c r="K75" s="32">
        <f>IF('Log_working_2-way'!$D74="","",B75^('Log_working_2-way'!$D74))</f>
        <v>1.9149883303671131</v>
      </c>
      <c r="L75" s="37">
        <f t="shared" si="18"/>
        <v>0.47916666666666669</v>
      </c>
      <c r="M75" s="37">
        <f t="shared" si="19"/>
        <v>0.52083333333333337</v>
      </c>
      <c r="N75" s="38">
        <v>172</v>
      </c>
      <c r="O75" s="38">
        <f t="shared" si="20"/>
        <v>86</v>
      </c>
      <c r="P75" s="38">
        <f t="shared" si="21"/>
        <v>78.521739130434781</v>
      </c>
      <c r="Q75" s="38">
        <f t="shared" si="22"/>
        <v>93.478260869565219</v>
      </c>
      <c r="R75" s="38">
        <f t="shared" si="23"/>
        <v>86</v>
      </c>
      <c r="S75" s="39">
        <f t="shared" si="24"/>
        <v>-7.4782608695652186</v>
      </c>
      <c r="T75" s="39">
        <f t="shared" si="25"/>
        <v>-7.4782608695652186</v>
      </c>
      <c r="U75" t="s">
        <v>103</v>
      </c>
      <c r="V75" t="s">
        <v>99</v>
      </c>
      <c r="W75" t="s">
        <v>112</v>
      </c>
      <c r="X75" t="s">
        <v>489</v>
      </c>
      <c r="Y75" s="41"/>
    </row>
    <row r="76" spans="1:25" ht="15" x14ac:dyDescent="0.25">
      <c r="A76">
        <v>2</v>
      </c>
      <c r="B76">
        <v>1.85</v>
      </c>
      <c r="C76" s="29">
        <f t="shared" si="17"/>
        <v>4.0540540540540349E-2</v>
      </c>
      <c r="D76" s="30">
        <f>IF(OR($A76="",$B76=""),"",A76*'MPTO_working_2-way'!$G75)</f>
        <v>2.0810810810810807</v>
      </c>
      <c r="E76" s="32">
        <f>IF(OR($A76="",$B76=""),"",B76*'MPTO_working_2-way'!$G75)</f>
        <v>1.9249999999999998</v>
      </c>
      <c r="F76" s="30">
        <f>IF(OR($A76="",$B76=""),"",'MPTO_working_2-way'!D75)</f>
        <v>2.0845070422535206</v>
      </c>
      <c r="G76" s="32">
        <f>IF(OR($A76="",$B76=""),"",'MPTO_working_2-way'!E75)</f>
        <v>1.9220779220779218</v>
      </c>
      <c r="H76" s="30">
        <f>IF(OR($A76="",$B76=""),"",'OddsRatio_working_2-way'!M75)</f>
        <v>2.0846522890932806</v>
      </c>
      <c r="I76" s="30">
        <f>IF(OR($A76="",$B76=""),"",'OddsRatio_working_2-way'!N75)</f>
        <v>1.9219544457292885</v>
      </c>
      <c r="J76" s="30">
        <f>IF('Log_working_2-way'!$D75="","",A76^('Log_working_2-way'!$D75))</f>
        <v>2.086225702151145</v>
      </c>
      <c r="K76" s="32">
        <f>IF('Log_working_2-way'!$D75="","",B76^('Log_working_2-way'!$D75))</f>
        <v>1.9206189818740487</v>
      </c>
      <c r="L76" s="37">
        <f t="shared" si="18"/>
        <v>0.48051948051948062</v>
      </c>
      <c r="M76" s="37">
        <f t="shared" si="19"/>
        <v>0.51948051948051954</v>
      </c>
      <c r="N76" s="38">
        <v>173</v>
      </c>
      <c r="O76" s="38">
        <f t="shared" si="20"/>
        <v>86.5</v>
      </c>
      <c r="P76" s="38">
        <f t="shared" si="21"/>
        <v>79.486486486486484</v>
      </c>
      <c r="Q76" s="38">
        <f t="shared" si="22"/>
        <v>93.513513513513502</v>
      </c>
      <c r="R76" s="38">
        <f t="shared" si="23"/>
        <v>86.5</v>
      </c>
      <c r="S76" s="39">
        <f t="shared" si="24"/>
        <v>-7.0135135135135016</v>
      </c>
      <c r="T76" s="39">
        <f t="shared" si="25"/>
        <v>-7.0135135135135158</v>
      </c>
      <c r="U76" t="s">
        <v>115</v>
      </c>
      <c r="V76" t="s">
        <v>107</v>
      </c>
      <c r="W76" t="s">
        <v>112</v>
      </c>
      <c r="X76" t="s">
        <v>489</v>
      </c>
      <c r="Y76" s="41"/>
    </row>
    <row r="77" spans="1:25" ht="15" x14ac:dyDescent="0.25">
      <c r="A77">
        <v>2.02</v>
      </c>
      <c r="B77">
        <v>1.82</v>
      </c>
      <c r="C77" s="29">
        <f t="shared" si="17"/>
        <v>4.450005440104432E-2</v>
      </c>
      <c r="D77" s="30">
        <f>IF(OR($A77="",$B77=""),"",A77*'MPTO_working_2-way'!$G76)</f>
        <v>2.1098901098901095</v>
      </c>
      <c r="E77" s="32">
        <f>IF(OR($A77="",$B77=""),"",B77*'MPTO_working_2-way'!$G76)</f>
        <v>1.9009900990099007</v>
      </c>
      <c r="F77" s="30">
        <f>IF(OR($A77="",$B77=""),"",'MPTO_working_2-way'!D76)</f>
        <v>2.1150615579334939</v>
      </c>
      <c r="G77" s="32">
        <f>IF(OR($A77="",$B77=""),"",'MPTO_working_2-way'!E76)</f>
        <v>1.8968114745640281</v>
      </c>
      <c r="H77" s="30">
        <f>IF(OR($A77="",$B77=""),"",'OddsRatio_working_2-way'!M76)</f>
        <v>2.1153037429437727</v>
      </c>
      <c r="I77" s="30">
        <f>IF(OR($A77="",$B77=""),"",'OddsRatio_working_2-way'!N76)</f>
        <v>1.8966167345234253</v>
      </c>
      <c r="J77" s="30">
        <f>IF('Log_working_2-way'!$D76="","",A77^('Log_working_2-way'!$D76))</f>
        <v>2.1176904363442728</v>
      </c>
      <c r="K77" s="32">
        <f>IF('Log_working_2-way'!$D76="","",B77^('Log_working_2-way'!$D76))</f>
        <v>1.8947021174041598</v>
      </c>
      <c r="L77" s="37">
        <f t="shared" si="18"/>
        <v>0.47395833333333343</v>
      </c>
      <c r="M77" s="37">
        <f t="shared" si="19"/>
        <v>0.52604166666666674</v>
      </c>
      <c r="N77" s="38">
        <v>174</v>
      </c>
      <c r="O77" s="38">
        <f t="shared" si="20"/>
        <v>87.861386138613867</v>
      </c>
      <c r="P77" s="38">
        <f t="shared" si="21"/>
        <v>78.395604395604394</v>
      </c>
      <c r="Q77" s="38">
        <f t="shared" si="22"/>
        <v>95.604395604395592</v>
      </c>
      <c r="R77" s="38">
        <f t="shared" si="23"/>
        <v>86.138613861386133</v>
      </c>
      <c r="S77" s="39">
        <f t="shared" si="24"/>
        <v>-7.743009465781725</v>
      </c>
      <c r="T77" s="39">
        <f t="shared" si="25"/>
        <v>-7.7430094657817392</v>
      </c>
      <c r="U77" t="s">
        <v>94</v>
      </c>
      <c r="V77" t="s">
        <v>95</v>
      </c>
      <c r="W77" t="s">
        <v>112</v>
      </c>
      <c r="X77" t="s">
        <v>489</v>
      </c>
      <c r="Y77" s="41"/>
    </row>
    <row r="78" spans="1:25" ht="15" x14ac:dyDescent="0.25">
      <c r="A78">
        <v>2.02</v>
      </c>
      <c r="B78">
        <v>1.82</v>
      </c>
      <c r="C78" s="29">
        <f t="shared" si="17"/>
        <v>4.450005440104432E-2</v>
      </c>
      <c r="D78" s="30">
        <f>IF(OR($A78="",$B78=""),"",A78*'MPTO_working_2-way'!$G77)</f>
        <v>2.1098901098901095</v>
      </c>
      <c r="E78" s="32">
        <f>IF(OR($A78="",$B78=""),"",B78*'MPTO_working_2-way'!$G77)</f>
        <v>1.9009900990099007</v>
      </c>
      <c r="F78" s="30">
        <f>IF(OR($A78="",$B78=""),"",'MPTO_working_2-way'!D77)</f>
        <v>2.1150615579334939</v>
      </c>
      <c r="G78" s="32">
        <f>IF(OR($A78="",$B78=""),"",'MPTO_working_2-way'!E77)</f>
        <v>1.8968114745640281</v>
      </c>
      <c r="H78" s="30">
        <f>IF(OR($A78="",$B78=""),"",'OddsRatio_working_2-way'!M77)</f>
        <v>2.1153037429437727</v>
      </c>
      <c r="I78" s="30">
        <f>IF(OR($A78="",$B78=""),"",'OddsRatio_working_2-way'!N77)</f>
        <v>1.8966167345234253</v>
      </c>
      <c r="J78" s="30">
        <f>IF('Log_working_2-way'!$D77="","",A78^('Log_working_2-way'!$D77))</f>
        <v>2.1176904363442728</v>
      </c>
      <c r="K78" s="32">
        <f>IF('Log_working_2-way'!$D77="","",B78^('Log_working_2-way'!$D77))</f>
        <v>1.8947021174041598</v>
      </c>
      <c r="L78" s="37">
        <f t="shared" si="18"/>
        <v>0.47395833333333343</v>
      </c>
      <c r="M78" s="37">
        <f t="shared" si="19"/>
        <v>0.52604166666666674</v>
      </c>
      <c r="N78" s="38">
        <v>175</v>
      </c>
      <c r="O78" s="38">
        <f t="shared" si="20"/>
        <v>88.366336633663366</v>
      </c>
      <c r="P78" s="38">
        <f t="shared" si="21"/>
        <v>78.84615384615384</v>
      </c>
      <c r="Q78" s="38">
        <f t="shared" si="22"/>
        <v>96.153846153846146</v>
      </c>
      <c r="R78" s="38">
        <f t="shared" si="23"/>
        <v>86.633663366336634</v>
      </c>
      <c r="S78" s="39">
        <f t="shared" si="24"/>
        <v>-7.7875095201827804</v>
      </c>
      <c r="T78" s="39">
        <f t="shared" si="25"/>
        <v>-7.7875095201827946</v>
      </c>
      <c r="U78" t="s">
        <v>51</v>
      </c>
      <c r="V78" t="s">
        <v>114</v>
      </c>
      <c r="W78" t="s">
        <v>112</v>
      </c>
      <c r="X78" t="s">
        <v>489</v>
      </c>
      <c r="Y78" s="41"/>
    </row>
    <row r="79" spans="1:25" ht="15" x14ac:dyDescent="0.25">
      <c r="A79">
        <v>2.31</v>
      </c>
      <c r="B79">
        <v>1.63</v>
      </c>
      <c r="C79" s="29">
        <f t="shared" si="17"/>
        <v>4.6397365415770331E-2</v>
      </c>
      <c r="D79" s="30">
        <f>IF(OR($A79="",$B79=""),"",A79*'MPTO_working_2-way'!$G78)</f>
        <v>2.4171779141104297</v>
      </c>
      <c r="E79" s="32">
        <f>IF(OR($A79="",$B79=""),"",B79*'MPTO_working_2-way'!$G78)</f>
        <v>1.7056277056277056</v>
      </c>
      <c r="F79" s="30">
        <f>IF(OR($A79="",$B79=""),"",'MPTO_working_2-way'!D78)</f>
        <v>2.4407999222117787</v>
      </c>
      <c r="G79" s="32">
        <f>IF(OR($A79="",$B79=""),"",'MPTO_working_2-way'!E78)</f>
        <v>1.6940588936629699</v>
      </c>
      <c r="H79" s="30">
        <f>IF(OR($A79="",$B79=""),"",'OddsRatio_working_2-way'!M78)</f>
        <v>2.442000374259687</v>
      </c>
      <c r="I79" s="30">
        <f>IF(OR($A79="",$B79=""),"",'OddsRatio_working_2-way'!N78)</f>
        <v>1.6934810960180178</v>
      </c>
      <c r="J79" s="30">
        <f>IF('Log_working_2-way'!$D78="","",A79^('Log_working_2-way'!$D78))</f>
        <v>2.4530975525108785</v>
      </c>
      <c r="K79" s="32">
        <f>IF('Log_working_2-way'!$D78="","",B79^('Log_working_2-way'!$D78))</f>
        <v>1.6881850418584505</v>
      </c>
      <c r="L79" s="37">
        <f t="shared" si="18"/>
        <v>0.41370558375634514</v>
      </c>
      <c r="M79" s="37">
        <f t="shared" si="19"/>
        <v>0.58629441624365486</v>
      </c>
      <c r="N79" s="38">
        <v>176</v>
      </c>
      <c r="O79" s="38">
        <f t="shared" si="20"/>
        <v>99.80952380952381</v>
      </c>
      <c r="P79" s="38">
        <f t="shared" si="21"/>
        <v>68.024539877300612</v>
      </c>
      <c r="Q79" s="38">
        <f t="shared" si="22"/>
        <v>107.97546012269939</v>
      </c>
      <c r="R79" s="38">
        <f t="shared" si="23"/>
        <v>76.19047619047619</v>
      </c>
      <c r="S79" s="39">
        <f t="shared" si="24"/>
        <v>-8.1659363131755782</v>
      </c>
      <c r="T79" s="39">
        <f t="shared" si="25"/>
        <v>-8.1659363131755782</v>
      </c>
      <c r="U79" t="s">
        <v>196</v>
      </c>
      <c r="V79" t="s">
        <v>186</v>
      </c>
      <c r="W79" t="s">
        <v>430</v>
      </c>
      <c r="X79" t="s">
        <v>489</v>
      </c>
      <c r="Y79" s="41"/>
    </row>
    <row r="80" spans="1:25" ht="15" x14ac:dyDescent="0.25">
      <c r="A80">
        <v>2.19</v>
      </c>
      <c r="B80">
        <v>1.69</v>
      </c>
      <c r="C80" s="29">
        <f t="shared" si="17"/>
        <v>4.8336980897571102E-2</v>
      </c>
      <c r="D80" s="30">
        <f>IF(OR($A80="",$B80=""),"",A80*'MPTO_working_2-way'!$G79)</f>
        <v>2.2958579881656807</v>
      </c>
      <c r="E80" s="32">
        <f>IF(OR($A80="",$B80=""),"",B80*'MPTO_working_2-way'!$G79)</f>
        <v>1.7716894977168951</v>
      </c>
      <c r="F80" s="30">
        <f>IF(OR($A80="",$B80=""),"",'MPTO_working_2-way'!D79)</f>
        <v>2.3123926150385805</v>
      </c>
      <c r="G80" s="32">
        <f>IF(OR($A80="",$B80=""),"",'MPTO_working_2-way'!E79)</f>
        <v>1.7619671038537528</v>
      </c>
      <c r="H80" s="30">
        <f>IF(OR($A80="",$B80=""),"",'OddsRatio_working_2-way'!M79)</f>
        <v>2.3132546139874859</v>
      </c>
      <c r="I80" s="30">
        <f>IF(OR($A80="",$B80=""),"",'OddsRatio_working_2-way'!N79)</f>
        <v>1.761466961051567</v>
      </c>
      <c r="J80" s="30">
        <f>IF('Log_working_2-way'!$D79="","",A80^('Log_working_2-way'!$D79))</f>
        <v>2.3209867282319023</v>
      </c>
      <c r="K80" s="32">
        <f>IF('Log_working_2-way'!$D79="","",B80^('Log_working_2-way'!$D79))</f>
        <v>1.7570098765015589</v>
      </c>
      <c r="L80" s="37">
        <f t="shared" si="18"/>
        <v>0.4355670103092783</v>
      </c>
      <c r="M80" s="37">
        <f t="shared" si="19"/>
        <v>0.56443298969072164</v>
      </c>
      <c r="N80" s="38">
        <v>177</v>
      </c>
      <c r="O80" s="38">
        <f t="shared" si="20"/>
        <v>96.178082191780831</v>
      </c>
      <c r="P80" s="38">
        <f t="shared" si="21"/>
        <v>72.26627218934911</v>
      </c>
      <c r="Q80" s="38">
        <f t="shared" si="22"/>
        <v>104.73372781065089</v>
      </c>
      <c r="R80" s="38">
        <f t="shared" si="23"/>
        <v>80.821917808219183</v>
      </c>
      <c r="S80" s="39">
        <f t="shared" si="24"/>
        <v>-8.5556456188700594</v>
      </c>
      <c r="T80" s="39">
        <f t="shared" si="25"/>
        <v>-8.5556456188700736</v>
      </c>
      <c r="U80" t="s">
        <v>193</v>
      </c>
      <c r="V80" t="s">
        <v>183</v>
      </c>
      <c r="W80" t="s">
        <v>430</v>
      </c>
      <c r="X80" t="s">
        <v>489</v>
      </c>
      <c r="Y80" s="41"/>
    </row>
    <row r="81" spans="1:25" ht="15" x14ac:dyDescent="0.25">
      <c r="A81">
        <v>2.0499999999999998</v>
      </c>
      <c r="B81">
        <v>1.79</v>
      </c>
      <c r="C81" s="29">
        <f t="shared" si="17"/>
        <v>4.6464095925875526E-2</v>
      </c>
      <c r="D81" s="30">
        <f>IF(OR($A81="",$B81=""),"",A81*'MPTO_working_2-way'!$G80)</f>
        <v>2.1452513966480447</v>
      </c>
      <c r="E81" s="32">
        <f>IF(OR($A81="",$B81=""),"",B81*'MPTO_working_2-way'!$G80)</f>
        <v>1.8731707317073172</v>
      </c>
      <c r="F81" s="30">
        <f>IF(OR($A81="",$B81=""),"",'MPTO_working_2-way'!D80)</f>
        <v>2.1525150315295498</v>
      </c>
      <c r="G81" s="32">
        <f>IF(OR($A81="",$B81=""),"",'MPTO_working_2-way'!E80)</f>
        <v>1.8676676421936633</v>
      </c>
      <c r="H81" s="30">
        <f>IF(OR($A81="",$B81=""),"",'OddsRatio_working_2-way'!M80)</f>
        <v>2.1528720328165796</v>
      </c>
      <c r="I81" s="30">
        <f>IF(OR($A81="",$B81=""),"",'OddsRatio_working_2-way'!N80)</f>
        <v>1.8673989580239028</v>
      </c>
      <c r="J81" s="30">
        <f>IF('Log_working_2-way'!$D80="","",A81^('Log_working_2-way'!$D80))</f>
        <v>2.1562360266982945</v>
      </c>
      <c r="K81" s="32">
        <f>IF('Log_working_2-way'!$D80="","",B81^('Log_working_2-way'!$D80))</f>
        <v>1.8648753168978718</v>
      </c>
      <c r="L81" s="37">
        <f t="shared" si="18"/>
        <v>0.46614583333333331</v>
      </c>
      <c r="M81" s="37">
        <f t="shared" si="19"/>
        <v>0.53385416666666663</v>
      </c>
      <c r="N81" s="38">
        <v>178</v>
      </c>
      <c r="O81" s="38">
        <f t="shared" si="20"/>
        <v>91.170731707317074</v>
      </c>
      <c r="P81" s="38">
        <f t="shared" si="21"/>
        <v>78.558659217877093</v>
      </c>
      <c r="Q81" s="38">
        <f t="shared" si="22"/>
        <v>99.441340782122893</v>
      </c>
      <c r="R81" s="38">
        <f t="shared" si="23"/>
        <v>86.82926829268294</v>
      </c>
      <c r="S81" s="39">
        <f t="shared" si="24"/>
        <v>-8.2706090748058188</v>
      </c>
      <c r="T81" s="39">
        <f t="shared" si="25"/>
        <v>-8.2706090748058472</v>
      </c>
      <c r="U81" t="s">
        <v>182</v>
      </c>
      <c r="V81" t="s">
        <v>187</v>
      </c>
      <c r="W81" t="s">
        <v>430</v>
      </c>
      <c r="X81" t="s">
        <v>489</v>
      </c>
      <c r="Y81" s="41"/>
    </row>
    <row r="82" spans="1:25" ht="15" x14ac:dyDescent="0.25">
      <c r="A82">
        <v>2.27</v>
      </c>
      <c r="B82">
        <v>1.65</v>
      </c>
      <c r="C82" s="29">
        <f t="shared" si="17"/>
        <v>4.658924042183954E-2</v>
      </c>
      <c r="D82" s="30">
        <f>IF(OR($A82="",$B82=""),"",A82*'MPTO_working_2-way'!$G81)</f>
        <v>2.375757575757576</v>
      </c>
      <c r="E82" s="32">
        <f>IF(OR($A82="",$B82=""),"",B82*'MPTO_working_2-way'!$G81)</f>
        <v>1.7268722466960351</v>
      </c>
      <c r="F82" s="30">
        <f>IF(OR($A82="",$B82=""),"",'MPTO_working_2-way'!D81)</f>
        <v>2.3967365221564547</v>
      </c>
      <c r="G82" s="32">
        <f>IF(OR($A82="",$B82=""),"",'MPTO_working_2-way'!E81)</f>
        <v>1.7159546443706333</v>
      </c>
      <c r="H82" s="30">
        <f>IF(OR($A82="",$B82=""),"",'OddsRatio_working_2-way'!M81)</f>
        <v>2.3978004699692139</v>
      </c>
      <c r="I82" s="30">
        <f>IF(OR($A82="",$B82=""),"",'OddsRatio_working_2-way'!N81)</f>
        <v>1.715409689354322</v>
      </c>
      <c r="J82" s="30">
        <f>IF('Log_working_2-way'!$D81="","",A82^('Log_working_2-way'!$D81))</f>
        <v>2.4076349836585891</v>
      </c>
      <c r="K82" s="32">
        <f>IF('Log_working_2-way'!$D81="","",B82^('Log_working_2-way'!$D81))</f>
        <v>1.71041144302911</v>
      </c>
      <c r="L82" s="37">
        <f t="shared" si="18"/>
        <v>0.42091836734693872</v>
      </c>
      <c r="M82" s="37">
        <f t="shared" si="19"/>
        <v>0.57908163265306123</v>
      </c>
      <c r="N82" s="38">
        <v>179</v>
      </c>
      <c r="O82" s="38">
        <f t="shared" si="20"/>
        <v>100.1453744493392</v>
      </c>
      <c r="P82" s="38">
        <f t="shared" si="21"/>
        <v>70.515151515151501</v>
      </c>
      <c r="Q82" s="38">
        <f t="shared" si="22"/>
        <v>108.48484848484848</v>
      </c>
      <c r="R82" s="38">
        <f t="shared" si="23"/>
        <v>78.854625550660785</v>
      </c>
      <c r="S82" s="39">
        <f t="shared" si="24"/>
        <v>-8.3394740355092836</v>
      </c>
      <c r="T82" s="39">
        <f t="shared" si="25"/>
        <v>-8.3394740355092836</v>
      </c>
      <c r="U82" t="s">
        <v>188</v>
      </c>
      <c r="V82" t="s">
        <v>195</v>
      </c>
      <c r="W82" t="s">
        <v>430</v>
      </c>
      <c r="X82" t="s">
        <v>489</v>
      </c>
      <c r="Y82" s="41"/>
    </row>
    <row r="83" spans="1:25" ht="15" x14ac:dyDescent="0.25">
      <c r="A83">
        <v>2.0499999999999998</v>
      </c>
      <c r="B83">
        <v>1.79</v>
      </c>
      <c r="C83" s="29">
        <f t="shared" si="17"/>
        <v>4.6464095925875526E-2</v>
      </c>
      <c r="D83" s="30">
        <f>IF(OR($A83="",$B83=""),"",A83*'MPTO_working_2-way'!$G82)</f>
        <v>2.1452513966480447</v>
      </c>
      <c r="E83" s="32">
        <f>IF(OR($A83="",$B83=""),"",B83*'MPTO_working_2-way'!$G82)</f>
        <v>1.8731707317073172</v>
      </c>
      <c r="F83" s="30">
        <f>IF(OR($A83="",$B83=""),"",'MPTO_working_2-way'!D82)</f>
        <v>2.1525150315295498</v>
      </c>
      <c r="G83" s="32">
        <f>IF(OR($A83="",$B83=""),"",'MPTO_working_2-way'!E82)</f>
        <v>1.8676676421936633</v>
      </c>
      <c r="H83" s="30">
        <f>IF(OR($A83="",$B83=""),"",'OddsRatio_working_2-way'!M82)</f>
        <v>2.1528720328165796</v>
      </c>
      <c r="I83" s="30">
        <f>IF(OR($A83="",$B83=""),"",'OddsRatio_working_2-way'!N82)</f>
        <v>1.8673989580239028</v>
      </c>
      <c r="J83" s="30">
        <f>IF('Log_working_2-way'!$D82="","",A83^('Log_working_2-way'!$D82))</f>
        <v>2.1562360266982945</v>
      </c>
      <c r="K83" s="32">
        <f>IF('Log_working_2-way'!$D82="","",B83^('Log_working_2-way'!$D82))</f>
        <v>1.8648753168978718</v>
      </c>
      <c r="L83" s="37">
        <f t="shared" si="18"/>
        <v>0.46614583333333331</v>
      </c>
      <c r="M83" s="37">
        <f t="shared" si="19"/>
        <v>0.53385416666666663</v>
      </c>
      <c r="N83" s="38">
        <v>180</v>
      </c>
      <c r="O83" s="38">
        <f t="shared" si="20"/>
        <v>92.195121951219491</v>
      </c>
      <c r="P83" s="38">
        <f t="shared" si="21"/>
        <v>79.441340782122893</v>
      </c>
      <c r="Q83" s="38">
        <f t="shared" si="22"/>
        <v>100.55865921787709</v>
      </c>
      <c r="R83" s="38">
        <f t="shared" si="23"/>
        <v>87.804878048780495</v>
      </c>
      <c r="S83" s="39">
        <f t="shared" si="24"/>
        <v>-8.3635372666576018</v>
      </c>
      <c r="T83" s="39">
        <f t="shared" si="25"/>
        <v>-8.3635372666576018</v>
      </c>
      <c r="U83" t="s">
        <v>205</v>
      </c>
      <c r="V83" t="s">
        <v>200</v>
      </c>
      <c r="W83" t="s">
        <v>430</v>
      </c>
      <c r="X83" t="s">
        <v>489</v>
      </c>
      <c r="Y83" s="41"/>
    </row>
    <row r="84" spans="1:25" ht="15" x14ac:dyDescent="0.25">
      <c r="A84">
        <v>1.96</v>
      </c>
      <c r="B84">
        <v>1.88</v>
      </c>
      <c r="C84" s="29">
        <f t="shared" si="17"/>
        <v>4.2118975249674229E-2</v>
      </c>
      <c r="D84" s="30">
        <f>IF(OR($A84="",$B84=""),"",A84*'MPTO_working_2-way'!$G83)</f>
        <v>2.0425531914893615</v>
      </c>
      <c r="E84" s="32">
        <f>IF(OR($A84="",$B84=""),"",B84*'MPTO_working_2-way'!$G83)</f>
        <v>1.9591836734693875</v>
      </c>
      <c r="F84" s="30">
        <f>IF(OR($A84="",$B84=""),"",'MPTO_working_2-way'!D83)</f>
        <v>2.044385264092321</v>
      </c>
      <c r="G84" s="32">
        <f>IF(OR($A84="",$B84=""),"",'MPTO_working_2-way'!E83)</f>
        <v>1.9575010624734379</v>
      </c>
      <c r="H84" s="30">
        <f>IF(OR($A84="",$B84=""),"",'OddsRatio_working_2-way'!M83)</f>
        <v>2.0444659357341863</v>
      </c>
      <c r="I84" s="30">
        <f>IF(OR($A84="",$B84=""),"",'OddsRatio_working_2-way'!N83)</f>
        <v>1.9574271077563381</v>
      </c>
      <c r="J84" s="30">
        <f>IF('Log_working_2-way'!$D83="","",A84^('Log_working_2-way'!$D83))</f>
        <v>2.0453073562984208</v>
      </c>
      <c r="K84" s="32">
        <f>IF('Log_working_2-way'!$D83="","",B84^('Log_working_2-way'!$D83))</f>
        <v>1.9566564264322122</v>
      </c>
      <c r="L84" s="37">
        <f t="shared" si="18"/>
        <v>0.48958333333333337</v>
      </c>
      <c r="M84" s="37">
        <f t="shared" si="19"/>
        <v>0.51041666666666674</v>
      </c>
      <c r="N84" s="38">
        <v>181</v>
      </c>
      <c r="O84" s="38">
        <f t="shared" si="20"/>
        <v>88.65306122448979</v>
      </c>
      <c r="P84" s="38">
        <f t="shared" si="21"/>
        <v>84.723404255319139</v>
      </c>
      <c r="Q84" s="38">
        <f t="shared" si="22"/>
        <v>96.276595744680847</v>
      </c>
      <c r="R84" s="38">
        <f t="shared" si="23"/>
        <v>92.34693877551021</v>
      </c>
      <c r="S84" s="39">
        <f t="shared" si="24"/>
        <v>-7.6235345201910576</v>
      </c>
      <c r="T84" s="39">
        <f t="shared" si="25"/>
        <v>-7.6235345201910718</v>
      </c>
      <c r="U84" t="s">
        <v>199</v>
      </c>
      <c r="V84" t="s">
        <v>184</v>
      </c>
      <c r="W84" t="s">
        <v>430</v>
      </c>
      <c r="X84" t="s">
        <v>489</v>
      </c>
      <c r="Y84" s="41"/>
    </row>
    <row r="85" spans="1:25" ht="15" x14ac:dyDescent="0.25">
      <c r="A85">
        <v>2.31</v>
      </c>
      <c r="B85">
        <v>1.63</v>
      </c>
      <c r="C85" s="29">
        <f t="shared" si="17"/>
        <v>4.6397365415770331E-2</v>
      </c>
      <c r="D85" s="30">
        <f>IF(OR($A85="",$B85=""),"",A85*'MPTO_working_2-way'!$G84)</f>
        <v>2.4171779141104297</v>
      </c>
      <c r="E85" s="32">
        <f>IF(OR($A85="",$B85=""),"",B85*'MPTO_working_2-way'!$G84)</f>
        <v>1.7056277056277056</v>
      </c>
      <c r="F85" s="30">
        <f>IF(OR($A85="",$B85=""),"",'MPTO_working_2-way'!D84)</f>
        <v>2.4407999222117787</v>
      </c>
      <c r="G85" s="32">
        <f>IF(OR($A85="",$B85=""),"",'MPTO_working_2-way'!E84)</f>
        <v>1.6940588936629699</v>
      </c>
      <c r="H85" s="30">
        <f>IF(OR($A85="",$B85=""),"",'OddsRatio_working_2-way'!M84)</f>
        <v>2.442000374259687</v>
      </c>
      <c r="I85" s="30">
        <f>IF(OR($A85="",$B85=""),"",'OddsRatio_working_2-way'!N84)</f>
        <v>1.6934810960180178</v>
      </c>
      <c r="J85" s="30">
        <f>IF('Log_working_2-way'!$D84="","",A85^('Log_working_2-way'!$D84))</f>
        <v>2.4530975525108785</v>
      </c>
      <c r="K85" s="32">
        <f>IF('Log_working_2-way'!$D84="","",B85^('Log_working_2-way'!$D84))</f>
        <v>1.6881850418584505</v>
      </c>
      <c r="L85" s="37">
        <f t="shared" si="18"/>
        <v>0.41370558375634514</v>
      </c>
      <c r="M85" s="37">
        <f t="shared" si="19"/>
        <v>0.58629441624365486</v>
      </c>
      <c r="N85" s="38">
        <v>182</v>
      </c>
      <c r="O85" s="38">
        <f t="shared" si="20"/>
        <v>103.21212121212122</v>
      </c>
      <c r="P85" s="38">
        <f t="shared" si="21"/>
        <v>70.343558282208576</v>
      </c>
      <c r="Q85" s="38">
        <f t="shared" si="22"/>
        <v>111.65644171779141</v>
      </c>
      <c r="R85" s="38">
        <f t="shared" si="23"/>
        <v>78.787878787878782</v>
      </c>
      <c r="S85" s="39">
        <f t="shared" si="24"/>
        <v>-8.4443205056701913</v>
      </c>
      <c r="T85" s="39">
        <f t="shared" si="25"/>
        <v>-8.4443205056702055</v>
      </c>
      <c r="U85" t="s">
        <v>201</v>
      </c>
      <c r="V85" t="s">
        <v>203</v>
      </c>
      <c r="W85" t="s">
        <v>430</v>
      </c>
      <c r="X85" t="s">
        <v>489</v>
      </c>
      <c r="Y85" s="41"/>
    </row>
    <row r="86" spans="1:25" ht="15" x14ac:dyDescent="0.25">
      <c r="A86">
        <v>2.23</v>
      </c>
      <c r="B86">
        <v>1.67</v>
      </c>
      <c r="C86" s="29">
        <f t="shared" si="17"/>
        <v>4.7232888483123459E-2</v>
      </c>
      <c r="D86" s="30">
        <f>IF(OR($A86="",$B86=""),"",A86*'MPTO_working_2-way'!$G85)</f>
        <v>2.3353293413173652</v>
      </c>
      <c r="E86" s="32">
        <f>IF(OR($A86="",$B86=""),"",B86*'MPTO_working_2-way'!$G85)</f>
        <v>1.7488789237668161</v>
      </c>
      <c r="F86" s="30">
        <f>IF(OR($A86="",$B86=""),"",'MPTO_working_2-way'!D85)</f>
        <v>2.3539711134287793</v>
      </c>
      <c r="G86" s="32">
        <f>IF(OR($A86="",$B86=""),"",'MPTO_working_2-way'!E85)</f>
        <v>1.7385681940197473</v>
      </c>
      <c r="H86" s="30">
        <f>IF(OR($A86="",$B86=""),"",'OddsRatio_working_2-way'!M85)</f>
        <v>2.3549246826013568</v>
      </c>
      <c r="I86" s="30">
        <f>IF(OR($A86="",$B86=""),"",'OddsRatio_working_2-way'!N85)</f>
        <v>1.7380484043438287</v>
      </c>
      <c r="J86" s="30">
        <f>IF('Log_working_2-way'!$D85="","",A86^('Log_working_2-way'!$D85))</f>
        <v>2.3636503228006438</v>
      </c>
      <c r="K86" s="32">
        <f>IF('Log_working_2-way'!$D85="","",B86^('Log_working_2-way'!$D85))</f>
        <v>1.7333258264811959</v>
      </c>
      <c r="L86" s="37">
        <f t="shared" si="18"/>
        <v>0.42820512820512818</v>
      </c>
      <c r="M86" s="37">
        <f t="shared" si="19"/>
        <v>0.57179487179487176</v>
      </c>
      <c r="N86" s="38">
        <v>183</v>
      </c>
      <c r="O86" s="38">
        <f t="shared" si="20"/>
        <v>100.93721973094169</v>
      </c>
      <c r="P86" s="38">
        <f t="shared" si="21"/>
        <v>73.419161676646723</v>
      </c>
      <c r="Q86" s="38">
        <f t="shared" si="22"/>
        <v>109.5808383233533</v>
      </c>
      <c r="R86" s="38">
        <f t="shared" si="23"/>
        <v>82.062780269058294</v>
      </c>
      <c r="S86" s="39">
        <f t="shared" si="24"/>
        <v>-8.6436185924116131</v>
      </c>
      <c r="T86" s="39">
        <f t="shared" si="25"/>
        <v>-8.6436185924115705</v>
      </c>
      <c r="U86" t="s">
        <v>192</v>
      </c>
      <c r="V86" t="s">
        <v>204</v>
      </c>
      <c r="W86" t="s">
        <v>430</v>
      </c>
      <c r="X86" t="s">
        <v>489</v>
      </c>
      <c r="Y86" s="41"/>
    </row>
    <row r="87" spans="1:25" ht="15" x14ac:dyDescent="0.25">
      <c r="A87">
        <v>2.2599999999999998</v>
      </c>
      <c r="B87">
        <v>1.65</v>
      </c>
      <c r="C87" s="29">
        <f t="shared" si="17"/>
        <v>4.85384821668009E-2</v>
      </c>
      <c r="D87" s="30">
        <f>IF(OR($A87="",$B87=""),"",A87*'MPTO_working_2-way'!$G86)</f>
        <v>2.3696969696969696</v>
      </c>
      <c r="E87" s="32">
        <f>IF(OR($A87="",$B87=""),"",B87*'MPTO_working_2-way'!$G86)</f>
        <v>1.7300884955752214</v>
      </c>
      <c r="F87" s="30">
        <f>IF(OR($A87="",$B87=""),"",'MPTO_working_2-way'!D86)</f>
        <v>2.3911510099390831</v>
      </c>
      <c r="G87" s="32">
        <f>IF(OR($A87="",$B87=""),"",'MPTO_working_2-way'!E86)</f>
        <v>1.7188292233233464</v>
      </c>
      <c r="H87" s="30">
        <f>IF(OR($A87="",$B87=""),"",'OddsRatio_working_2-way'!M86)</f>
        <v>2.3922864426767716</v>
      </c>
      <c r="I87" s="30">
        <f>IF(OR($A87="",$B87=""),"",'OddsRatio_working_2-way'!N86)</f>
        <v>1.7182430061427794</v>
      </c>
      <c r="J87" s="30">
        <f>IF('Log_working_2-way'!$D86="","",A87^('Log_working_2-way'!$D86))</f>
        <v>2.4023634444146</v>
      </c>
      <c r="K87" s="32">
        <f>IF('Log_working_2-way'!$D86="","",B87^('Log_working_2-way'!$D86))</f>
        <v>1.7130819075338126</v>
      </c>
      <c r="L87" s="37">
        <f t="shared" si="18"/>
        <v>0.42199488491048592</v>
      </c>
      <c r="M87" s="37">
        <f t="shared" si="19"/>
        <v>0.57800511508951402</v>
      </c>
      <c r="N87" s="38">
        <v>184</v>
      </c>
      <c r="O87" s="38">
        <f t="shared" si="20"/>
        <v>102.58407079646017</v>
      </c>
      <c r="P87" s="38">
        <f t="shared" si="21"/>
        <v>72.48484848484847</v>
      </c>
      <c r="Q87" s="38">
        <f t="shared" si="22"/>
        <v>111.51515151515152</v>
      </c>
      <c r="R87" s="38">
        <f t="shared" si="23"/>
        <v>81.415929203539832</v>
      </c>
      <c r="S87" s="39">
        <f t="shared" si="24"/>
        <v>-8.9310807186913479</v>
      </c>
      <c r="T87" s="39">
        <f t="shared" si="25"/>
        <v>-8.9310807186913621</v>
      </c>
      <c r="U87" t="s">
        <v>194</v>
      </c>
      <c r="V87" t="s">
        <v>202</v>
      </c>
      <c r="W87" t="s">
        <v>430</v>
      </c>
      <c r="X87" t="s">
        <v>489</v>
      </c>
      <c r="Y87" s="41"/>
    </row>
    <row r="88" spans="1:25" ht="15" x14ac:dyDescent="0.25">
      <c r="A88">
        <v>2.0699999999999998</v>
      </c>
      <c r="B88">
        <v>1.77</v>
      </c>
      <c r="C88" s="29">
        <f t="shared" si="17"/>
        <v>4.8063538852042953E-2</v>
      </c>
      <c r="D88" s="30">
        <f>IF(OR($A88="",$B88=""),"",A88*'MPTO_working_2-way'!$G87)</f>
        <v>2.1694915254237288</v>
      </c>
      <c r="E88" s="32">
        <f>IF(OR($A88="",$B88=""),"",B88*'MPTO_working_2-way'!$G87)</f>
        <v>1.855072463768116</v>
      </c>
      <c r="F88" s="30">
        <f>IF(OR($A88="",$B88=""),"",'MPTO_working_2-way'!D87)</f>
        <v>2.1783643984660661</v>
      </c>
      <c r="G88" s="32">
        <f>IF(OR($A88="",$B88=""),"",'MPTO_working_2-way'!E87)</f>
        <v>1.848633921138273</v>
      </c>
      <c r="H88" s="30">
        <f>IF(OR($A88="",$B88=""),"",'OddsRatio_working_2-way'!M87)</f>
        <v>2.1788173690654498</v>
      </c>
      <c r="I88" s="30">
        <f>IF(OR($A88="",$B88=""),"",'OddsRatio_working_2-way'!N87)</f>
        <v>1.8483078263368193</v>
      </c>
      <c r="J88" s="30">
        <f>IF('Log_working_2-way'!$D87="","",A88^('Log_working_2-way'!$D87))</f>
        <v>2.1829380192842547</v>
      </c>
      <c r="K88" s="32">
        <f>IF('Log_working_2-way'!$D87="","",B88^('Log_working_2-way'!$D87))</f>
        <v>1.8453528280410556</v>
      </c>
      <c r="L88" s="37">
        <f t="shared" si="18"/>
        <v>0.4609375</v>
      </c>
      <c r="M88" s="37">
        <f t="shared" si="19"/>
        <v>0.5390625</v>
      </c>
      <c r="N88" s="38">
        <v>185</v>
      </c>
      <c r="O88" s="38">
        <f t="shared" si="20"/>
        <v>95.628019323671495</v>
      </c>
      <c r="P88" s="38">
        <f t="shared" si="21"/>
        <v>80.480225988700553</v>
      </c>
      <c r="Q88" s="38">
        <f t="shared" si="22"/>
        <v>104.51977401129943</v>
      </c>
      <c r="R88" s="38">
        <f t="shared" si="23"/>
        <v>89.371980676328505</v>
      </c>
      <c r="S88" s="39">
        <f t="shared" si="24"/>
        <v>-8.8917546876279374</v>
      </c>
      <c r="T88" s="39">
        <f t="shared" si="25"/>
        <v>-8.8917546876279516</v>
      </c>
      <c r="U88" t="s">
        <v>198</v>
      </c>
      <c r="V88" t="s">
        <v>185</v>
      </c>
      <c r="W88" t="s">
        <v>430</v>
      </c>
      <c r="X88" t="s">
        <v>489</v>
      </c>
      <c r="Y88" s="41"/>
    </row>
    <row r="89" spans="1:25" ht="15" x14ac:dyDescent="0.25">
      <c r="A89">
        <v>2.16</v>
      </c>
      <c r="B89">
        <v>1.71</v>
      </c>
      <c r="C89" s="29">
        <f t="shared" si="17"/>
        <v>4.7758284600389889E-2</v>
      </c>
      <c r="D89" s="30">
        <f>IF(OR($A89="",$B89=""),"",A89*'MPTO_working_2-way'!$G88)</f>
        <v>2.2631578947368425</v>
      </c>
      <c r="E89" s="32">
        <f>IF(OR($A89="",$B89=""),"",B89*'MPTO_working_2-way'!$G88)</f>
        <v>1.7916666666666667</v>
      </c>
      <c r="F89" s="30">
        <f>IF(OR($A89="",$B89=""),"",'MPTO_working_2-way'!D88)</f>
        <v>2.2774694783573808</v>
      </c>
      <c r="G89" s="32">
        <f>IF(OR($A89="",$B89=""),"",'MPTO_working_2-way'!E88)</f>
        <v>1.7827975673327543</v>
      </c>
      <c r="H89" s="30">
        <f>IF(OR($A89="",$B89=""),"",'OddsRatio_working_2-way'!M88)</f>
        <v>2.2782029638916539</v>
      </c>
      <c r="I89" s="30">
        <f>IF(OR($A89="",$B89=""),"",'OddsRatio_working_2-way'!N88)</f>
        <v>1.7823483658302366</v>
      </c>
      <c r="J89" s="30">
        <f>IF('Log_working_2-way'!$D88="","",A89^('Log_working_2-way'!$D88))</f>
        <v>2.2848793488092363</v>
      </c>
      <c r="K89" s="32">
        <f>IF('Log_working_2-way'!$D88="","",B89^('Log_working_2-way'!$D88))</f>
        <v>1.7782831912785555</v>
      </c>
      <c r="L89" s="37">
        <f t="shared" si="18"/>
        <v>0.44186046511627902</v>
      </c>
      <c r="M89" s="37">
        <f t="shared" si="19"/>
        <v>0.55813953488372092</v>
      </c>
      <c r="N89" s="38">
        <v>186</v>
      </c>
      <c r="O89" s="38">
        <f t="shared" si="20"/>
        <v>99.8888888888889</v>
      </c>
      <c r="P89" s="38">
        <f t="shared" si="21"/>
        <v>77.228070175438589</v>
      </c>
      <c r="Q89" s="38">
        <f t="shared" si="22"/>
        <v>108.7719298245614</v>
      </c>
      <c r="R89" s="38">
        <f t="shared" si="23"/>
        <v>86.1111111111111</v>
      </c>
      <c r="S89" s="39">
        <f t="shared" si="24"/>
        <v>-8.8830409356724971</v>
      </c>
      <c r="T89" s="39">
        <f t="shared" si="25"/>
        <v>-8.8830409356725113</v>
      </c>
      <c r="U89" t="s">
        <v>189</v>
      </c>
      <c r="V89" t="s">
        <v>190</v>
      </c>
      <c r="W89" t="s">
        <v>430</v>
      </c>
      <c r="X89" t="s">
        <v>489</v>
      </c>
      <c r="Y89" s="41"/>
    </row>
    <row r="90" spans="1:25" ht="15" x14ac:dyDescent="0.25">
      <c r="A90">
        <v>2.12</v>
      </c>
      <c r="B90">
        <v>1.74</v>
      </c>
      <c r="C90" s="29">
        <f t="shared" si="17"/>
        <v>4.6410756885707949E-2</v>
      </c>
      <c r="D90" s="30">
        <f>IF(OR($A90="",$B90=""),"",A90*'MPTO_working_2-way'!$G89)</f>
        <v>2.2183908045977008</v>
      </c>
      <c r="E90" s="32">
        <f>IF(OR($A90="",$B90=""),"",B90*'MPTO_working_2-way'!$G89)</f>
        <v>1.8207547169811318</v>
      </c>
      <c r="F90" s="30">
        <f>IF(OR($A90="",$B90=""),"",'MPTO_working_2-way'!D89)</f>
        <v>2.2296905222437133</v>
      </c>
      <c r="G90" s="32">
        <f>IF(OR($A90="",$B90=""),"",'MPTO_working_2-way'!E89)</f>
        <v>1.8132127408572549</v>
      </c>
      <c r="H90" s="30">
        <f>IF(OR($A90="",$B90=""),"",'OddsRatio_working_2-way'!M89)</f>
        <v>2.2302493704584911</v>
      </c>
      <c r="I90" s="30">
        <f>IF(OR($A90="",$B90=""),"",'OddsRatio_working_2-way'!N89)</f>
        <v>1.8128433340529317</v>
      </c>
      <c r="J90" s="30">
        <f>IF('Log_working_2-way'!$D89="","",A90^('Log_working_2-way'!$D89))</f>
        <v>2.235500887736106</v>
      </c>
      <c r="K90" s="32">
        <f>IF('Log_working_2-way'!$D89="","",B90^('Log_working_2-way'!$D89))</f>
        <v>1.8093883298066613</v>
      </c>
      <c r="L90" s="37">
        <f t="shared" si="18"/>
        <v>0.45077720207253896</v>
      </c>
      <c r="M90" s="37">
        <f t="shared" si="19"/>
        <v>0.5492227979274612</v>
      </c>
      <c r="N90" s="38">
        <v>187</v>
      </c>
      <c r="O90" s="38">
        <f t="shared" si="20"/>
        <v>98.792452830188665</v>
      </c>
      <c r="P90" s="38">
        <f t="shared" si="21"/>
        <v>79.528735632183896</v>
      </c>
      <c r="Q90" s="38">
        <f t="shared" si="22"/>
        <v>107.47126436781609</v>
      </c>
      <c r="R90" s="38">
        <f t="shared" si="23"/>
        <v>88.207547169811306</v>
      </c>
      <c r="S90" s="39">
        <f t="shared" si="24"/>
        <v>-8.6788115376274249</v>
      </c>
      <c r="T90" s="39">
        <f t="shared" si="25"/>
        <v>-8.6788115376274106</v>
      </c>
      <c r="U90" t="s">
        <v>197</v>
      </c>
      <c r="V90" t="s">
        <v>191</v>
      </c>
      <c r="W90" t="s">
        <v>430</v>
      </c>
      <c r="X90" t="s">
        <v>489</v>
      </c>
      <c r="Y90" s="41"/>
    </row>
    <row r="91" spans="1:25" ht="15" x14ac:dyDescent="0.25">
      <c r="A91">
        <v>2.11</v>
      </c>
      <c r="B91">
        <v>1.72</v>
      </c>
      <c r="C91" s="29">
        <f t="shared" si="17"/>
        <v>5.5328998126308981E-2</v>
      </c>
      <c r="D91" s="30">
        <f>IF(OR($A91="",$B91=""),"",A91*'MPTO_working_2-way'!$G90)</f>
        <v>2.226744186046512</v>
      </c>
      <c r="E91" s="32">
        <f>IF(OR($A91="",$B91=""),"",B91*'MPTO_working_2-way'!$G90)</f>
        <v>1.8151658767772514</v>
      </c>
      <c r="F91" s="30">
        <f>IF(OR($A91="",$B91=""),"",'MPTO_working_2-way'!D90)</f>
        <v>2.2408001975796497</v>
      </c>
      <c r="G91" s="32">
        <f>IF(OR($A91="",$B91=""),"",'MPTO_working_2-way'!E90)</f>
        <v>1.8059315286624205</v>
      </c>
      <c r="H91" s="30">
        <f>IF(OR($A91="",$B91=""),"",'OddsRatio_working_2-way'!M90)</f>
        <v>2.2416387021459454</v>
      </c>
      <c r="I91" s="30">
        <f>IF(OR($A91="",$B91=""),"",'OddsRatio_working_2-way'!N90)</f>
        <v>1.8053872662568289</v>
      </c>
      <c r="J91" s="30">
        <f>IF('Log_working_2-way'!$D90="","",A91^('Log_working_2-way'!$D90))</f>
        <v>2.2482364933064694</v>
      </c>
      <c r="K91" s="32">
        <f>IF('Log_working_2-way'!$D90="","",B91^('Log_working_2-way'!$D90))</f>
        <v>1.8011302388288697</v>
      </c>
      <c r="L91" s="37">
        <f t="shared" si="18"/>
        <v>0.44908616187989547</v>
      </c>
      <c r="M91" s="37">
        <f t="shared" si="19"/>
        <v>0.55091383812010442</v>
      </c>
      <c r="N91" s="38">
        <v>188</v>
      </c>
      <c r="O91" s="38">
        <f t="shared" si="20"/>
        <v>98.900473933649266</v>
      </c>
      <c r="P91" s="38">
        <f t="shared" si="21"/>
        <v>78.697674418604663</v>
      </c>
      <c r="Q91" s="38">
        <f t="shared" si="22"/>
        <v>109.30232558139535</v>
      </c>
      <c r="R91" s="38">
        <f t="shared" si="23"/>
        <v>89.099526066350705</v>
      </c>
      <c r="S91" s="39">
        <f t="shared" si="24"/>
        <v>-10.401851647746085</v>
      </c>
      <c r="T91" s="39">
        <f t="shared" si="25"/>
        <v>-10.401851647746042</v>
      </c>
      <c r="U91" t="s">
        <v>443</v>
      </c>
      <c r="V91" t="s">
        <v>445</v>
      </c>
      <c r="W91" t="s">
        <v>479</v>
      </c>
      <c r="X91" t="s">
        <v>489</v>
      </c>
      <c r="Y91" s="41"/>
    </row>
    <row r="92" spans="1:25" ht="15" x14ac:dyDescent="0.25">
      <c r="A92">
        <v>1.81</v>
      </c>
      <c r="B92">
        <v>2</v>
      </c>
      <c r="C92" s="29">
        <f t="shared" si="17"/>
        <v>5.2486187845303789E-2</v>
      </c>
      <c r="D92" s="30">
        <f>IF(OR($A92="",$B92=""),"",A92*'MPTO_working_2-way'!$G91)</f>
        <v>1.9049999999999998</v>
      </c>
      <c r="E92" s="32">
        <f>IF(OR($A92="",$B92=""),"",B92*'MPTO_working_2-way'!$G91)</f>
        <v>2.1049723756906076</v>
      </c>
      <c r="F92" s="30">
        <f>IF(OR($A92="",$B92=""),"",'MPTO_working_2-way'!D91)</f>
        <v>1.9002624671916009</v>
      </c>
      <c r="G92" s="32">
        <f>IF(OR($A92="",$B92=""),"",'MPTO_working_2-way'!E91)</f>
        <v>2.1107871720116615</v>
      </c>
      <c r="H92" s="30">
        <f>IF(OR($A92="",$B92=""),"",'OddsRatio_working_2-way'!M91)</f>
        <v>1.8999999999999992</v>
      </c>
      <c r="I92" s="30">
        <f>IF(OR($A92="",$B92=""),"",'OddsRatio_working_2-way'!N91)</f>
        <v>2.1111111111111112</v>
      </c>
      <c r="J92" s="30">
        <f>IF('Log_working_2-way'!$D91="","",A92^('Log_working_2-way'!$D91))</f>
        <v>1.8978153207280555</v>
      </c>
      <c r="K92" s="32">
        <f>IF('Log_working_2-way'!$D91="","",B92^('Log_working_2-way'!$D91))</f>
        <v>2.1138148090273745</v>
      </c>
      <c r="L92" s="37">
        <f t="shared" si="18"/>
        <v>0.52493438320209984</v>
      </c>
      <c r="M92" s="37">
        <f t="shared" si="19"/>
        <v>0.47506561679790033</v>
      </c>
      <c r="N92" s="38">
        <v>189</v>
      </c>
      <c r="O92" s="38">
        <f t="shared" si="20"/>
        <v>84.580110497237598</v>
      </c>
      <c r="P92" s="38">
        <f t="shared" si="21"/>
        <v>94.5</v>
      </c>
      <c r="Q92" s="38">
        <f t="shared" si="22"/>
        <v>94.5</v>
      </c>
      <c r="R92" s="38">
        <f t="shared" si="23"/>
        <v>104.41988950276243</v>
      </c>
      <c r="S92" s="39">
        <f t="shared" si="24"/>
        <v>-9.9198895027624019</v>
      </c>
      <c r="T92" s="39">
        <f t="shared" si="25"/>
        <v>-9.9198895027624303</v>
      </c>
      <c r="U92" t="s">
        <v>439</v>
      </c>
      <c r="V92" t="s">
        <v>453</v>
      </c>
      <c r="W92" t="s">
        <v>479</v>
      </c>
      <c r="X92" t="s">
        <v>489</v>
      </c>
      <c r="Y92" s="41"/>
    </row>
    <row r="93" spans="1:25" ht="15" x14ac:dyDescent="0.25">
      <c r="A93">
        <v>1.76</v>
      </c>
      <c r="B93">
        <v>2.0499999999999998</v>
      </c>
      <c r="C93" s="29">
        <f t="shared" si="17"/>
        <v>5.598669623059882E-2</v>
      </c>
      <c r="D93" s="30">
        <f>IF(OR($A93="",$B93=""),"",A93*'MPTO_working_2-way'!$G92)</f>
        <v>1.858536585365854</v>
      </c>
      <c r="E93" s="32">
        <f>IF(OR($A93="",$B93=""),"",B93*'MPTO_working_2-way'!$G92)</f>
        <v>2.1647727272727275</v>
      </c>
      <c r="F93" s="30">
        <f>IF(OR($A93="",$B93=""),"",'MPTO_working_2-way'!D92)</f>
        <v>1.8512057465366858</v>
      </c>
      <c r="G93" s="32">
        <f>IF(OR($A93="",$B93=""),"",'MPTO_working_2-way'!E92)</f>
        <v>2.1748040988547319</v>
      </c>
      <c r="H93" s="30">
        <f>IF(OR($A93="",$B93=""),"",'OddsRatio_working_2-way'!M92)</f>
        <v>1.8507699593953257</v>
      </c>
      <c r="I93" s="30">
        <f>IF(OR($A93="",$B93=""),"",'OddsRatio_working_2-way'!N92)</f>
        <v>2.1754058649540684</v>
      </c>
      <c r="J93" s="30">
        <f>IF('Log_working_2-way'!$D92="","",A93^('Log_working_2-way'!$D92))</f>
        <v>1.8473850029200891</v>
      </c>
      <c r="K93" s="32">
        <f>IF('Log_working_2-way'!$D92="","",B93^('Log_working_2-way'!$D92))</f>
        <v>2.1801011305976625</v>
      </c>
      <c r="L93" s="37">
        <f t="shared" si="18"/>
        <v>0.53805774278215213</v>
      </c>
      <c r="M93" s="37">
        <f t="shared" si="19"/>
        <v>0.46194225721784771</v>
      </c>
      <c r="N93" s="38">
        <v>190</v>
      </c>
      <c r="O93" s="38">
        <f t="shared" si="20"/>
        <v>82.045454545454547</v>
      </c>
      <c r="P93" s="38">
        <f t="shared" si="21"/>
        <v>97.317073170731689</v>
      </c>
      <c r="Q93" s="38">
        <f t="shared" si="22"/>
        <v>92.682926829268297</v>
      </c>
      <c r="R93" s="38">
        <f t="shared" si="23"/>
        <v>107.95454545454547</v>
      </c>
      <c r="S93" s="39">
        <f t="shared" si="24"/>
        <v>-10.63747228381375</v>
      </c>
      <c r="T93" s="39">
        <f t="shared" si="25"/>
        <v>-10.637472283813779</v>
      </c>
      <c r="U93" t="s">
        <v>444</v>
      </c>
      <c r="V93" t="s">
        <v>442</v>
      </c>
      <c r="W93" t="s">
        <v>479</v>
      </c>
      <c r="X93" t="s">
        <v>489</v>
      </c>
      <c r="Y93" s="41"/>
    </row>
    <row r="94" spans="1:25" ht="15" x14ac:dyDescent="0.25">
      <c r="A94">
        <v>1.87</v>
      </c>
      <c r="B94">
        <v>1.93</v>
      </c>
      <c r="C94" s="29">
        <f t="shared" si="17"/>
        <v>5.2894073314676771E-2</v>
      </c>
      <c r="D94" s="30">
        <f>IF(OR($A94="",$B94=""),"",A94*'MPTO_working_2-way'!$G93)</f>
        <v>1.9689119170984457</v>
      </c>
      <c r="E94" s="32">
        <f>IF(OR($A94="",$B94=""),"",B94*'MPTO_working_2-way'!$G93)</f>
        <v>2.0320855614973259</v>
      </c>
      <c r="F94" s="30">
        <f>IF(OR($A94="",$B94=""),"",'MPTO_working_2-way'!D93)</f>
        <v>1.9672944318770271</v>
      </c>
      <c r="G94" s="32">
        <f>IF(OR($A94="",$B94=""),"",'MPTO_working_2-way'!E93)</f>
        <v>2.0338113888027949</v>
      </c>
      <c r="H94" s="30">
        <f>IF(OR($A94="",$B94=""),"",'OddsRatio_working_2-way'!M93)</f>
        <v>1.9672041516493519</v>
      </c>
      <c r="I94" s="30">
        <f>IF(OR($A94="",$B94=""),"",'OddsRatio_working_2-way'!N93)</f>
        <v>2.0339078862458586</v>
      </c>
      <c r="J94" s="30">
        <f>IF('Log_working_2-way'!$D93="","",A94^('Log_working_2-way'!$D93))</f>
        <v>1.9664563180322503</v>
      </c>
      <c r="K94" s="32">
        <f>IF('Log_working_2-way'!$D93="","",B94^('Log_working_2-way'!$D93))</f>
        <v>2.0347079131673405</v>
      </c>
      <c r="L94" s="37">
        <f t="shared" si="18"/>
        <v>0.50789473684210529</v>
      </c>
      <c r="M94" s="37">
        <f t="shared" si="19"/>
        <v>0.49210526315789482</v>
      </c>
      <c r="N94" s="38">
        <v>191</v>
      </c>
      <c r="O94" s="38">
        <f t="shared" si="20"/>
        <v>88.860962566844918</v>
      </c>
      <c r="P94" s="38">
        <f t="shared" si="21"/>
        <v>92.036269430051817</v>
      </c>
      <c r="Q94" s="38">
        <f t="shared" si="22"/>
        <v>98.963730569948197</v>
      </c>
      <c r="R94" s="38">
        <f t="shared" si="23"/>
        <v>102.13903743315507</v>
      </c>
      <c r="S94" s="39">
        <f t="shared" si="24"/>
        <v>-10.102768003103279</v>
      </c>
      <c r="T94" s="39">
        <f t="shared" si="25"/>
        <v>-10.10276800310325</v>
      </c>
      <c r="U94" t="s">
        <v>480</v>
      </c>
      <c r="V94" t="s">
        <v>451</v>
      </c>
      <c r="W94" t="s">
        <v>479</v>
      </c>
      <c r="X94" t="s">
        <v>489</v>
      </c>
      <c r="Y94" s="41"/>
    </row>
    <row r="95" spans="1:25" ht="15" x14ac:dyDescent="0.25">
      <c r="A95">
        <v>1.88</v>
      </c>
      <c r="B95">
        <v>1.93</v>
      </c>
      <c r="C95" s="29">
        <f t="shared" si="17"/>
        <v>5.0049608642928067E-2</v>
      </c>
      <c r="D95" s="30">
        <f>IF(OR($A95="",$B95=""),"",A95*'MPTO_working_2-way'!$G94)</f>
        <v>1.9740932642487046</v>
      </c>
      <c r="E95" s="32">
        <f>IF(OR($A95="",$B95=""),"",B95*'MPTO_working_2-way'!$G94)</f>
        <v>2.0265957446808511</v>
      </c>
      <c r="F95" s="30">
        <f>IF(OR($A95="",$B95=""),"",'MPTO_working_2-way'!D94)</f>
        <v>1.9728142670726401</v>
      </c>
      <c r="G95" s="32">
        <f>IF(OR($A95="",$B95=""),"",'MPTO_working_2-way'!E94)</f>
        <v>2.027945450480662</v>
      </c>
      <c r="H95" s="30">
        <f>IF(OR($A95="",$B95=""),"",'OddsRatio_working_2-way'!M94)</f>
        <v>1.97274691422784</v>
      </c>
      <c r="I95" s="30">
        <f>IF(OR($A95="",$B95=""),"",'OddsRatio_working_2-way'!N94)</f>
        <v>2.0280166252635121</v>
      </c>
      <c r="J95" s="30">
        <f>IF('Log_working_2-way'!$D94="","",A95^('Log_working_2-way'!$D94))</f>
        <v>1.972156892091637</v>
      </c>
      <c r="K95" s="32">
        <f>IF('Log_working_2-way'!$D94="","",B95^('Log_working_2-way'!$D94))</f>
        <v>2.0286405498267945</v>
      </c>
      <c r="L95" s="37">
        <f t="shared" si="18"/>
        <v>0.50656167979002631</v>
      </c>
      <c r="M95" s="37">
        <f t="shared" si="19"/>
        <v>0.49343832020997375</v>
      </c>
      <c r="N95" s="38">
        <v>192</v>
      </c>
      <c r="O95" s="38">
        <f t="shared" si="20"/>
        <v>89.872340425531902</v>
      </c>
      <c r="P95" s="38">
        <f t="shared" si="21"/>
        <v>92.518134715025923</v>
      </c>
      <c r="Q95" s="38">
        <f t="shared" si="22"/>
        <v>99.481865284974106</v>
      </c>
      <c r="R95" s="38">
        <f t="shared" si="23"/>
        <v>102.12765957446808</v>
      </c>
      <c r="S95" s="39">
        <f t="shared" si="24"/>
        <v>-9.6095248594422031</v>
      </c>
      <c r="T95" s="39">
        <f t="shared" si="25"/>
        <v>-9.6095248594421605</v>
      </c>
      <c r="U95" t="s">
        <v>446</v>
      </c>
      <c r="V95" t="s">
        <v>457</v>
      </c>
      <c r="W95" t="s">
        <v>479</v>
      </c>
      <c r="X95" t="s">
        <v>489</v>
      </c>
      <c r="Y95" s="41"/>
    </row>
    <row r="96" spans="1:25" ht="15" x14ac:dyDescent="0.25">
      <c r="A96">
        <v>1.88</v>
      </c>
      <c r="B96">
        <v>1.93</v>
      </c>
      <c r="C96" s="29">
        <f t="shared" si="17"/>
        <v>5.0049608642928067E-2</v>
      </c>
      <c r="D96" s="30">
        <f>IF(OR($A96="",$B96=""),"",A96*'MPTO_working_2-way'!$G95)</f>
        <v>1.9740932642487046</v>
      </c>
      <c r="E96" s="32">
        <f>IF(OR($A96="",$B96=""),"",B96*'MPTO_working_2-way'!$G95)</f>
        <v>2.0265957446808511</v>
      </c>
      <c r="F96" s="30">
        <f>IF(OR($A96="",$B96=""),"",'MPTO_working_2-way'!D95)</f>
        <v>1.9728142670726401</v>
      </c>
      <c r="G96" s="32">
        <f>IF(OR($A96="",$B96=""),"",'MPTO_working_2-way'!E95)</f>
        <v>2.027945450480662</v>
      </c>
      <c r="H96" s="30">
        <f>IF(OR($A96="",$B96=""),"",'OddsRatio_working_2-way'!M95)</f>
        <v>1.97274691422784</v>
      </c>
      <c r="I96" s="30">
        <f>IF(OR($A96="",$B96=""),"",'OddsRatio_working_2-way'!N95)</f>
        <v>2.0280166252635121</v>
      </c>
      <c r="J96" s="30">
        <f>IF('Log_working_2-way'!$D95="","",A96^('Log_working_2-way'!$D95))</f>
        <v>1.972156892091637</v>
      </c>
      <c r="K96" s="32">
        <f>IF('Log_working_2-way'!$D95="","",B96^('Log_working_2-way'!$D95))</f>
        <v>2.0286405498267945</v>
      </c>
      <c r="L96" s="37">
        <f t="shared" si="18"/>
        <v>0.50656167979002631</v>
      </c>
      <c r="M96" s="37">
        <f t="shared" si="19"/>
        <v>0.49343832020997375</v>
      </c>
      <c r="N96" s="38">
        <v>193</v>
      </c>
      <c r="O96" s="38">
        <f t="shared" si="20"/>
        <v>90.340425531914875</v>
      </c>
      <c r="P96" s="38">
        <f t="shared" si="21"/>
        <v>93.000000000000014</v>
      </c>
      <c r="Q96" s="38">
        <f t="shared" si="22"/>
        <v>100.00000000000001</v>
      </c>
      <c r="R96" s="38">
        <f t="shared" si="23"/>
        <v>102.65957446808511</v>
      </c>
      <c r="S96" s="39">
        <f t="shared" si="24"/>
        <v>-9.6595744680851396</v>
      </c>
      <c r="T96" s="39">
        <f t="shared" si="25"/>
        <v>-9.659574468085097</v>
      </c>
      <c r="U96" t="s">
        <v>448</v>
      </c>
      <c r="V96" t="s">
        <v>450</v>
      </c>
      <c r="W96" t="s">
        <v>479</v>
      </c>
      <c r="X96" t="s">
        <v>489</v>
      </c>
      <c r="Y96" s="41"/>
    </row>
    <row r="97" spans="1:25" ht="15" x14ac:dyDescent="0.25">
      <c r="A97">
        <v>1.82</v>
      </c>
      <c r="B97">
        <v>1.99</v>
      </c>
      <c r="C97" s="29">
        <f t="shared" si="17"/>
        <v>5.1963112264619582E-2</v>
      </c>
      <c r="D97" s="30">
        <f>IF(OR($A97="",$B97=""),"",A97*'MPTO_working_2-way'!$G96)</f>
        <v>1.9145728643216078</v>
      </c>
      <c r="E97" s="32">
        <f>IF(OR($A97="",$B97=""),"",B97*'MPTO_working_2-way'!$G96)</f>
        <v>2.0934065934065931</v>
      </c>
      <c r="F97" s="30">
        <f>IF(OR($A97="",$B97=""),"",'MPTO_working_2-way'!D96)</f>
        <v>1.9103328234611527</v>
      </c>
      <c r="G97" s="32">
        <f>IF(OR($A97="",$B97=""),"",'MPTO_working_2-way'!E96)</f>
        <v>2.0984993336809774</v>
      </c>
      <c r="H97" s="30">
        <f>IF(OR($A97="",$B97=""),"",'OddsRatio_working_2-way'!M96)</f>
        <v>1.9101004495564369</v>
      </c>
      <c r="I97" s="30">
        <f>IF(OR($A97="",$B97=""),"",'OddsRatio_working_2-way'!N96)</f>
        <v>2.0987798110498446</v>
      </c>
      <c r="J97" s="30">
        <f>IF('Log_working_2-way'!$D96="","",A97^('Log_working_2-way'!$D96))</f>
        <v>1.9081454005129785</v>
      </c>
      <c r="K97" s="32">
        <f>IF('Log_working_2-way'!$D96="","",B97^('Log_working_2-way'!$D96))</f>
        <v>2.1011452565126953</v>
      </c>
      <c r="L97" s="37">
        <f t="shared" si="18"/>
        <v>0.52230971128608927</v>
      </c>
      <c r="M97" s="37">
        <f t="shared" si="19"/>
        <v>0.47769028871391084</v>
      </c>
      <c r="N97" s="38">
        <v>194</v>
      </c>
      <c r="O97" s="38">
        <f t="shared" si="20"/>
        <v>87.406593406593387</v>
      </c>
      <c r="P97" s="38">
        <f t="shared" si="21"/>
        <v>96.51256281407035</v>
      </c>
      <c r="Q97" s="38">
        <f t="shared" si="22"/>
        <v>97.487437185929636</v>
      </c>
      <c r="R97" s="38">
        <f t="shared" si="23"/>
        <v>106.59340659340658</v>
      </c>
      <c r="S97" s="39">
        <f t="shared" si="24"/>
        <v>-10.080843779336249</v>
      </c>
      <c r="T97" s="39">
        <f t="shared" si="25"/>
        <v>-10.080843779336234</v>
      </c>
      <c r="U97" t="s">
        <v>452</v>
      </c>
      <c r="V97" t="s">
        <v>449</v>
      </c>
      <c r="W97" t="s">
        <v>479</v>
      </c>
      <c r="X97" t="s">
        <v>489</v>
      </c>
      <c r="Y97" s="41"/>
    </row>
    <row r="98" spans="1:25" ht="15" x14ac:dyDescent="0.25">
      <c r="A98">
        <v>1.66</v>
      </c>
      <c r="B98">
        <v>2.21</v>
      </c>
      <c r="C98" s="29">
        <f t="shared" si="17"/>
        <v>5.4898326337022407E-2</v>
      </c>
      <c r="D98" s="30">
        <f>IF(OR($A98="",$B98=""),"",A98*'MPTO_working_2-way'!$G97)</f>
        <v>1.751131221719457</v>
      </c>
      <c r="E98" s="32">
        <f>IF(OR($A98="",$B98=""),"",B98*'MPTO_working_2-way'!$G97)</f>
        <v>2.3313253012048194</v>
      </c>
      <c r="F98" s="30">
        <f>IF(OR($A98="",$B98=""),"",'MPTO_working_2-way'!D97)</f>
        <v>1.7392499881477268</v>
      </c>
      <c r="G98" s="32">
        <f>IF(OR($A98="",$B98=""),"",'MPTO_working_2-way'!E97)</f>
        <v>2.3527223754248703</v>
      </c>
      <c r="H98" s="30">
        <f>IF(OR($A98="",$B98=""),"",'OddsRatio_working_2-way'!M97)</f>
        <v>1.7385489458759966</v>
      </c>
      <c r="I98" s="30">
        <f>IF(OR($A98="",$B98=""),"",'OddsRatio_working_2-way'!N97)</f>
        <v>2.35400640077266</v>
      </c>
      <c r="J98" s="30">
        <f>IF('Log_working_2-way'!$D97="","",A98^('Log_working_2-way'!$D97))</f>
        <v>1.7330793645336378</v>
      </c>
      <c r="K98" s="32">
        <f>IF('Log_working_2-way'!$D97="","",B98^('Log_working_2-way'!$D97))</f>
        <v>2.364108783273946</v>
      </c>
      <c r="L98" s="37">
        <f t="shared" si="18"/>
        <v>0.57105943152454786</v>
      </c>
      <c r="M98" s="37">
        <f t="shared" si="19"/>
        <v>0.4289405684754522</v>
      </c>
      <c r="N98" s="38">
        <v>195</v>
      </c>
      <c r="O98" s="38">
        <f t="shared" si="20"/>
        <v>77.53012048192771</v>
      </c>
      <c r="P98" s="38">
        <f t="shared" si="21"/>
        <v>106.76470588235294</v>
      </c>
      <c r="Q98" s="38">
        <f t="shared" si="22"/>
        <v>88.235294117647058</v>
      </c>
      <c r="R98" s="38">
        <f t="shared" si="23"/>
        <v>117.4698795180723</v>
      </c>
      <c r="S98" s="39">
        <f t="shared" si="24"/>
        <v>-10.705173635719348</v>
      </c>
      <c r="T98" s="39">
        <f t="shared" si="25"/>
        <v>-10.705173635719362</v>
      </c>
      <c r="U98" t="s">
        <v>456</v>
      </c>
      <c r="V98" t="s">
        <v>455</v>
      </c>
      <c r="W98" t="s">
        <v>479</v>
      </c>
      <c r="X98" t="s">
        <v>489</v>
      </c>
      <c r="Y98" s="41"/>
    </row>
    <row r="99" spans="1:25" ht="15" x14ac:dyDescent="0.25">
      <c r="A99">
        <v>1.83</v>
      </c>
      <c r="B99">
        <v>1.98</v>
      </c>
      <c r="C99" s="29">
        <f t="shared" si="17"/>
        <v>5.1498592482198902E-2</v>
      </c>
      <c r="D99" s="30">
        <f>IF(OR($A99="",$B99=""),"",A99*'MPTO_working_2-way'!$G98)</f>
        <v>1.9242424242424241</v>
      </c>
      <c r="E99" s="32">
        <f>IF(OR($A99="",$B99=""),"",B99*'MPTO_working_2-way'!$G98)</f>
        <v>2.081967213114754</v>
      </c>
      <c r="F99" s="30">
        <f>IF(OR($A99="",$B99=""),"",'MPTO_working_2-way'!D98)</f>
        <v>1.9204961043091109</v>
      </c>
      <c r="G99" s="32">
        <f>IF(OR($A99="",$B99=""),"",'MPTO_working_2-way'!E98)</f>
        <v>2.0863707030575225</v>
      </c>
      <c r="H99" s="30">
        <f>IF(OR($A99="",$B99=""),"",'OddsRatio_working_2-way'!M98)</f>
        <v>1.9202927661946518</v>
      </c>
      <c r="I99" s="30">
        <f>IF(OR($A99="",$B99=""),"",'OddsRatio_working_2-way'!N98)</f>
        <v>2.0866107359888657</v>
      </c>
      <c r="J99" s="30">
        <f>IF('Log_working_2-way'!$D98="","",A99^('Log_working_2-way'!$D98))</f>
        <v>1.9185654675033876</v>
      </c>
      <c r="K99" s="32">
        <f>IF('Log_working_2-way'!$D98="","",B99^('Log_working_2-way'!$D98))</f>
        <v>2.0886540321581353</v>
      </c>
      <c r="L99" s="37">
        <f t="shared" si="18"/>
        <v>0.51968503937007882</v>
      </c>
      <c r="M99" s="37">
        <f t="shared" si="19"/>
        <v>0.48031496062992129</v>
      </c>
      <c r="N99" s="38">
        <v>196</v>
      </c>
      <c r="O99" s="38">
        <f t="shared" si="20"/>
        <v>88.896174863387969</v>
      </c>
      <c r="P99" s="38">
        <f t="shared" si="21"/>
        <v>97.01010101010101</v>
      </c>
      <c r="Q99" s="38">
        <f t="shared" si="22"/>
        <v>98.98989898989899</v>
      </c>
      <c r="R99" s="38">
        <f t="shared" si="23"/>
        <v>107.10382513661202</v>
      </c>
      <c r="S99" s="39">
        <f t="shared" si="24"/>
        <v>-10.09372412651102</v>
      </c>
      <c r="T99" s="39">
        <f t="shared" si="25"/>
        <v>-10.093724126511006</v>
      </c>
      <c r="U99" t="s">
        <v>458</v>
      </c>
      <c r="V99" t="s">
        <v>447</v>
      </c>
      <c r="W99" t="s">
        <v>479</v>
      </c>
      <c r="X99" t="s">
        <v>489</v>
      </c>
      <c r="Y99" s="41"/>
    </row>
    <row r="100" spans="1:25" ht="15" x14ac:dyDescent="0.25">
      <c r="A100">
        <v>1.92</v>
      </c>
      <c r="B100">
        <v>1.88</v>
      </c>
      <c r="C100" s="29">
        <f t="shared" si="17"/>
        <v>5.2748226950354749E-2</v>
      </c>
      <c r="D100" s="30">
        <f>IF(OR($A100="",$B100=""),"",A100*'MPTO_working_2-way'!$G99)</f>
        <v>2.021276595744681</v>
      </c>
      <c r="E100" s="32">
        <f>IF(OR($A100="",$B100=""),"",B100*'MPTO_working_2-way'!$G99)</f>
        <v>1.9791666666666667</v>
      </c>
      <c r="F100" s="30">
        <f>IF(OR($A100="",$B100=""),"",'MPTO_working_2-way'!D99)</f>
        <v>2.0224114746750339</v>
      </c>
      <c r="G100" s="32">
        <f>IF(OR($A100="",$B100=""),"",'MPTO_working_2-way'!E99)</f>
        <v>1.9780797895659799</v>
      </c>
      <c r="H100" s="30">
        <f>IF(OR($A100="",$B100=""),"",'OddsRatio_working_2-way'!M99)</f>
        <v>2.0224747162910903</v>
      </c>
      <c r="I100" s="30">
        <f>IF(OR($A100="",$B100=""),"",'OddsRatio_working_2-way'!N99)</f>
        <v>1.9780192938436518</v>
      </c>
      <c r="J100" s="30">
        <f>IF('Log_working_2-way'!$D99="","",A100^('Log_working_2-way'!$D99))</f>
        <v>2.0230004843181359</v>
      </c>
      <c r="K100" s="32">
        <f>IF('Log_working_2-way'!$D99="","",B100^('Log_working_2-way'!$D99))</f>
        <v>1.9775166437629874</v>
      </c>
      <c r="L100" s="37">
        <f t="shared" si="18"/>
        <v>0.49473684210526314</v>
      </c>
      <c r="M100" s="37">
        <f t="shared" si="19"/>
        <v>0.50526315789473686</v>
      </c>
      <c r="N100" s="38">
        <v>197</v>
      </c>
      <c r="O100" s="38">
        <f t="shared" si="20"/>
        <v>94.395833333333343</v>
      </c>
      <c r="P100" s="38">
        <f t="shared" si="21"/>
        <v>92.212765957446777</v>
      </c>
      <c r="Q100" s="38">
        <f t="shared" si="22"/>
        <v>104.78723404255319</v>
      </c>
      <c r="R100" s="38">
        <f t="shared" si="23"/>
        <v>102.60416666666667</v>
      </c>
      <c r="S100" s="39">
        <f t="shared" si="24"/>
        <v>-10.391400709219852</v>
      </c>
      <c r="T100" s="39">
        <f t="shared" si="25"/>
        <v>-10.391400709219894</v>
      </c>
      <c r="U100" t="s">
        <v>441</v>
      </c>
      <c r="V100" t="s">
        <v>454</v>
      </c>
      <c r="W100" t="s">
        <v>479</v>
      </c>
      <c r="X100" t="s">
        <v>489</v>
      </c>
      <c r="Y100" s="41"/>
    </row>
    <row r="101" spans="1:25" s="35" customFormat="1" ht="15" x14ac:dyDescent="0.25">
      <c r="A101">
        <v>1.83</v>
      </c>
      <c r="B101">
        <v>1.98</v>
      </c>
      <c r="C101" s="29">
        <f t="shared" si="17"/>
        <v>5.1498592482198902E-2</v>
      </c>
      <c r="D101" s="30">
        <f>IF(OR($A101="",$B101=""),"",A101*'MPTO_working_2-way'!$G100)</f>
        <v>1.9242424242424241</v>
      </c>
      <c r="E101" s="32">
        <f>IF(OR($A101="",$B101=""),"",B101*'MPTO_working_2-way'!$G100)</f>
        <v>2.081967213114754</v>
      </c>
      <c r="F101" s="30">
        <f>IF(OR($A101="",$B101=""),"",'MPTO_working_2-way'!D100)</f>
        <v>1.9204961043091109</v>
      </c>
      <c r="G101" s="32">
        <f>IF(OR($A101="",$B101=""),"",'MPTO_working_2-way'!E100)</f>
        <v>2.0863707030575225</v>
      </c>
      <c r="H101" s="30">
        <f>IF(OR($A101="",$B101=""),"",'OddsRatio_working_2-way'!M100)</f>
        <v>1.9202927661946518</v>
      </c>
      <c r="I101" s="30">
        <f>IF(OR($A101="",$B101=""),"",'OddsRatio_working_2-way'!N100)</f>
        <v>2.0866107359888657</v>
      </c>
      <c r="J101" s="30">
        <f>IF('Log_working_2-way'!$D100="","",A101^('Log_working_2-way'!$D100))</f>
        <v>1.9185654675033876</v>
      </c>
      <c r="K101" s="32">
        <f>IF('Log_working_2-way'!$D100="","",B101^('Log_working_2-way'!$D100))</f>
        <v>2.0886540321581353</v>
      </c>
      <c r="L101" s="37">
        <f t="shared" si="18"/>
        <v>0.51968503937007882</v>
      </c>
      <c r="M101" s="37">
        <f t="shared" si="19"/>
        <v>0.48031496062992129</v>
      </c>
      <c r="N101" s="38">
        <v>198</v>
      </c>
      <c r="O101" s="38">
        <f t="shared" si="20"/>
        <v>89.8032786885246</v>
      </c>
      <c r="P101" s="38">
        <f t="shared" si="21"/>
        <v>98.000000000000014</v>
      </c>
      <c r="Q101" s="38">
        <f t="shared" si="22"/>
        <v>100</v>
      </c>
      <c r="R101" s="38">
        <f t="shared" si="23"/>
        <v>108.1967213114754</v>
      </c>
      <c r="S101" s="39">
        <f t="shared" si="24"/>
        <v>-10.1967213114754</v>
      </c>
      <c r="T101" s="39">
        <f t="shared" si="25"/>
        <v>-10.196721311475386</v>
      </c>
      <c r="U101" t="s">
        <v>440</v>
      </c>
      <c r="V101" t="s">
        <v>438</v>
      </c>
      <c r="W101" t="s">
        <v>479</v>
      </c>
      <c r="X101" t="s">
        <v>489</v>
      </c>
      <c r="Y101" s="41"/>
    </row>
    <row r="102" spans="1:25" ht="15" x14ac:dyDescent="0.25">
      <c r="A102">
        <v>2.02</v>
      </c>
      <c r="B102">
        <v>1.88</v>
      </c>
      <c r="C102" s="29">
        <f t="shared" si="17"/>
        <v>2.6964398567516312E-2</v>
      </c>
      <c r="D102" s="30">
        <f>IF(OR($A102="",$B102=""),"",A102*'MPTO_working_2-way'!$G101)</f>
        <v>2.0744680851063828</v>
      </c>
      <c r="E102" s="32">
        <f>IF(OR($A102="",$B102=""),"",B102*'MPTO_working_2-way'!$G101)</f>
        <v>1.9306930693069306</v>
      </c>
      <c r="F102" s="30">
        <f>IF(OR($A102="",$B102=""),"",'MPTO_working_2-way'!D101)</f>
        <v>2.0765529308836395</v>
      </c>
      <c r="G102" s="32">
        <f>IF(OR($A102="",$B102=""),"",'MPTO_working_2-way'!E101)</f>
        <v>1.9288906948394962</v>
      </c>
      <c r="H102" s="30">
        <f>IF(OR($A102="",$B102=""),"",'OddsRatio_working_2-way'!M101)</f>
        <v>2.0766108438479098</v>
      </c>
      <c r="I102" s="30">
        <f>IF(OR($A102="",$B102=""),"",'OddsRatio_working_2-way'!N101)</f>
        <v>1.9288407280256479</v>
      </c>
      <c r="J102" s="30">
        <f>IF('Log_working_2-way'!$D101="","",A102^('Log_working_2-way'!$D101))</f>
        <v>2.0775563029751076</v>
      </c>
      <c r="K102" s="32">
        <f>IF('Log_working_2-way'!$D101="","",B102^('Log_working_2-way'!$D101))</f>
        <v>1.9280257534933587</v>
      </c>
      <c r="L102" s="37">
        <f t="shared" si="18"/>
        <v>0.48205128205128212</v>
      </c>
      <c r="M102" s="37">
        <f t="shared" si="19"/>
        <v>0.517948717948718</v>
      </c>
      <c r="N102" s="38">
        <v>199</v>
      </c>
      <c r="O102" s="38">
        <f t="shared" si="20"/>
        <v>100.48514851485149</v>
      </c>
      <c r="P102" s="38">
        <f t="shared" si="21"/>
        <v>93.148936170212764</v>
      </c>
      <c r="Q102" s="38">
        <f t="shared" si="22"/>
        <v>105.85106382978724</v>
      </c>
      <c r="R102" s="38">
        <f t="shared" si="23"/>
        <v>98.514851485148512</v>
      </c>
      <c r="S102" s="39">
        <f t="shared" si="24"/>
        <v>-5.3659153149357479</v>
      </c>
      <c r="T102" s="39">
        <f t="shared" si="25"/>
        <v>-5.3659153149357479</v>
      </c>
      <c r="U102" t="s">
        <v>338</v>
      </c>
      <c r="V102" t="s">
        <v>347</v>
      </c>
      <c r="W102" t="s">
        <v>422</v>
      </c>
      <c r="X102" t="s">
        <v>489</v>
      </c>
      <c r="Y102" s="41"/>
    </row>
    <row r="103" spans="1:25" ht="15" x14ac:dyDescent="0.25">
      <c r="A103">
        <v>1.57</v>
      </c>
      <c r="B103">
        <v>2.56</v>
      </c>
      <c r="C103" s="29">
        <f t="shared" si="17"/>
        <v>2.7567675159235527E-2</v>
      </c>
      <c r="D103" s="30">
        <f>IF(OR($A103="",$B103=""),"",A103*'MPTO_working_2-way'!$G102)</f>
        <v>1.6132812499999998</v>
      </c>
      <c r="E103" s="32">
        <f>IF(OR($A103="",$B103=""),"",B103*'MPTO_working_2-way'!$G102)</f>
        <v>2.630573248407643</v>
      </c>
      <c r="F103" s="30">
        <f>IF(OR($A103="",$B103=""),"",'MPTO_working_2-way'!D102)</f>
        <v>1.6047273017647528</v>
      </c>
      <c r="G103" s="32">
        <f>IF(OR($A103="",$B103=""),"",'MPTO_working_2-way'!E102)</f>
        <v>2.6536379242044097</v>
      </c>
      <c r="H103" s="30">
        <f>IF(OR($A103="",$B103=""),"",'OddsRatio_working_2-way'!M102)</f>
        <v>1.6044705248269886</v>
      </c>
      <c r="I103" s="30">
        <f>IF(OR($A103="",$B103=""),"",'OddsRatio_working_2-way'!N102)</f>
        <v>2.6543403837370216</v>
      </c>
      <c r="J103" s="30">
        <f>IF('Log_working_2-way'!$D102="","",A103^('Log_working_2-way'!$D102))</f>
        <v>1.6005878606470221</v>
      </c>
      <c r="K103" s="32">
        <f>IF('Log_working_2-way'!$D102="","",B103^('Log_working_2-way'!$D102))</f>
        <v>2.6650353187669533</v>
      </c>
      <c r="L103" s="37">
        <f t="shared" si="18"/>
        <v>0.61985472154963694</v>
      </c>
      <c r="M103" s="37">
        <f t="shared" si="19"/>
        <v>0.38014527845036322</v>
      </c>
      <c r="N103" s="38">
        <v>200</v>
      </c>
      <c r="O103" s="38">
        <f t="shared" si="20"/>
        <v>72.611464968152859</v>
      </c>
      <c r="P103" s="38">
        <f t="shared" si="21"/>
        <v>121.875</v>
      </c>
      <c r="Q103" s="38">
        <f t="shared" si="22"/>
        <v>78.125</v>
      </c>
      <c r="R103" s="38">
        <f t="shared" si="23"/>
        <v>127.38853503184713</v>
      </c>
      <c r="S103" s="39">
        <f t="shared" si="24"/>
        <v>-5.513535031847141</v>
      </c>
      <c r="T103" s="39">
        <f t="shared" si="25"/>
        <v>-5.5135350318471268</v>
      </c>
      <c r="U103" t="s">
        <v>348</v>
      </c>
      <c r="V103" t="s">
        <v>129</v>
      </c>
      <c r="W103" t="s">
        <v>422</v>
      </c>
      <c r="X103" t="s">
        <v>489</v>
      </c>
      <c r="Y103" s="41"/>
    </row>
    <row r="104" spans="1:25" ht="15" x14ac:dyDescent="0.25">
      <c r="A104">
        <v>1.95</v>
      </c>
      <c r="B104">
        <v>1.92</v>
      </c>
      <c r="C104" s="29">
        <f t="shared" si="17"/>
        <v>3.3653846153846256E-2</v>
      </c>
      <c r="D104" s="30">
        <f>IF(OR($A104="",$B104=""),"",A104*'MPTO_working_2-way'!$G103)</f>
        <v>2.015625</v>
      </c>
      <c r="E104" s="32">
        <f>IF(OR($A104="",$B104=""),"",B104*'MPTO_working_2-way'!$G103)</f>
        <v>1.9846153846153847</v>
      </c>
      <c r="F104" s="30">
        <f>IF(OR($A104="",$B104=""),"",'MPTO_working_2-way'!D103)</f>
        <v>2.0161550888529889</v>
      </c>
      <c r="G104" s="32">
        <f>IF(OR($A104="",$B104=""),"",'MPTO_working_2-way'!E103)</f>
        <v>1.9841017488076311</v>
      </c>
      <c r="H104" s="30">
        <f>IF(OR($A104="",$B104=""),"",'OddsRatio_working_2-way'!M103)</f>
        <v>2.0161735558713256</v>
      </c>
      <c r="I104" s="30">
        <f>IF(OR($A104="",$B104=""),"",'OddsRatio_working_2-way'!N103)</f>
        <v>1.9840838646332837</v>
      </c>
      <c r="J104" s="30">
        <f>IF('Log_working_2-way'!$D103="","",A104^('Log_working_2-way'!$D103))</f>
        <v>2.0164149948926431</v>
      </c>
      <c r="K104" s="32">
        <f>IF('Log_working_2-way'!$D103="","",B104^('Log_working_2-way'!$D103))</f>
        <v>1.9838501055423525</v>
      </c>
      <c r="L104" s="37">
        <f t="shared" si="18"/>
        <v>0.49612403100775193</v>
      </c>
      <c r="M104" s="37">
        <f t="shared" si="19"/>
        <v>0.50387596899224807</v>
      </c>
      <c r="N104" s="38">
        <v>201</v>
      </c>
      <c r="O104" s="38">
        <f t="shared" si="20"/>
        <v>97.923076923076934</v>
      </c>
      <c r="P104" s="38">
        <f t="shared" si="21"/>
        <v>96.312499999999986</v>
      </c>
      <c r="Q104" s="38">
        <f t="shared" si="22"/>
        <v>104.68750000000001</v>
      </c>
      <c r="R104" s="38">
        <f t="shared" si="23"/>
        <v>103.07692307692309</v>
      </c>
      <c r="S104" s="39">
        <f t="shared" si="24"/>
        <v>-6.7644230769230802</v>
      </c>
      <c r="T104" s="39">
        <f t="shared" si="25"/>
        <v>-6.7644230769231086</v>
      </c>
      <c r="U104" t="s">
        <v>211</v>
      </c>
      <c r="V104" t="s">
        <v>222</v>
      </c>
      <c r="W104" t="s">
        <v>431</v>
      </c>
      <c r="X104" t="s">
        <v>489</v>
      </c>
      <c r="Y104" s="41"/>
    </row>
    <row r="105" spans="1:25" ht="15" x14ac:dyDescent="0.25">
      <c r="A105">
        <v>2.25</v>
      </c>
      <c r="B105">
        <v>1.66</v>
      </c>
      <c r="C105" s="29">
        <f t="shared" si="17"/>
        <v>4.685408299866145E-2</v>
      </c>
      <c r="D105" s="30">
        <f>IF(OR($A105="",$B105=""),"",A105*'MPTO_working_2-way'!$G104)</f>
        <v>2.3554216867469884</v>
      </c>
      <c r="E105" s="32">
        <f>IF(OR($A105="",$B105=""),"",B105*'MPTO_working_2-way'!$G104)</f>
        <v>1.7377777777777779</v>
      </c>
      <c r="F105" s="30">
        <f>IF(OR($A105="",$B105=""),"",'MPTO_working_2-way'!D104)</f>
        <v>2.375198728139905</v>
      </c>
      <c r="G105" s="32">
        <f>IF(OR($A105="",$B105=""),"",'MPTO_working_2-way'!E104)</f>
        <v>1.7271676300578036</v>
      </c>
      <c r="H105" s="30">
        <f>IF(OR($A105="",$B105=""),"",'OddsRatio_working_2-way'!M104)</f>
        <v>2.3762047064079508</v>
      </c>
      <c r="I105" s="30">
        <f>IF(OR($A105="",$B105=""),"",'OddsRatio_working_2-way'!N104)</f>
        <v>1.7266360849833982</v>
      </c>
      <c r="J105" s="30">
        <f>IF('Log_working_2-way'!$D104="","",A105^('Log_working_2-way'!$D104))</f>
        <v>2.3854680656592984</v>
      </c>
      <c r="K105" s="32">
        <f>IF('Log_working_2-way'!$D104="","",B105^('Log_working_2-way'!$D104))</f>
        <v>1.7217777333058093</v>
      </c>
      <c r="L105" s="37">
        <f t="shared" si="18"/>
        <v>0.4245524296675191</v>
      </c>
      <c r="M105" s="37">
        <f t="shared" si="19"/>
        <v>0.57544757033248084</v>
      </c>
      <c r="N105" s="38">
        <v>202</v>
      </c>
      <c r="O105" s="38">
        <f t="shared" si="20"/>
        <v>112.22222222222221</v>
      </c>
      <c r="P105" s="38">
        <f t="shared" si="21"/>
        <v>80.313253012048193</v>
      </c>
      <c r="Q105" s="38">
        <f t="shared" si="22"/>
        <v>121.68674698795182</v>
      </c>
      <c r="R105" s="38">
        <f t="shared" si="23"/>
        <v>89.777777777777771</v>
      </c>
      <c r="S105" s="39">
        <f t="shared" si="24"/>
        <v>-9.4645247657296068</v>
      </c>
      <c r="T105" s="39">
        <f t="shared" si="25"/>
        <v>-9.4645247657295783</v>
      </c>
      <c r="U105" t="s">
        <v>219</v>
      </c>
      <c r="V105" t="s">
        <v>210</v>
      </c>
      <c r="W105" t="s">
        <v>431</v>
      </c>
      <c r="X105" t="s">
        <v>489</v>
      </c>
      <c r="Y105" s="41"/>
    </row>
    <row r="106" spans="1:25" ht="15" x14ac:dyDescent="0.25">
      <c r="A106">
        <v>2.38</v>
      </c>
      <c r="B106">
        <v>1.6</v>
      </c>
      <c r="C106" s="29">
        <f t="shared" si="17"/>
        <v>4.5168067226890818E-2</v>
      </c>
      <c r="D106" s="30">
        <f>IF(OR($A106="",$B106=""),"",A106*'MPTO_working_2-way'!$G105)</f>
        <v>2.4874999999999998</v>
      </c>
      <c r="E106" s="32">
        <f>IF(OR($A106="",$B106=""),"",B106*'MPTO_working_2-way'!$G105)</f>
        <v>1.6722689075630255</v>
      </c>
      <c r="F106" s="30">
        <f>IF(OR($A106="",$B106=""),"",'MPTO_working_2-way'!D105)</f>
        <v>2.5151915455746368</v>
      </c>
      <c r="G106" s="32">
        <f>IF(OR($A106="",$B106=""),"",'MPTO_working_2-way'!E105)</f>
        <v>1.65998256320837</v>
      </c>
      <c r="H106" s="30">
        <f>IF(OR($A106="",$B106=""),"",'OddsRatio_working_2-way'!M105)</f>
        <v>2.5165750888103107</v>
      </c>
      <c r="I106" s="30">
        <f>IF(OR($A106="",$B106=""),"",'OddsRatio_working_2-way'!N105)</f>
        <v>1.6593804733957871</v>
      </c>
      <c r="J106" s="30">
        <f>IF('Log_working_2-way'!$D105="","",A106^('Log_working_2-way'!$D105))</f>
        <v>2.5296171842695241</v>
      </c>
      <c r="K106" s="32">
        <f>IF('Log_working_2-way'!$D105="","",B106^('Log_working_2-way'!$D105))</f>
        <v>1.6537583457371505</v>
      </c>
      <c r="L106" s="37">
        <f t="shared" si="18"/>
        <v>0.4020100502512563</v>
      </c>
      <c r="M106" s="37">
        <f t="shared" si="19"/>
        <v>0.59798994974874364</v>
      </c>
      <c r="N106" s="38">
        <v>203</v>
      </c>
      <c r="O106" s="38">
        <f t="shared" si="20"/>
        <v>117.70588235294117</v>
      </c>
      <c r="P106" s="38">
        <f t="shared" si="21"/>
        <v>76.125</v>
      </c>
      <c r="Q106" s="38">
        <f t="shared" si="22"/>
        <v>126.875</v>
      </c>
      <c r="R106" s="38">
        <f t="shared" si="23"/>
        <v>85.294117647058826</v>
      </c>
      <c r="S106" s="39">
        <f t="shared" si="24"/>
        <v>-9.169117647058826</v>
      </c>
      <c r="T106" s="39">
        <f t="shared" si="25"/>
        <v>-9.169117647058826</v>
      </c>
      <c r="U106" t="s">
        <v>216</v>
      </c>
      <c r="V106" t="s">
        <v>220</v>
      </c>
      <c r="W106" t="s">
        <v>431</v>
      </c>
      <c r="X106" t="s">
        <v>489</v>
      </c>
      <c r="Y106" s="41"/>
    </row>
    <row r="107" spans="1:25" ht="15" x14ac:dyDescent="0.25">
      <c r="A107">
        <v>2.17</v>
      </c>
      <c r="B107">
        <v>1.7</v>
      </c>
      <c r="C107" s="29">
        <f t="shared" si="17"/>
        <v>4.9064787205204574E-2</v>
      </c>
      <c r="D107" s="30">
        <f>IF(OR($A107="",$B107=""),"",A107*'MPTO_working_2-way'!$G106)</f>
        <v>2.276470588235294</v>
      </c>
      <c r="E107" s="32">
        <f>IF(OR($A107="",$B107=""),"",B107*'MPTO_working_2-way'!$G106)</f>
        <v>1.7834101382488476</v>
      </c>
      <c r="F107" s="30">
        <f>IF(OR($A107="",$B107=""),"",'MPTO_working_2-way'!D106)</f>
        <v>2.2920161540851192</v>
      </c>
      <c r="G107" s="32">
        <f>IF(OR($A107="",$B107=""),"",'MPTO_working_2-way'!E106)</f>
        <v>1.773984130800673</v>
      </c>
      <c r="H107" s="30">
        <f>IF(OR($A107="",$B107=""),"",'OddsRatio_working_2-way'!M106)</f>
        <v>2.2928374110570013</v>
      </c>
      <c r="I107" s="30">
        <f>IF(OR($A107="",$B107=""),"",'OddsRatio_working_2-way'!N106)</f>
        <v>1.773492468153762</v>
      </c>
      <c r="J107" s="30">
        <f>IF('Log_working_2-way'!$D106="","",A107^('Log_working_2-way'!$D106))</f>
        <v>2.3001051281546463</v>
      </c>
      <c r="K107" s="32">
        <f>IF('Log_working_2-way'!$D106="","",B107^('Log_working_2-way'!$D106))</f>
        <v>1.7691685682513487</v>
      </c>
      <c r="L107" s="37">
        <f t="shared" si="18"/>
        <v>0.43927648578811374</v>
      </c>
      <c r="M107" s="37">
        <f t="shared" si="19"/>
        <v>0.56072351421188638</v>
      </c>
      <c r="N107" s="38">
        <v>204</v>
      </c>
      <c r="O107" s="38">
        <f t="shared" si="20"/>
        <v>109.99078341013825</v>
      </c>
      <c r="P107" s="38">
        <f t="shared" si="21"/>
        <v>84.000000000000014</v>
      </c>
      <c r="Q107" s="38">
        <f t="shared" si="22"/>
        <v>120</v>
      </c>
      <c r="R107" s="38">
        <f t="shared" si="23"/>
        <v>94.009216589861751</v>
      </c>
      <c r="S107" s="39">
        <f t="shared" si="24"/>
        <v>-10.009216589861751</v>
      </c>
      <c r="T107" s="39">
        <f t="shared" si="25"/>
        <v>-10.009216589861737</v>
      </c>
      <c r="U107" t="s">
        <v>225</v>
      </c>
      <c r="V107" t="s">
        <v>226</v>
      </c>
      <c r="W107" t="s">
        <v>431</v>
      </c>
      <c r="X107" t="s">
        <v>489</v>
      </c>
      <c r="Y107" s="41"/>
    </row>
    <row r="108" spans="1:25" ht="15" x14ac:dyDescent="0.25">
      <c r="A108">
        <v>2.59</v>
      </c>
      <c r="B108">
        <v>1.51</v>
      </c>
      <c r="C108" s="29">
        <f t="shared" si="17"/>
        <v>4.8352041729525119E-2</v>
      </c>
      <c r="D108" s="30">
        <f>IF(OR($A108="",$B108=""),"",A108*'MPTO_working_2-way'!$G107)</f>
        <v>2.7152317880794699</v>
      </c>
      <c r="E108" s="32">
        <f>IF(OR($A108="",$B108=""),"",B108*'MPTO_working_2-way'!$G107)</f>
        <v>1.583011583011583</v>
      </c>
      <c r="F108" s="30">
        <f>IF(OR($A108="",$B108=""),"",'MPTO_working_2-way'!D107)</f>
        <v>2.7630082305980426</v>
      </c>
      <c r="G108" s="32">
        <f>IF(OR($A108="",$B108=""),"",'MPTO_working_2-way'!E107)</f>
        <v>1.56721232643411</v>
      </c>
      <c r="H108" s="30">
        <f>IF(OR($A108="",$B108=""),"",'OddsRatio_working_2-way'!M107)</f>
        <v>2.7656860023298391</v>
      </c>
      <c r="I108" s="30">
        <f>IF(OR($A108="",$B108=""),"",'OddsRatio_working_2-way'!N107)</f>
        <v>1.566352113954854</v>
      </c>
      <c r="J108" s="30">
        <f>IF('Log_working_2-way'!$D107="","",A108^('Log_working_2-way'!$D107))</f>
        <v>2.7886077893336521</v>
      </c>
      <c r="K108" s="32">
        <f>IF('Log_working_2-way'!$D107="","",B108^('Log_working_2-way'!$D107))</f>
        <v>1.5590940652059142</v>
      </c>
      <c r="L108" s="37">
        <f t="shared" si="18"/>
        <v>0.36829268292682932</v>
      </c>
      <c r="M108" s="37">
        <f t="shared" si="19"/>
        <v>0.63170731707317074</v>
      </c>
      <c r="N108" s="38">
        <v>205</v>
      </c>
      <c r="O108" s="38">
        <f t="shared" si="20"/>
        <v>125.84942084942082</v>
      </c>
      <c r="P108" s="38">
        <f t="shared" si="21"/>
        <v>69.238410596026498</v>
      </c>
      <c r="Q108" s="38">
        <f t="shared" si="22"/>
        <v>135.76158940397352</v>
      </c>
      <c r="R108" s="38">
        <f t="shared" si="23"/>
        <v>79.150579150579148</v>
      </c>
      <c r="S108" s="39">
        <f t="shared" si="24"/>
        <v>-9.912168554552693</v>
      </c>
      <c r="T108" s="39">
        <f t="shared" si="25"/>
        <v>-9.9121685545526503</v>
      </c>
      <c r="U108" t="s">
        <v>218</v>
      </c>
      <c r="V108" t="s">
        <v>224</v>
      </c>
      <c r="W108" t="s">
        <v>431</v>
      </c>
      <c r="X108" t="s">
        <v>489</v>
      </c>
      <c r="Y108" s="41"/>
    </row>
    <row r="109" spans="1:25" ht="15" x14ac:dyDescent="0.25">
      <c r="A109">
        <v>2.4500000000000002</v>
      </c>
      <c r="B109">
        <v>1.56</v>
      </c>
      <c r="C109" s="29">
        <f t="shared" si="17"/>
        <v>4.9188906331763427E-2</v>
      </c>
      <c r="D109" s="30">
        <f>IF(OR($A109="",$B109=""),"",A109*'MPTO_working_2-way'!$G108)</f>
        <v>2.5705128205128207</v>
      </c>
      <c r="E109" s="32">
        <f>IF(OR($A109="",$B109=""),"",B109*'MPTO_working_2-way'!$G108)</f>
        <v>1.6367346938775511</v>
      </c>
      <c r="F109" s="30">
        <f>IF(OR($A109="",$B109=""),"",'MPTO_working_2-way'!D108)</f>
        <v>2.6070941336971352</v>
      </c>
      <c r="G109" s="32">
        <f>IF(OR($A109="",$B109=""),"",'MPTO_working_2-way'!E108)</f>
        <v>1.6222410865874364</v>
      </c>
      <c r="H109" s="30">
        <f>IF(OR($A109="",$B109=""),"",'OddsRatio_working_2-way'!M108)</f>
        <v>2.6091257608669731</v>
      </c>
      <c r="I109" s="30">
        <f>IF(OR($A109="",$B109=""),"",'OddsRatio_working_2-way'!N108)</f>
        <v>1.6214554662658656</v>
      </c>
      <c r="J109" s="30">
        <f>IF('Log_working_2-way'!$D108="","",A109^('Log_working_2-way'!$D108))</f>
        <v>2.6265342875694877</v>
      </c>
      <c r="K109" s="32">
        <f>IF('Log_working_2-way'!$D108="","",B109^('Log_working_2-way'!$D108))</f>
        <v>1.6148041314839445</v>
      </c>
      <c r="L109" s="37">
        <f t="shared" si="18"/>
        <v>0.38902743142144636</v>
      </c>
      <c r="M109" s="37">
        <f t="shared" si="19"/>
        <v>0.61097256857855353</v>
      </c>
      <c r="N109" s="38">
        <v>206</v>
      </c>
      <c r="O109" s="38">
        <f t="shared" si="20"/>
        <v>121.91836734693878</v>
      </c>
      <c r="P109" s="38">
        <f t="shared" si="21"/>
        <v>73.948717948717956</v>
      </c>
      <c r="Q109" s="38">
        <f t="shared" si="22"/>
        <v>132.05128205128204</v>
      </c>
      <c r="R109" s="38">
        <f t="shared" si="23"/>
        <v>84.08163265306122</v>
      </c>
      <c r="S109" s="39">
        <f t="shared" si="24"/>
        <v>-10.132914704343264</v>
      </c>
      <c r="T109" s="39">
        <f t="shared" si="25"/>
        <v>-10.132914704343264</v>
      </c>
      <c r="U109" t="s">
        <v>227</v>
      </c>
      <c r="V109" t="s">
        <v>228</v>
      </c>
      <c r="W109" t="s">
        <v>431</v>
      </c>
      <c r="X109" t="s">
        <v>489</v>
      </c>
      <c r="Y109" s="41"/>
    </row>
    <row r="110" spans="1:25" ht="15" x14ac:dyDescent="0.25">
      <c r="A110">
        <v>2.2599999999999998</v>
      </c>
      <c r="B110">
        <v>1.65</v>
      </c>
      <c r="C110" s="29">
        <f t="shared" si="17"/>
        <v>4.85384821668009E-2</v>
      </c>
      <c r="D110" s="30">
        <f>IF(OR($A110="",$B110=""),"",A110*'MPTO_working_2-way'!$G109)</f>
        <v>2.3696969696969696</v>
      </c>
      <c r="E110" s="32">
        <f>IF(OR($A110="",$B110=""),"",B110*'MPTO_working_2-way'!$G109)</f>
        <v>1.7300884955752214</v>
      </c>
      <c r="F110" s="30">
        <f>IF(OR($A110="",$B110=""),"",'MPTO_working_2-way'!D109)</f>
        <v>2.3911510099390831</v>
      </c>
      <c r="G110" s="32">
        <f>IF(OR($A110="",$B110=""),"",'MPTO_working_2-way'!E109)</f>
        <v>1.7188292233233464</v>
      </c>
      <c r="H110" s="30">
        <f>IF(OR($A110="",$B110=""),"",'OddsRatio_working_2-way'!M109)</f>
        <v>2.3922864426767716</v>
      </c>
      <c r="I110" s="30">
        <f>IF(OR($A110="",$B110=""),"",'OddsRatio_working_2-way'!N109)</f>
        <v>1.7182430061427794</v>
      </c>
      <c r="J110" s="30">
        <f>IF('Log_working_2-way'!$D109="","",A110^('Log_working_2-way'!$D109))</f>
        <v>2.4023634444146</v>
      </c>
      <c r="K110" s="32">
        <f>IF('Log_working_2-way'!$D109="","",B110^('Log_working_2-way'!$D109))</f>
        <v>1.7130819075338126</v>
      </c>
      <c r="L110" s="37">
        <f t="shared" si="18"/>
        <v>0.42199488491048592</v>
      </c>
      <c r="M110" s="37">
        <f t="shared" si="19"/>
        <v>0.57800511508951402</v>
      </c>
      <c r="N110" s="38">
        <v>207</v>
      </c>
      <c r="O110" s="38">
        <f t="shared" si="20"/>
        <v>115.40707964601768</v>
      </c>
      <c r="P110" s="38">
        <f t="shared" si="21"/>
        <v>81.545454545454518</v>
      </c>
      <c r="Q110" s="38">
        <f t="shared" si="22"/>
        <v>125.45454545454545</v>
      </c>
      <c r="R110" s="38">
        <f t="shared" si="23"/>
        <v>91.592920353982308</v>
      </c>
      <c r="S110" s="39">
        <f t="shared" si="24"/>
        <v>-10.047465808527775</v>
      </c>
      <c r="T110" s="39">
        <f t="shared" si="25"/>
        <v>-10.047465808527789</v>
      </c>
      <c r="U110" t="s">
        <v>213</v>
      </c>
      <c r="V110" t="s">
        <v>229</v>
      </c>
      <c r="W110" t="s">
        <v>431</v>
      </c>
      <c r="X110" t="s">
        <v>489</v>
      </c>
      <c r="Y110" s="41"/>
    </row>
    <row r="111" spans="1:25" ht="15" x14ac:dyDescent="0.25">
      <c r="A111">
        <v>2.35</v>
      </c>
      <c r="B111">
        <v>1.61</v>
      </c>
      <c r="C111" s="29">
        <f t="shared" si="17"/>
        <v>4.664992731597728E-2</v>
      </c>
      <c r="D111" s="30">
        <f>IF(OR($A111="",$B111=""),"",A111*'MPTO_working_2-way'!$G110)</f>
        <v>2.4596273291925468</v>
      </c>
      <c r="E111" s="32">
        <f>IF(OR($A111="",$B111=""),"",B111*'MPTO_working_2-way'!$G110)</f>
        <v>1.6851063829787236</v>
      </c>
      <c r="F111" s="30">
        <f>IF(OR($A111="",$B111=""),"",'MPTO_working_2-way'!D110)</f>
        <v>2.4862822408411369</v>
      </c>
      <c r="G111" s="32">
        <f>IF(OR($A111="",$B111=""),"",'MPTO_working_2-way'!E110)</f>
        <v>1.6728197192439485</v>
      </c>
      <c r="H111" s="30">
        <f>IF(OR($A111="",$B111=""),"",'OddsRatio_working_2-way'!M110)</f>
        <v>2.4876541110413939</v>
      </c>
      <c r="I111" s="30">
        <f>IF(OR($A111="",$B111=""),"",'OddsRatio_working_2-way'!N110)</f>
        <v>1.6721992649890747</v>
      </c>
      <c r="J111" s="30">
        <f>IF('Log_working_2-way'!$D110="","",A111^('Log_working_2-way'!$D110))</f>
        <v>2.5002110391672079</v>
      </c>
      <c r="K111" s="32">
        <f>IF('Log_working_2-way'!$D110="","",B111^('Log_working_2-way'!$D110))</f>
        <v>1.6665728846750132</v>
      </c>
      <c r="L111" s="37">
        <f t="shared" si="18"/>
        <v>0.40656565656565652</v>
      </c>
      <c r="M111" s="37">
        <f t="shared" si="19"/>
        <v>0.59343434343434331</v>
      </c>
      <c r="N111" s="38">
        <v>208</v>
      </c>
      <c r="O111" s="38">
        <f t="shared" si="20"/>
        <v>119.48936170212767</v>
      </c>
      <c r="P111" s="38">
        <f t="shared" si="21"/>
        <v>78.807453416149059</v>
      </c>
      <c r="Q111" s="38">
        <f t="shared" si="22"/>
        <v>129.19254658385091</v>
      </c>
      <c r="R111" s="38">
        <f t="shared" si="23"/>
        <v>88.510638297872347</v>
      </c>
      <c r="S111" s="39">
        <f t="shared" si="24"/>
        <v>-9.7031848817232458</v>
      </c>
      <c r="T111" s="39">
        <f t="shared" si="25"/>
        <v>-9.7031848817232884</v>
      </c>
      <c r="U111" t="s">
        <v>221</v>
      </c>
      <c r="V111" t="s">
        <v>214</v>
      </c>
      <c r="W111" t="s">
        <v>431</v>
      </c>
      <c r="X111" t="s">
        <v>489</v>
      </c>
      <c r="Y111" s="41"/>
    </row>
    <row r="112" spans="1:25" ht="15" x14ac:dyDescent="0.25">
      <c r="A112">
        <v>2.41</v>
      </c>
      <c r="B112">
        <v>1.58</v>
      </c>
      <c r="C112" s="29">
        <f t="shared" si="17"/>
        <v>4.7849151741162776E-2</v>
      </c>
      <c r="D112" s="30">
        <f>IF(OR($A112="",$B112=""),"",A112*'MPTO_working_2-way'!$G111)</f>
        <v>2.5253164556962022</v>
      </c>
      <c r="E112" s="32">
        <f>IF(OR($A112="",$B112=""),"",B112*'MPTO_working_2-way'!$G111)</f>
        <v>1.6556016597510372</v>
      </c>
      <c r="F112" s="30">
        <f>IF(OR($A112="",$B112=""),"",'MPTO_working_2-way'!D111)</f>
        <v>2.5574585264289071</v>
      </c>
      <c r="G112" s="32">
        <f>IF(OR($A112="",$B112=""),"",'MPTO_working_2-way'!E111)</f>
        <v>1.6420716719134072</v>
      </c>
      <c r="H112" s="30">
        <f>IF(OR($A112="",$B112=""),"",'OddsRatio_working_2-way'!M111)</f>
        <v>2.5591775020050216</v>
      </c>
      <c r="I112" s="30">
        <f>IF(OR($A112="",$B112=""),"",'OddsRatio_working_2-way'!N111)</f>
        <v>1.6413637951510016</v>
      </c>
      <c r="J112" s="30">
        <f>IF('Log_working_2-way'!$D111="","",A112^('Log_working_2-way'!$D111))</f>
        <v>2.5744029244823512</v>
      </c>
      <c r="K112" s="32">
        <f>IF('Log_working_2-way'!$D111="","",B112^('Log_working_2-way'!$D111))</f>
        <v>1.6351614217989046</v>
      </c>
      <c r="L112" s="37">
        <f t="shared" si="18"/>
        <v>0.39598997493734339</v>
      </c>
      <c r="M112" s="37">
        <f t="shared" si="19"/>
        <v>0.60401002506265666</v>
      </c>
      <c r="N112" s="38">
        <v>209</v>
      </c>
      <c r="O112" s="38">
        <f t="shared" si="20"/>
        <v>122.2780082987552</v>
      </c>
      <c r="P112" s="38">
        <f t="shared" si="21"/>
        <v>76.721518987341781</v>
      </c>
      <c r="Q112" s="38">
        <f t="shared" si="22"/>
        <v>132.2784810126582</v>
      </c>
      <c r="R112" s="38">
        <f t="shared" si="23"/>
        <v>86.721991701244804</v>
      </c>
      <c r="S112" s="39">
        <f t="shared" si="24"/>
        <v>-10.000472713903008</v>
      </c>
      <c r="T112" s="39">
        <f t="shared" si="25"/>
        <v>-10.000472713903022</v>
      </c>
      <c r="U112" t="s">
        <v>223</v>
      </c>
      <c r="V112" t="s">
        <v>215</v>
      </c>
      <c r="W112" t="s">
        <v>431</v>
      </c>
      <c r="X112" t="s">
        <v>489</v>
      </c>
      <c r="Y112" s="41"/>
    </row>
    <row r="113" spans="1:25" ht="15" x14ac:dyDescent="0.25">
      <c r="A113">
        <v>1.9</v>
      </c>
      <c r="B113">
        <v>1.9</v>
      </c>
      <c r="C113" s="29">
        <f t="shared" si="17"/>
        <v>5.2631578947368363E-2</v>
      </c>
      <c r="D113" s="30">
        <f>IF(OR($A113="",$B113=""),"",A113*'MPTO_working_2-way'!$G112)</f>
        <v>1.9999999999999998</v>
      </c>
      <c r="E113" s="32">
        <f>IF(OR($A113="",$B113=""),"",B113*'MPTO_working_2-way'!$G112)</f>
        <v>1.9999999999999998</v>
      </c>
      <c r="F113" s="30">
        <f>IF(OR($A113="",$B113=""),"",'MPTO_working_2-way'!D112)</f>
        <v>1.9999999999999998</v>
      </c>
      <c r="G113" s="32">
        <f>IF(OR($A113="",$B113=""),"",'MPTO_working_2-way'!E112)</f>
        <v>1.9999999999999998</v>
      </c>
      <c r="H113" s="30">
        <f>IF(OR($A113="",$B113=""),"",'OddsRatio_working_2-way'!M112)</f>
        <v>2.0000000000000004</v>
      </c>
      <c r="I113" s="30">
        <f>IF(OR($A113="",$B113=""),"",'OddsRatio_working_2-way'!N112)</f>
        <v>2.0000000000000004</v>
      </c>
      <c r="J113" s="30">
        <f>IF('Log_working_2-way'!$D112="","",A113^('Log_working_2-way'!$D112))</f>
        <v>1.999999999999301</v>
      </c>
      <c r="K113" s="32">
        <f>IF('Log_working_2-way'!$D112="","",B113^('Log_working_2-way'!$D112))</f>
        <v>1.999999999999301</v>
      </c>
      <c r="L113" s="37">
        <f t="shared" si="18"/>
        <v>0.5</v>
      </c>
      <c r="M113" s="37">
        <f t="shared" si="19"/>
        <v>0.5</v>
      </c>
      <c r="N113" s="38">
        <v>210</v>
      </c>
      <c r="O113" s="38">
        <f t="shared" si="20"/>
        <v>99.473684210526315</v>
      </c>
      <c r="P113" s="38">
        <f t="shared" si="21"/>
        <v>99.473684210526315</v>
      </c>
      <c r="Q113" s="38">
        <f t="shared" si="22"/>
        <v>110.52631578947368</v>
      </c>
      <c r="R113" s="38">
        <f t="shared" si="23"/>
        <v>110.52631578947368</v>
      </c>
      <c r="S113" s="39">
        <f t="shared" si="24"/>
        <v>-11.05263157894737</v>
      </c>
      <c r="T113" s="39">
        <f t="shared" si="25"/>
        <v>-11.05263157894737</v>
      </c>
      <c r="U113" t="s">
        <v>351</v>
      </c>
      <c r="V113" t="s">
        <v>357</v>
      </c>
      <c r="W113" t="s">
        <v>432</v>
      </c>
      <c r="X113" t="s">
        <v>489</v>
      </c>
      <c r="Y113" s="41"/>
    </row>
    <row r="114" spans="1:25" ht="15" x14ac:dyDescent="0.25">
      <c r="A114">
        <v>1.58</v>
      </c>
      <c r="B114">
        <v>2.33</v>
      </c>
      <c r="C114" s="29">
        <f t="shared" si="17"/>
        <v>6.2095941761286522E-2</v>
      </c>
      <c r="D114" s="30">
        <f>IF(OR($A114="",$B114=""),"",A114*'MPTO_working_2-way'!$G113)</f>
        <v>1.6781115879828328</v>
      </c>
      <c r="E114" s="32">
        <f>IF(OR($A114="",$B114=""),"",B114*'MPTO_working_2-way'!$G113)</f>
        <v>2.4746835443037978</v>
      </c>
      <c r="F114" s="30">
        <f>IF(OR($A114="",$B114=""),"",'MPTO_working_2-way'!D113)</f>
        <v>1.6615065216410165</v>
      </c>
      <c r="G114" s="32">
        <f>IF(OR($A114="",$B114=""),"",'MPTO_working_2-way'!E113)</f>
        <v>2.5117008937708949</v>
      </c>
      <c r="H114" s="30">
        <f>IF(OR($A114="",$B114=""),"",'OddsRatio_working_2-way'!M113)</f>
        <v>1.6603712785728268</v>
      </c>
      <c r="I114" s="30">
        <f>IF(OR($A114="",$B114=""),"",'OddsRatio_working_2-way'!N113)</f>
        <v>2.5142996560376889</v>
      </c>
      <c r="J114" s="30">
        <f>IF('Log_working_2-way'!$D113="","",A114^('Log_working_2-way'!$D113))</f>
        <v>1.6526964647580606</v>
      </c>
      <c r="K114" s="32">
        <f>IF('Log_working_2-way'!$D113="","",B114^('Log_working_2-way'!$D113))</f>
        <v>2.5321057397803766</v>
      </c>
      <c r="L114" s="37">
        <f t="shared" si="18"/>
        <v>0.59590792838874673</v>
      </c>
      <c r="M114" s="37">
        <f t="shared" si="19"/>
        <v>0.40409207161125316</v>
      </c>
      <c r="N114" s="38">
        <v>211</v>
      </c>
      <c r="O114" s="38">
        <f t="shared" si="20"/>
        <v>77.455696202531641</v>
      </c>
      <c r="P114" s="38">
        <f t="shared" si="21"/>
        <v>120.44206008583691</v>
      </c>
      <c r="Q114" s="38">
        <f t="shared" si="22"/>
        <v>90.557939914163086</v>
      </c>
      <c r="R114" s="38">
        <f t="shared" si="23"/>
        <v>133.54430379746833</v>
      </c>
      <c r="S114" s="39">
        <f t="shared" si="24"/>
        <v>-13.102243711631445</v>
      </c>
      <c r="T114" s="39">
        <f t="shared" si="25"/>
        <v>-13.102243711631417</v>
      </c>
      <c r="U114" t="s">
        <v>354</v>
      </c>
      <c r="V114" t="s">
        <v>233</v>
      </c>
      <c r="W114" t="s">
        <v>432</v>
      </c>
      <c r="X114" t="s">
        <v>489</v>
      </c>
      <c r="Y114" s="41"/>
    </row>
    <row r="115" spans="1:25" ht="15" x14ac:dyDescent="0.25">
      <c r="A115">
        <v>1.56</v>
      </c>
      <c r="B115">
        <v>2.57</v>
      </c>
      <c r="C115" s="29">
        <f t="shared" si="17"/>
        <v>3.0130699391399673E-2</v>
      </c>
      <c r="D115" s="30">
        <f>IF(OR($A115="",$B115=""),"",A115*'MPTO_working_2-way'!$G114)</f>
        <v>1.6070038910505835</v>
      </c>
      <c r="E115" s="32">
        <f>IF(OR($A115="",$B115=""),"",B115*'MPTO_working_2-way'!$G114)</f>
        <v>2.6474358974358969</v>
      </c>
      <c r="F115" s="30">
        <f>IF(OR($A115="",$B115=""),"",'MPTO_working_2-way'!D114)</f>
        <v>1.597545425565827</v>
      </c>
      <c r="G115" s="32">
        <f>IF(OR($A115="",$B115=""),"",'MPTO_working_2-way'!E114)</f>
        <v>2.6735129367831414</v>
      </c>
      <c r="H115" s="30">
        <f>IF(OR($A115="",$B115=""),"",'OddsRatio_working_2-way'!M114)</f>
        <v>1.5972335373111359</v>
      </c>
      <c r="I115" s="30">
        <f>IF(OR($A115="",$B115=""),"",'OddsRatio_working_2-way'!N114)</f>
        <v>2.6743868813901486</v>
      </c>
      <c r="J115" s="30">
        <f>IF('Log_working_2-way'!$D114="","",A115^('Log_working_2-way'!$D114))</f>
        <v>1.5929332708663844</v>
      </c>
      <c r="K115" s="32">
        <f>IF('Log_working_2-way'!$D114="","",B115^('Log_working_2-way'!$D114))</f>
        <v>2.6865304227890037</v>
      </c>
      <c r="L115" s="37">
        <f t="shared" si="18"/>
        <v>0.62227602905569013</v>
      </c>
      <c r="M115" s="37">
        <f t="shared" si="19"/>
        <v>0.37772397094430998</v>
      </c>
      <c r="N115" s="38">
        <v>212</v>
      </c>
      <c r="O115" s="38">
        <f t="shared" si="20"/>
        <v>76.102564102564116</v>
      </c>
      <c r="P115" s="38">
        <f t="shared" si="21"/>
        <v>129.50972762645912</v>
      </c>
      <c r="Q115" s="38">
        <f t="shared" si="22"/>
        <v>82.490272373540861</v>
      </c>
      <c r="R115" s="38">
        <f t="shared" si="23"/>
        <v>135.89743589743588</v>
      </c>
      <c r="S115" s="39">
        <f t="shared" si="24"/>
        <v>-6.387708270976745</v>
      </c>
      <c r="T115" s="39">
        <f t="shared" si="25"/>
        <v>-6.3877082709767592</v>
      </c>
      <c r="U115" t="s">
        <v>369</v>
      </c>
      <c r="V115" t="s">
        <v>360</v>
      </c>
      <c r="W115" t="s">
        <v>423</v>
      </c>
      <c r="X115" t="s">
        <v>489</v>
      </c>
      <c r="Y115" s="41"/>
    </row>
    <row r="116" spans="1:25" ht="15" x14ac:dyDescent="0.25">
      <c r="A116">
        <v>1.8</v>
      </c>
      <c r="B116">
        <v>2.11</v>
      </c>
      <c r="C116" s="29">
        <f t="shared" si="17"/>
        <v>2.9489204844655115E-2</v>
      </c>
      <c r="D116" s="30">
        <f>IF(OR($A116="",$B116=""),"",A116*'MPTO_working_2-way'!$G115)</f>
        <v>1.8530805687203793</v>
      </c>
      <c r="E116" s="32">
        <f>IF(OR($A116="",$B116=""),"",B116*'MPTO_working_2-way'!$G115)</f>
        <v>2.1722222222222221</v>
      </c>
      <c r="F116" s="30">
        <f>IF(OR($A116="",$B116=""),"",'MPTO_working_2-way'!D115)</f>
        <v>1.8490749756572542</v>
      </c>
      <c r="G116" s="32">
        <f>IF(OR($A116="",$B116=""),"",'MPTO_working_2-way'!E115)</f>
        <v>2.1777522935779814</v>
      </c>
      <c r="H116" s="30">
        <f>IF(OR($A116="",$B116=""),"",'OddsRatio_working_2-way'!M115)</f>
        <v>1.8489527199560174</v>
      </c>
      <c r="I116" s="30">
        <f>IF(OR($A116="",$B116=""),"",'OddsRatio_working_2-way'!N115)</f>
        <v>2.1779218989389744</v>
      </c>
      <c r="J116" s="30">
        <f>IF('Log_working_2-way'!$D115="","",A116^('Log_working_2-way'!$D115))</f>
        <v>1.847139460573918</v>
      </c>
      <c r="K116" s="32">
        <f>IF('Log_working_2-way'!$D115="","",B116^('Log_working_2-way'!$D115))</f>
        <v>2.1804431814833727</v>
      </c>
      <c r="L116" s="37">
        <f t="shared" si="18"/>
        <v>0.53964194373401531</v>
      </c>
      <c r="M116" s="37">
        <f t="shared" si="19"/>
        <v>0.46035805626598469</v>
      </c>
      <c r="N116" s="38">
        <v>213</v>
      </c>
      <c r="O116" s="38">
        <f t="shared" si="20"/>
        <v>94.666666666666686</v>
      </c>
      <c r="P116" s="38">
        <f t="shared" si="21"/>
        <v>112.05213270142178</v>
      </c>
      <c r="Q116" s="38">
        <f t="shared" si="22"/>
        <v>100.9478672985782</v>
      </c>
      <c r="R116" s="38">
        <f t="shared" si="23"/>
        <v>118.33333333333334</v>
      </c>
      <c r="S116" s="39">
        <f t="shared" si="24"/>
        <v>-6.281200631911517</v>
      </c>
      <c r="T116" s="39">
        <f t="shared" si="25"/>
        <v>-6.2812006319115596</v>
      </c>
      <c r="U116" t="s">
        <v>363</v>
      </c>
      <c r="V116" t="s">
        <v>237</v>
      </c>
      <c r="W116" t="s">
        <v>423</v>
      </c>
      <c r="X116" t="s">
        <v>489</v>
      </c>
      <c r="Y116" s="41"/>
    </row>
    <row r="117" spans="1:25" ht="15" x14ac:dyDescent="0.25">
      <c r="A117">
        <v>1.81</v>
      </c>
      <c r="B117">
        <v>2.1</v>
      </c>
      <c r="C117" s="29">
        <f t="shared" si="17"/>
        <v>2.8676664035780064E-2</v>
      </c>
      <c r="D117" s="30">
        <f>IF(OR($A117="",$B117=""),"",A117*'MPTO_working_2-way'!$G116)</f>
        <v>1.861904761904762</v>
      </c>
      <c r="E117" s="32">
        <f>IF(OR($A117="",$B117=""),"",B117*'MPTO_working_2-way'!$G116)</f>
        <v>2.160220994475138</v>
      </c>
      <c r="F117" s="30">
        <f>IF(OR($A117="",$B117=""),"",'MPTO_working_2-way'!D116)</f>
        <v>1.858225372769494</v>
      </c>
      <c r="G117" s="32">
        <f>IF(OR($A117="",$B117=""),"",'MPTO_working_2-way'!E116)</f>
        <v>2.1651951011107946</v>
      </c>
      <c r="H117" s="30">
        <f>IF(OR($A117="",$B117=""),"",'OddsRatio_working_2-way'!M116)</f>
        <v>1.8581163303210331</v>
      </c>
      <c r="I117" s="30">
        <f>IF(OR($A117="",$B117=""),"",'OddsRatio_working_2-way'!N116)</f>
        <v>2.1653431646335015</v>
      </c>
      <c r="J117" s="30">
        <f>IF('Log_working_2-way'!$D116="","",A117^('Log_working_2-way'!$D116))</f>
        <v>1.8564516354578522</v>
      </c>
      <c r="K117" s="32">
        <f>IF('Log_working_2-way'!$D116="","",B117^('Log_working_2-way'!$D116))</f>
        <v>2.1676082555034109</v>
      </c>
      <c r="L117" s="37">
        <f t="shared" si="18"/>
        <v>0.53708439897698212</v>
      </c>
      <c r="M117" s="37">
        <f t="shared" si="19"/>
        <v>0.46291560102301793</v>
      </c>
      <c r="N117" s="38">
        <v>214</v>
      </c>
      <c r="O117" s="38">
        <f t="shared" si="20"/>
        <v>95.767955801104989</v>
      </c>
      <c r="P117" s="38">
        <f t="shared" si="21"/>
        <v>112.0952380952381</v>
      </c>
      <c r="Q117" s="38">
        <f t="shared" si="22"/>
        <v>101.9047619047619</v>
      </c>
      <c r="R117" s="38">
        <f t="shared" si="23"/>
        <v>118.23204419889504</v>
      </c>
      <c r="S117" s="39">
        <f t="shared" si="24"/>
        <v>-6.1368061036569088</v>
      </c>
      <c r="T117" s="39">
        <f t="shared" si="25"/>
        <v>-6.1368061036569372</v>
      </c>
      <c r="U117" t="s">
        <v>236</v>
      </c>
      <c r="V117" t="s">
        <v>361</v>
      </c>
      <c r="W117" t="s">
        <v>423</v>
      </c>
      <c r="X117" t="s">
        <v>489</v>
      </c>
      <c r="Y117" s="41"/>
    </row>
    <row r="118" spans="1:25" ht="15" x14ac:dyDescent="0.25">
      <c r="A118">
        <v>1.53</v>
      </c>
      <c r="B118">
        <v>2.64</v>
      </c>
      <c r="C118" s="29">
        <f t="shared" si="17"/>
        <v>3.2382650029708859E-2</v>
      </c>
      <c r="D118" s="30">
        <f>IF(OR($A118="",$B118=""),"",A118*'MPTO_working_2-way'!$G117)</f>
        <v>1.5795454545454546</v>
      </c>
      <c r="E118" s="32">
        <f>IF(OR($A118="",$B118=""),"",B118*'MPTO_working_2-way'!$G117)</f>
        <v>2.7254901960784315</v>
      </c>
      <c r="F118" s="30">
        <f>IF(OR($A118="",$B118=""),"",'MPTO_working_2-way'!D117)</f>
        <v>1.5688650664180843</v>
      </c>
      <c r="G118" s="32">
        <f>IF(OR($A118="",$B118=""),"",'MPTO_working_2-way'!E117)</f>
        <v>2.7578861122490785</v>
      </c>
      <c r="H118" s="30">
        <f>IF(OR($A118="",$B118=""),"",'OddsRatio_working_2-way'!M117)</f>
        <v>1.5684810741856909</v>
      </c>
      <c r="I118" s="30">
        <f>IF(OR($A118="",$B118=""),"",'OddsRatio_working_2-way'!N117)</f>
        <v>2.7590735125745902</v>
      </c>
      <c r="J118" s="30">
        <f>IF('Log_working_2-way'!$D117="","",A118^('Log_working_2-way'!$D117))</f>
        <v>1.5636131180728405</v>
      </c>
      <c r="K118" s="32">
        <f>IF('Log_working_2-way'!$D117="","",B118^('Log_working_2-way'!$D117))</f>
        <v>2.774266722923675</v>
      </c>
      <c r="L118" s="37">
        <f t="shared" si="18"/>
        <v>0.63309352517985606</v>
      </c>
      <c r="M118" s="37">
        <f t="shared" si="19"/>
        <v>0.36690647482014388</v>
      </c>
      <c r="N118" s="38">
        <v>215</v>
      </c>
      <c r="O118" s="38">
        <f t="shared" si="20"/>
        <v>74.477124183006524</v>
      </c>
      <c r="P118" s="38">
        <f t="shared" si="21"/>
        <v>133.56060606060606</v>
      </c>
      <c r="Q118" s="38">
        <f t="shared" si="22"/>
        <v>81.439393939393938</v>
      </c>
      <c r="R118" s="38">
        <f t="shared" si="23"/>
        <v>140.52287581699346</v>
      </c>
      <c r="S118" s="39">
        <f t="shared" si="24"/>
        <v>-6.9622697563874141</v>
      </c>
      <c r="T118" s="39">
        <f t="shared" si="25"/>
        <v>-6.9622697563873999</v>
      </c>
      <c r="U118" t="s">
        <v>383</v>
      </c>
      <c r="V118" t="s">
        <v>136</v>
      </c>
      <c r="W118" t="s">
        <v>425</v>
      </c>
      <c r="X118" t="s">
        <v>489</v>
      </c>
      <c r="Y118" s="41"/>
    </row>
    <row r="119" spans="1:25" ht="15" x14ac:dyDescent="0.25">
      <c r="A119">
        <v>1.38</v>
      </c>
      <c r="B119">
        <v>3.12</v>
      </c>
      <c r="C119" s="29">
        <f t="shared" si="17"/>
        <v>4.5150501672240884E-2</v>
      </c>
      <c r="D119" s="30">
        <f>IF(OR($A119="",$B119=""),"",A119*'MPTO_working_2-way'!$G118)</f>
        <v>1.4423076923076923</v>
      </c>
      <c r="E119" s="32">
        <f>IF(OR($A119="",$B119=""),"",B119*'MPTO_working_2-way'!$G118)</f>
        <v>3.2608695652173916</v>
      </c>
      <c r="F119" s="30">
        <f>IF(OR($A119="",$B119=""),"",'MPTO_working_2-way'!D118)</f>
        <v>1.4243747518856689</v>
      </c>
      <c r="G119" s="32">
        <f>IF(OR($A119="",$B119=""),"",'MPTO_working_2-way'!E118)</f>
        <v>3.3564078578110386</v>
      </c>
      <c r="H119" s="30">
        <f>IF(OR($A119="",$B119=""),"",'OddsRatio_working_2-way'!M118)</f>
        <v>1.4233736919305071</v>
      </c>
      <c r="I119" s="30">
        <f>IF(OR($A119="",$B119=""),"",'OddsRatio_working_2-way'!N118)</f>
        <v>3.3619795444544089</v>
      </c>
      <c r="J119" s="30">
        <f>IF('Log_working_2-way'!$D118="","",A119^('Log_working_2-way'!$D118))</f>
        <v>1.4150696544719332</v>
      </c>
      <c r="K119" s="32">
        <f>IF('Log_working_2-way'!$D118="","",B119^('Log_working_2-way'!$D118))</f>
        <v>3.4092341832748581</v>
      </c>
      <c r="L119" s="37">
        <f t="shared" si="18"/>
        <v>0.69333333333333336</v>
      </c>
      <c r="M119" s="37">
        <f t="shared" si="19"/>
        <v>0.30666666666666664</v>
      </c>
      <c r="N119" s="38">
        <v>216</v>
      </c>
      <c r="O119" s="38">
        <f t="shared" si="20"/>
        <v>59.478260869565212</v>
      </c>
      <c r="P119" s="38">
        <f t="shared" si="21"/>
        <v>146.76923076923077</v>
      </c>
      <c r="Q119" s="38">
        <f t="shared" si="22"/>
        <v>69.230769230769226</v>
      </c>
      <c r="R119" s="38">
        <f t="shared" si="23"/>
        <v>156.52173913043481</v>
      </c>
      <c r="S119" s="39">
        <f t="shared" si="24"/>
        <v>-9.7525083612040149</v>
      </c>
      <c r="T119" s="39">
        <f t="shared" si="25"/>
        <v>-9.7525083612040362</v>
      </c>
      <c r="U119" t="s">
        <v>254</v>
      </c>
      <c r="V119" t="s">
        <v>377</v>
      </c>
      <c r="W119" t="s">
        <v>425</v>
      </c>
      <c r="X119" t="s">
        <v>489</v>
      </c>
      <c r="Y119" s="41"/>
    </row>
    <row r="120" spans="1:25" ht="15" x14ac:dyDescent="0.25">
      <c r="A120">
        <v>1.72</v>
      </c>
      <c r="B120">
        <v>2.21</v>
      </c>
      <c r="C120" s="29">
        <f t="shared" si="17"/>
        <v>3.3884036620014824E-2</v>
      </c>
      <c r="D120" s="30">
        <f>IF(OR($A120="",$B120=""),"",A120*'MPTO_working_2-way'!$G119)</f>
        <v>1.7782805429864255</v>
      </c>
      <c r="E120" s="32">
        <f>IF(OR($A120="",$B120=""),"",B120*'MPTO_working_2-way'!$G119)</f>
        <v>2.2848837209302326</v>
      </c>
      <c r="F120" s="30">
        <f>IF(OR($A120="",$B120=""),"",'MPTO_working_2-way'!D119)</f>
        <v>1.7716256524981358</v>
      </c>
      <c r="G120" s="32">
        <f>IF(OR($A120="",$B120=""),"",'MPTO_working_2-way'!E119)</f>
        <v>2.2959652089876781</v>
      </c>
      <c r="H120" s="30">
        <f>IF(OR($A120="",$B120=""),"",'OddsRatio_working_2-way'!M119)</f>
        <v>1.7713892158398703</v>
      </c>
      <c r="I120" s="30">
        <f>IF(OR($A120="",$B120=""),"",'OddsRatio_working_2-way'!N119)</f>
        <v>2.2963624321753371</v>
      </c>
      <c r="J120" s="30">
        <f>IF('Log_working_2-way'!$D119="","",A120^('Log_working_2-way'!$D119))</f>
        <v>1.7683679149287428</v>
      </c>
      <c r="K120" s="32">
        <f>IF('Log_working_2-way'!$D119="","",B120^('Log_working_2-way'!$D119))</f>
        <v>2.3014598613122459</v>
      </c>
      <c r="L120" s="37">
        <f t="shared" si="18"/>
        <v>0.56234096692111957</v>
      </c>
      <c r="M120" s="37">
        <f t="shared" si="19"/>
        <v>0.43765903307888038</v>
      </c>
      <c r="N120" s="38">
        <v>217</v>
      </c>
      <c r="O120" s="38">
        <f t="shared" si="20"/>
        <v>90.83720930232559</v>
      </c>
      <c r="P120" s="38">
        <f t="shared" si="21"/>
        <v>118.80995475113122</v>
      </c>
      <c r="Q120" s="38">
        <f t="shared" si="22"/>
        <v>98.190045248868785</v>
      </c>
      <c r="R120" s="38">
        <f t="shared" si="23"/>
        <v>126.16279069767442</v>
      </c>
      <c r="S120" s="39">
        <f t="shared" si="24"/>
        <v>-7.3528359465431947</v>
      </c>
      <c r="T120" s="39">
        <f t="shared" si="25"/>
        <v>-7.3528359465432089</v>
      </c>
      <c r="U120" t="s">
        <v>257</v>
      </c>
      <c r="V120" t="s">
        <v>381</v>
      </c>
      <c r="W120" t="s">
        <v>425</v>
      </c>
      <c r="X120" t="s">
        <v>489</v>
      </c>
      <c r="Y120" s="41"/>
    </row>
    <row r="121" spans="1:25" ht="15" x14ac:dyDescent="0.25">
      <c r="A121">
        <v>1.52</v>
      </c>
      <c r="B121">
        <v>2.62</v>
      </c>
      <c r="C121" s="29">
        <f t="shared" si="17"/>
        <v>3.9574126155082379E-2</v>
      </c>
      <c r="D121" s="30">
        <f>IF(OR($A121="",$B121=""),"",A121*'MPTO_working_2-way'!$G120)</f>
        <v>1.5801526717557253</v>
      </c>
      <c r="E121" s="32">
        <f>IF(OR($A121="",$B121=""),"",B121*'MPTO_working_2-way'!$G120)</f>
        <v>2.7236842105263159</v>
      </c>
      <c r="F121" s="30">
        <f>IF(OR($A121="",$B121=""),"",'MPTO_working_2-way'!D120)</f>
        <v>1.5671336376515033</v>
      </c>
      <c r="G121" s="32">
        <f>IF(OR($A121="",$B121=""),"",'MPTO_working_2-way'!E120)</f>
        <v>2.7632528448515128</v>
      </c>
      <c r="H121" s="30">
        <f>IF(OR($A121="",$B121=""),"",'OddsRatio_working_2-way'!M120)</f>
        <v>1.5665577237325312</v>
      </c>
      <c r="I121" s="30">
        <f>IF(OR($A121="",$B121=""),"",'OddsRatio_working_2-way'!N120)</f>
        <v>2.7650452162436565</v>
      </c>
      <c r="J121" s="30">
        <f>IF('Log_working_2-way'!$D120="","",A121^('Log_working_2-way'!$D120))</f>
        <v>1.560602588024171</v>
      </c>
      <c r="K121" s="32">
        <f>IF('Log_working_2-way'!$D120="","",B121^('Log_working_2-way'!$D120))</f>
        <v>2.7837948332060924</v>
      </c>
      <c r="L121" s="37">
        <f t="shared" si="18"/>
        <v>0.63285024154589364</v>
      </c>
      <c r="M121" s="37">
        <f t="shared" si="19"/>
        <v>0.36714975845410625</v>
      </c>
      <c r="N121" s="38">
        <v>218</v>
      </c>
      <c r="O121" s="38">
        <f t="shared" si="20"/>
        <v>74.578947368421069</v>
      </c>
      <c r="P121" s="38">
        <f t="shared" si="21"/>
        <v>134.79389312977096</v>
      </c>
      <c r="Q121" s="38">
        <f t="shared" si="22"/>
        <v>83.206106870229007</v>
      </c>
      <c r="R121" s="38">
        <f t="shared" si="23"/>
        <v>143.42105263157896</v>
      </c>
      <c r="S121" s="39">
        <f t="shared" si="24"/>
        <v>-8.6271595018079381</v>
      </c>
      <c r="T121" s="39">
        <f t="shared" si="25"/>
        <v>-8.627159501807995</v>
      </c>
      <c r="U121" t="s">
        <v>380</v>
      </c>
      <c r="V121" t="s">
        <v>256</v>
      </c>
      <c r="W121" t="s">
        <v>425</v>
      </c>
      <c r="X121" t="s">
        <v>489</v>
      </c>
      <c r="Y121" s="41"/>
    </row>
    <row r="122" spans="1:25" ht="15" x14ac:dyDescent="0.25">
      <c r="A122">
        <v>1.54</v>
      </c>
      <c r="B122">
        <v>2.57</v>
      </c>
      <c r="C122" s="29">
        <f t="shared" si="17"/>
        <v>3.845570771640805E-2</v>
      </c>
      <c r="D122" s="30">
        <f>IF(OR($A122="",$B122=""),"",A122*'MPTO_working_2-way'!$G121)</f>
        <v>1.5992217898832684</v>
      </c>
      <c r="E122" s="32">
        <f>IF(OR($A122="",$B122=""),"",B122*'MPTO_working_2-way'!$G121)</f>
        <v>2.6688311688311686</v>
      </c>
      <c r="F122" s="30">
        <f>IF(OR($A122="",$B122=""),"",'MPTO_working_2-way'!D121)</f>
        <v>1.5869922611171257</v>
      </c>
      <c r="G122" s="32">
        <f>IF(OR($A122="",$B122=""),"",'MPTO_working_2-way'!E121)</f>
        <v>2.7035999726757289</v>
      </c>
      <c r="H122" s="30">
        <f>IF(OR($A122="",$B122=""),"",'OddsRatio_working_2-way'!M121)</f>
        <v>1.5864716912059673</v>
      </c>
      <c r="I122" s="30">
        <f>IF(OR($A122="",$B122=""),"",'OddsRatio_working_2-way'!N121)</f>
        <v>2.7051121392469786</v>
      </c>
      <c r="J122" s="30">
        <f>IF('Log_working_2-way'!$D121="","",A122^('Log_working_2-way'!$D121))</f>
        <v>1.5808854671048231</v>
      </c>
      <c r="K122" s="32">
        <f>IF('Log_working_2-way'!$D121="","",B122^('Log_working_2-way'!$D121))</f>
        <v>2.7215097581692191</v>
      </c>
      <c r="L122" s="37">
        <f t="shared" si="18"/>
        <v>0.62530413625304138</v>
      </c>
      <c r="M122" s="37">
        <f t="shared" si="19"/>
        <v>0.37469586374695868</v>
      </c>
      <c r="N122" s="38">
        <v>219</v>
      </c>
      <c r="O122" s="38">
        <f t="shared" si="20"/>
        <v>76.79220779220779</v>
      </c>
      <c r="P122" s="38">
        <f t="shared" si="21"/>
        <v>133.78599221789881</v>
      </c>
      <c r="Q122" s="38">
        <f t="shared" si="22"/>
        <v>85.214007782101163</v>
      </c>
      <c r="R122" s="38">
        <f t="shared" si="23"/>
        <v>142.20779220779221</v>
      </c>
      <c r="S122" s="39">
        <f t="shared" si="24"/>
        <v>-8.4217999898933726</v>
      </c>
      <c r="T122" s="39">
        <f t="shared" si="25"/>
        <v>-8.4217999898934011</v>
      </c>
      <c r="U122" t="s">
        <v>462</v>
      </c>
      <c r="V122" t="s">
        <v>476</v>
      </c>
      <c r="W122" t="s">
        <v>478</v>
      </c>
      <c r="X122" t="s">
        <v>489</v>
      </c>
      <c r="Y122" s="41"/>
    </row>
    <row r="123" spans="1:25" ht="15" x14ac:dyDescent="0.25">
      <c r="A123">
        <v>1.82</v>
      </c>
      <c r="B123">
        <v>2.06</v>
      </c>
      <c r="C123" s="29">
        <f t="shared" si="17"/>
        <v>3.4887442654432999E-2</v>
      </c>
      <c r="D123" s="30">
        <f>IF(OR($A123="",$B123=""),"",A123*'MPTO_working_2-way'!$G122)</f>
        <v>1.883495145631068</v>
      </c>
      <c r="E123" s="32">
        <f>IF(OR($A123="",$B123=""),"",B123*'MPTO_working_2-way'!$G122)</f>
        <v>2.1318681318681318</v>
      </c>
      <c r="F123" s="30">
        <f>IF(OR($A123="",$B123=""),"",'MPTO_working_2-way'!D122)</f>
        <v>1.8796751228316457</v>
      </c>
      <c r="G123" s="32">
        <f>IF(OR($A123="",$B123=""),"",'MPTO_working_2-way'!E122)</f>
        <v>2.1367833124358828</v>
      </c>
      <c r="H123" s="30">
        <f>IF(OR($A123="",$B123=""),"",'OddsRatio_working_2-way'!M122)</f>
        <v>1.8795367562872962</v>
      </c>
      <c r="I123" s="30">
        <f>IF(OR($A123="",$B123=""),"",'OddsRatio_working_2-way'!N122)</f>
        <v>2.1369621483713819</v>
      </c>
      <c r="J123" s="30">
        <f>IF('Log_working_2-way'!$D122="","",A123^('Log_working_2-way'!$D122))</f>
        <v>1.8777999804454721</v>
      </c>
      <c r="K123" s="32">
        <f>IF('Log_working_2-way'!$D122="","",B123^('Log_working_2-way'!$D122))</f>
        <v>2.139211690905316</v>
      </c>
      <c r="L123" s="37">
        <f t="shared" si="18"/>
        <v>0.53092783505154639</v>
      </c>
      <c r="M123" s="37">
        <f t="shared" si="19"/>
        <v>0.46907216494845361</v>
      </c>
      <c r="N123" s="38">
        <v>220</v>
      </c>
      <c r="O123" s="38">
        <f t="shared" si="20"/>
        <v>99.120879120879124</v>
      </c>
      <c r="P123" s="38">
        <f t="shared" si="21"/>
        <v>113.20388349514563</v>
      </c>
      <c r="Q123" s="38">
        <f t="shared" si="22"/>
        <v>106.79611650485437</v>
      </c>
      <c r="R123" s="38">
        <f t="shared" si="23"/>
        <v>120.87912087912086</v>
      </c>
      <c r="S123" s="39">
        <f t="shared" si="24"/>
        <v>-7.6752373839752437</v>
      </c>
      <c r="T123" s="39">
        <f t="shared" si="25"/>
        <v>-7.6752373839752295</v>
      </c>
      <c r="U123" t="s">
        <v>471</v>
      </c>
      <c r="V123" t="s">
        <v>469</v>
      </c>
      <c r="W123" t="s">
        <v>478</v>
      </c>
      <c r="X123" t="s">
        <v>489</v>
      </c>
      <c r="Y123" s="41"/>
    </row>
    <row r="124" spans="1:25" ht="15" x14ac:dyDescent="0.25">
      <c r="A124">
        <v>1.85</v>
      </c>
      <c r="B124">
        <v>2.0499999999999998</v>
      </c>
      <c r="C124" s="29">
        <f t="shared" si="17"/>
        <v>2.8345418589321048E-2</v>
      </c>
      <c r="D124" s="30">
        <f>IF(OR($A124="",$B124=""),"",A124*'MPTO_working_2-way'!$G123)</f>
        <v>1.902439024390244</v>
      </c>
      <c r="E124" s="32">
        <f>IF(OR($A124="",$B124=""),"",B124*'MPTO_working_2-way'!$G123)</f>
        <v>2.1081081081081079</v>
      </c>
      <c r="F124" s="30">
        <f>IF(OR($A124="",$B124=""),"",'MPTO_working_2-way'!D123)</f>
        <v>1.8998121477770822</v>
      </c>
      <c r="G124" s="32">
        <f>IF(OR($A124="",$B124=""),"",'MPTO_working_2-way'!E123)</f>
        <v>2.1113430758524703</v>
      </c>
      <c r="H124" s="30">
        <f>IF(OR($A124="",$B124=""),"",'OddsRatio_working_2-way'!M123)</f>
        <v>1.8997354108424378</v>
      </c>
      <c r="I124" s="30">
        <f>IF(OR($A124="",$B124=""),"",'OddsRatio_working_2-way'!N123)</f>
        <v>2.1114378604524222</v>
      </c>
      <c r="J124" s="30">
        <f>IF('Log_working_2-way'!$D123="","",A124^('Log_working_2-way'!$D123))</f>
        <v>1.8985467665018629</v>
      </c>
      <c r="K124" s="32">
        <f>IF('Log_working_2-way'!$D123="","",B124^('Log_working_2-way'!$D123))</f>
        <v>2.1129081281913611</v>
      </c>
      <c r="L124" s="37">
        <f t="shared" si="18"/>
        <v>0.52564102564102555</v>
      </c>
      <c r="M124" s="37">
        <f t="shared" si="19"/>
        <v>0.47435897435897439</v>
      </c>
      <c r="N124" s="38">
        <v>221</v>
      </c>
      <c r="O124" s="38">
        <f t="shared" si="20"/>
        <v>101.54054054054053</v>
      </c>
      <c r="P124" s="38">
        <f t="shared" si="21"/>
        <v>113.19512195121951</v>
      </c>
      <c r="Q124" s="38">
        <f t="shared" si="22"/>
        <v>107.80487804878049</v>
      </c>
      <c r="R124" s="38">
        <f t="shared" si="23"/>
        <v>119.45945945945944</v>
      </c>
      <c r="S124" s="39">
        <f t="shared" si="24"/>
        <v>-6.2643375082399615</v>
      </c>
      <c r="T124" s="39">
        <f t="shared" si="25"/>
        <v>-6.2643375082399331</v>
      </c>
      <c r="U124" t="s">
        <v>463</v>
      </c>
      <c r="V124" t="s">
        <v>435</v>
      </c>
      <c r="W124" t="s">
        <v>478</v>
      </c>
      <c r="X124" t="s">
        <v>489</v>
      </c>
      <c r="Y124" s="41"/>
    </row>
    <row r="125" spans="1:25" ht="15" x14ac:dyDescent="0.25">
      <c r="A125">
        <v>2.2200000000000002</v>
      </c>
      <c r="B125">
        <v>1.71</v>
      </c>
      <c r="C125" s="29">
        <f t="shared" si="17"/>
        <v>3.5245772087877381E-2</v>
      </c>
      <c r="D125" s="30">
        <f>IF(OR($A125="",$B125=""),"",A125*'MPTO_working_2-way'!$G124)</f>
        <v>2.2982456140350882</v>
      </c>
      <c r="E125" s="32">
        <f>IF(OR($A125="",$B125=""),"",B125*'MPTO_working_2-way'!$G124)</f>
        <v>1.7702702702702702</v>
      </c>
      <c r="F125" s="30">
        <f>IF(OR($A125="",$B125=""),"",'MPTO_working_2-way'!D124)</f>
        <v>2.3103888990323171</v>
      </c>
      <c r="G125" s="32">
        <f>IF(OR($A125="",$B125=""),"",'MPTO_working_2-way'!E124)</f>
        <v>1.7631322279503969</v>
      </c>
      <c r="H125" s="30">
        <f>IF(OR($A125="",$B125=""),"",'OddsRatio_working_2-way'!M124)</f>
        <v>2.310843186332725</v>
      </c>
      <c r="I125" s="30">
        <f>IF(OR($A125="",$B125=""),"",'OddsRatio_working_2-way'!N124)</f>
        <v>1.7628677559805201</v>
      </c>
      <c r="J125" s="30">
        <f>IF('Log_working_2-way'!$D124="","",A125^('Log_working_2-way'!$D124))</f>
        <v>2.3164405926032319</v>
      </c>
      <c r="K125" s="32">
        <f>IF('Log_working_2-way'!$D124="","",B125^('Log_working_2-way'!$D124))</f>
        <v>1.7596240997267032</v>
      </c>
      <c r="L125" s="37">
        <f t="shared" si="18"/>
        <v>0.43511450381679379</v>
      </c>
      <c r="M125" s="37">
        <f t="shared" si="19"/>
        <v>0.56488549618320616</v>
      </c>
      <c r="N125" s="38">
        <v>222</v>
      </c>
      <c r="O125" s="38">
        <f t="shared" si="20"/>
        <v>122</v>
      </c>
      <c r="P125" s="38">
        <f t="shared" si="21"/>
        <v>92.175438596491219</v>
      </c>
      <c r="Q125" s="38">
        <f t="shared" si="22"/>
        <v>129.82456140350877</v>
      </c>
      <c r="R125" s="38">
        <f t="shared" si="23"/>
        <v>99.999999999999986</v>
      </c>
      <c r="S125" s="39">
        <f t="shared" si="24"/>
        <v>-7.8245614035087669</v>
      </c>
      <c r="T125" s="39">
        <f t="shared" si="25"/>
        <v>-7.8245614035087669</v>
      </c>
      <c r="U125" t="s">
        <v>385</v>
      </c>
      <c r="V125" t="s">
        <v>262</v>
      </c>
      <c r="W125" t="s">
        <v>433</v>
      </c>
      <c r="X125" t="s">
        <v>489</v>
      </c>
      <c r="Y125" s="41"/>
    </row>
    <row r="126" spans="1:25" ht="15" x14ac:dyDescent="0.25">
      <c r="A126">
        <v>1.47</v>
      </c>
      <c r="B126">
        <v>2.74</v>
      </c>
      <c r="C126" s="29">
        <f t="shared" si="17"/>
        <v>4.5235612493172539E-2</v>
      </c>
      <c r="D126" s="30">
        <f>IF(OR($A126="",$B126=""),"",A126*'MPTO_working_2-way'!$G125)</f>
        <v>1.5364963503649636</v>
      </c>
      <c r="E126" s="32">
        <f>IF(OR($A126="",$B126=""),"",B126*'MPTO_working_2-way'!$G125)</f>
        <v>2.8639455782312928</v>
      </c>
      <c r="F126" s="30">
        <f>IF(OR($A126="",$B126=""),"",'MPTO_working_2-way'!D125)</f>
        <v>1.5205557023670204</v>
      </c>
      <c r="G126" s="32">
        <f>IF(OR($A126="",$B126=""),"",'MPTO_working_2-way'!E125)</f>
        <v>2.9210240046413816</v>
      </c>
      <c r="H126" s="30">
        <f>IF(OR($A126="",$B126=""),"",'OddsRatio_working_2-way'!M125)</f>
        <v>1.5197258340016742</v>
      </c>
      <c r="I126" s="30">
        <f>IF(OR($A126="",$B126=""),"",'OddsRatio_working_2-way'!N125)</f>
        <v>2.9240913854530066</v>
      </c>
      <c r="J126" s="30">
        <f>IF('Log_working_2-way'!$D125="","",A126^('Log_working_2-way'!$D125))</f>
        <v>1.5123981350795042</v>
      </c>
      <c r="K126" s="32">
        <f>IF('Log_working_2-way'!$D125="","",B126^('Log_working_2-way'!$D125))</f>
        <v>2.9516074152820275</v>
      </c>
      <c r="L126" s="37">
        <f t="shared" si="18"/>
        <v>0.65083135391923985</v>
      </c>
      <c r="M126" s="37">
        <f t="shared" si="19"/>
        <v>0.34916864608076004</v>
      </c>
      <c r="N126" s="38">
        <v>223</v>
      </c>
      <c r="O126" s="38">
        <f t="shared" si="20"/>
        <v>71.299319727891159</v>
      </c>
      <c r="P126" s="38">
        <f t="shared" si="21"/>
        <v>141.61313868613141</v>
      </c>
      <c r="Q126" s="38">
        <f t="shared" si="22"/>
        <v>81.386861313868607</v>
      </c>
      <c r="R126" s="38">
        <f t="shared" si="23"/>
        <v>151.70068027210883</v>
      </c>
      <c r="S126" s="39">
        <f t="shared" si="24"/>
        <v>-10.087541585977448</v>
      </c>
      <c r="T126" s="39">
        <f t="shared" si="25"/>
        <v>-10.087541585977419</v>
      </c>
      <c r="U126" t="s">
        <v>386</v>
      </c>
      <c r="V126" t="s">
        <v>264</v>
      </c>
      <c r="W126" t="s">
        <v>433</v>
      </c>
      <c r="X126" t="s">
        <v>489</v>
      </c>
      <c r="Y126" s="41"/>
    </row>
    <row r="127" spans="1:25" ht="15" x14ac:dyDescent="0.25">
      <c r="A127">
        <v>2.64</v>
      </c>
      <c r="B127">
        <v>1.53</v>
      </c>
      <c r="C127" s="29">
        <f t="shared" si="17"/>
        <v>3.2382650029708859E-2</v>
      </c>
      <c r="D127" s="30">
        <f>IF(OR($A127="",$B127=""),"",A127*'MPTO_working_2-way'!$G126)</f>
        <v>2.7254901960784315</v>
      </c>
      <c r="E127" s="32">
        <f>IF(OR($A127="",$B127=""),"",B127*'MPTO_working_2-way'!$G126)</f>
        <v>1.5795454545454546</v>
      </c>
      <c r="F127" s="30">
        <f>IF(OR($A127="",$B127=""),"",'MPTO_working_2-way'!D126)</f>
        <v>2.7578861122490785</v>
      </c>
      <c r="G127" s="32">
        <f>IF(OR($A127="",$B127=""),"",'MPTO_working_2-way'!E126)</f>
        <v>1.5688650664180843</v>
      </c>
      <c r="H127" s="30">
        <f>IF(OR($A127="",$B127=""),"",'OddsRatio_working_2-way'!M126)</f>
        <v>2.7590735125745902</v>
      </c>
      <c r="I127" s="30">
        <f>IF(OR($A127="",$B127=""),"",'OddsRatio_working_2-way'!N126)</f>
        <v>1.5684810741856909</v>
      </c>
      <c r="J127" s="30">
        <f>IF('Log_working_2-way'!$D126="","",A127^('Log_working_2-way'!$D126))</f>
        <v>2.774266722923675</v>
      </c>
      <c r="K127" s="32">
        <f>IF('Log_working_2-way'!$D126="","",B127^('Log_working_2-way'!$D126))</f>
        <v>1.5636131180728405</v>
      </c>
      <c r="L127" s="37">
        <f t="shared" si="18"/>
        <v>0.36690647482014388</v>
      </c>
      <c r="M127" s="37">
        <f t="shared" si="19"/>
        <v>0.63309352517985606</v>
      </c>
      <c r="N127" s="38">
        <v>224</v>
      </c>
      <c r="O127" s="38">
        <f t="shared" si="20"/>
        <v>139.15151515151516</v>
      </c>
      <c r="P127" s="38">
        <f t="shared" si="21"/>
        <v>77.594771241830088</v>
      </c>
      <c r="Q127" s="38">
        <f t="shared" si="22"/>
        <v>146.40522875816993</v>
      </c>
      <c r="R127" s="38">
        <f t="shared" si="23"/>
        <v>84.848484848484844</v>
      </c>
      <c r="S127" s="39">
        <f t="shared" si="24"/>
        <v>-7.2537136066547703</v>
      </c>
      <c r="T127" s="39">
        <f t="shared" si="25"/>
        <v>-7.2537136066547561</v>
      </c>
      <c r="U127" t="s">
        <v>260</v>
      </c>
      <c r="V127" t="s">
        <v>266</v>
      </c>
      <c r="W127" t="s">
        <v>433</v>
      </c>
      <c r="X127" t="s">
        <v>489</v>
      </c>
      <c r="Y127" s="41"/>
    </row>
    <row r="128" spans="1:25" ht="15" x14ac:dyDescent="0.25">
      <c r="A128">
        <v>2.0699999999999998</v>
      </c>
      <c r="B128">
        <v>1.83</v>
      </c>
      <c r="C128" s="29">
        <f t="shared" si="17"/>
        <v>2.9539874871307603E-2</v>
      </c>
      <c r="D128" s="30">
        <f>IF(OR($A128="",$B128=""),"",A128*'MPTO_working_2-way'!$G127)</f>
        <v>2.1311475409836067</v>
      </c>
      <c r="E128" s="32">
        <f>IF(OR($A128="",$B128=""),"",B128*'MPTO_working_2-way'!$G127)</f>
        <v>1.8840579710144929</v>
      </c>
      <c r="F128" s="30">
        <f>IF(OR($A128="",$B128=""),"",'MPTO_working_2-way'!D127)</f>
        <v>2.1352836729517204</v>
      </c>
      <c r="G128" s="32">
        <f>IF(OR($A128="",$B128=""),"",'MPTO_working_2-way'!E127)</f>
        <v>1.8808371192373576</v>
      </c>
      <c r="H128" s="30">
        <f>IF(OR($A128="",$B128=""),"",'OddsRatio_working_2-way'!M127)</f>
        <v>2.1354103339788768</v>
      </c>
      <c r="I128" s="30">
        <f>IF(OR($A128="",$B128=""),"",'OddsRatio_working_2-way'!N127)</f>
        <v>1.8807388571985679</v>
      </c>
      <c r="J128" s="30">
        <f>IF('Log_working_2-way'!$D127="","",A128^('Log_working_2-way'!$D127))</f>
        <v>2.137293622577233</v>
      </c>
      <c r="K128" s="32">
        <f>IF('Log_working_2-way'!$D127="","",B128^('Log_working_2-way'!$D127))</f>
        <v>1.8792804075818812</v>
      </c>
      <c r="L128" s="37">
        <f t="shared" si="18"/>
        <v>0.46923076923076917</v>
      </c>
      <c r="M128" s="37">
        <f t="shared" si="19"/>
        <v>0.53076923076923077</v>
      </c>
      <c r="N128" s="38">
        <v>225</v>
      </c>
      <c r="O128" s="38">
        <f t="shared" si="20"/>
        <v>116.30434782608694</v>
      </c>
      <c r="P128" s="38">
        <f t="shared" si="21"/>
        <v>102.04918032786884</v>
      </c>
      <c r="Q128" s="38">
        <f t="shared" si="22"/>
        <v>122.95081967213113</v>
      </c>
      <c r="R128" s="38">
        <f t="shared" si="23"/>
        <v>108.69565217391305</v>
      </c>
      <c r="S128" s="39">
        <f t="shared" si="24"/>
        <v>-6.6464718460441929</v>
      </c>
      <c r="T128" s="39">
        <f t="shared" si="25"/>
        <v>-6.6464718460442072</v>
      </c>
      <c r="U128" t="s">
        <v>261</v>
      </c>
      <c r="V128" t="s">
        <v>388</v>
      </c>
      <c r="W128" t="s">
        <v>433</v>
      </c>
      <c r="X128" t="s">
        <v>489</v>
      </c>
      <c r="Y128" s="41"/>
    </row>
    <row r="129" spans="1:25" s="35" customFormat="1" ht="15" x14ac:dyDescent="0.25">
      <c r="A129">
        <v>2.04</v>
      </c>
      <c r="B129">
        <v>1.86</v>
      </c>
      <c r="C129" s="29">
        <f t="shared" si="17"/>
        <v>2.7830487033523088E-2</v>
      </c>
      <c r="D129" s="30">
        <f>IF(OR($A129="",$B129=""),"",A129*'MPTO_working_2-way'!$G128)</f>
        <v>2.096774193548387</v>
      </c>
      <c r="E129" s="32">
        <f>IF(OR($A129="",$B129=""),"",B129*'MPTO_working_2-way'!$G128)</f>
        <v>1.911764705882353</v>
      </c>
      <c r="F129" s="30">
        <f>IF(OR($A129="",$B129=""),"",'MPTO_working_2-way'!D128)</f>
        <v>2.0996015936254984</v>
      </c>
      <c r="G129" s="32">
        <f>IF(OR($A129="",$B129=""),"",'MPTO_working_2-way'!E128)</f>
        <v>1.9094202898550725</v>
      </c>
      <c r="H129" s="30">
        <f>IF(OR($A129="",$B129=""),"",'OddsRatio_working_2-way'!M128)</f>
        <v>2.0996828295383159</v>
      </c>
      <c r="I129" s="30">
        <f>IF(OR($A129="",$B129=""),"",'OddsRatio_working_2-way'!N128)</f>
        <v>1.9093531090412992</v>
      </c>
      <c r="J129" s="30">
        <f>IF('Log_working_2-way'!$D128="","",A129^('Log_working_2-way'!$D128))</f>
        <v>2.1009668261031296</v>
      </c>
      <c r="K129" s="32">
        <f>IF('Log_working_2-way'!$D128="","",B129^('Log_working_2-way'!$D128))</f>
        <v>1.9082925809304243</v>
      </c>
      <c r="L129" s="37">
        <f t="shared" si="18"/>
        <v>0.47692307692307695</v>
      </c>
      <c r="M129" s="37">
        <f t="shared" si="19"/>
        <v>0.52307692307692311</v>
      </c>
      <c r="N129" s="38">
        <v>226</v>
      </c>
      <c r="O129" s="38">
        <f t="shared" si="20"/>
        <v>115.21568627450981</v>
      </c>
      <c r="P129" s="38">
        <f t="shared" si="21"/>
        <v>104.49462365591398</v>
      </c>
      <c r="Q129" s="38">
        <f t="shared" si="22"/>
        <v>121.50537634408602</v>
      </c>
      <c r="R129" s="38">
        <f t="shared" si="23"/>
        <v>110.78431372549019</v>
      </c>
      <c r="S129" s="39">
        <f t="shared" si="24"/>
        <v>-6.2896900695762099</v>
      </c>
      <c r="T129" s="39">
        <f t="shared" si="25"/>
        <v>-6.2896900695762099</v>
      </c>
      <c r="U129" t="s">
        <v>265</v>
      </c>
      <c r="V129" t="s">
        <v>267</v>
      </c>
      <c r="W129" t="s">
        <v>433</v>
      </c>
      <c r="X129" t="s">
        <v>489</v>
      </c>
      <c r="Y129" s="41"/>
    </row>
    <row r="130" spans="1:25" ht="15" x14ac:dyDescent="0.25">
      <c r="A130">
        <v>1.93</v>
      </c>
      <c r="B130">
        <v>1.87</v>
      </c>
      <c r="C130" s="29">
        <f t="shared" si="17"/>
        <v>5.2894073314676771E-2</v>
      </c>
      <c r="D130" s="30">
        <f>IF(OR($A130="",$B130=""),"",A130*'MPTO_working_2-way'!$G129)</f>
        <v>2.0320855614973259</v>
      </c>
      <c r="E130" s="32">
        <f>IF(OR($A130="",$B130=""),"",B130*'MPTO_working_2-way'!$G129)</f>
        <v>1.9689119170984457</v>
      </c>
      <c r="F130" s="30">
        <f>IF(OR($A130="",$B130=""),"",'MPTO_working_2-way'!D129)</f>
        <v>2.0338113888027949</v>
      </c>
      <c r="G130" s="32">
        <f>IF(OR($A130="",$B130=""),"",'MPTO_working_2-way'!E129)</f>
        <v>1.9672944318770271</v>
      </c>
      <c r="H130" s="30">
        <f>IF(OR($A130="",$B130=""),"",'OddsRatio_working_2-way'!M129)</f>
        <v>2.0339078862458586</v>
      </c>
      <c r="I130" s="30">
        <f>IF(OR($A130="",$B130=""),"",'OddsRatio_working_2-way'!N129)</f>
        <v>1.9672041516493519</v>
      </c>
      <c r="J130" s="30">
        <f>IF('Log_working_2-way'!$D129="","",A130^('Log_working_2-way'!$D129))</f>
        <v>2.0347079131673405</v>
      </c>
      <c r="K130" s="32">
        <f>IF('Log_working_2-way'!$D129="","",B130^('Log_working_2-way'!$D129))</f>
        <v>1.9664563180322503</v>
      </c>
      <c r="L130" s="37">
        <f t="shared" si="18"/>
        <v>0.49210526315789482</v>
      </c>
      <c r="M130" s="37">
        <f t="shared" si="19"/>
        <v>0.50789473684210529</v>
      </c>
      <c r="N130" s="38">
        <v>227</v>
      </c>
      <c r="O130" s="38">
        <f t="shared" si="20"/>
        <v>109.38341968911919</v>
      </c>
      <c r="P130" s="38">
        <f t="shared" si="21"/>
        <v>105.60962566844918</v>
      </c>
      <c r="Q130" s="38">
        <f t="shared" si="22"/>
        <v>121.39037433155079</v>
      </c>
      <c r="R130" s="38">
        <f t="shared" si="23"/>
        <v>117.61658031088085</v>
      </c>
      <c r="S130" s="39">
        <f t="shared" si="24"/>
        <v>-12.006954642431594</v>
      </c>
      <c r="T130" s="39">
        <f t="shared" si="25"/>
        <v>-12.006954642431666</v>
      </c>
      <c r="U130" t="s">
        <v>272</v>
      </c>
      <c r="V130" t="s">
        <v>118</v>
      </c>
      <c r="W130" t="s">
        <v>119</v>
      </c>
      <c r="X130" t="s">
        <v>489</v>
      </c>
      <c r="Y130" s="41"/>
    </row>
    <row r="131" spans="1:25" ht="15" x14ac:dyDescent="0.25">
      <c r="A131">
        <v>1.87</v>
      </c>
      <c r="B131">
        <v>1.93</v>
      </c>
      <c r="C131" s="29">
        <f t="shared" ref="C131:C194" si="26">IF(OR($A131="",$B131=""),"",(1/A131)+(1/B131)-1)</f>
        <v>5.2894073314676771E-2</v>
      </c>
      <c r="D131" s="30">
        <f>IF(OR($A131="",$B131=""),"",A131*'MPTO_working_2-way'!$G130)</f>
        <v>1.9689119170984457</v>
      </c>
      <c r="E131" s="32">
        <f>IF(OR($A131="",$B131=""),"",B131*'MPTO_working_2-way'!$G130)</f>
        <v>2.0320855614973259</v>
      </c>
      <c r="F131" s="30">
        <f>IF(OR($A131="",$B131=""),"",'MPTO_working_2-way'!D130)</f>
        <v>1.9672944318770271</v>
      </c>
      <c r="G131" s="32">
        <f>IF(OR($A131="",$B131=""),"",'MPTO_working_2-way'!E130)</f>
        <v>2.0338113888027949</v>
      </c>
      <c r="H131" s="30">
        <f>IF(OR($A131="",$B131=""),"",'OddsRatio_working_2-way'!M130)</f>
        <v>1.9672041516493519</v>
      </c>
      <c r="I131" s="30">
        <f>IF(OR($A131="",$B131=""),"",'OddsRatio_working_2-way'!N130)</f>
        <v>2.0339078862458586</v>
      </c>
      <c r="J131" s="30">
        <f>IF('Log_working_2-way'!$D130="","",A131^('Log_working_2-way'!$D130))</f>
        <v>1.9664563180322503</v>
      </c>
      <c r="K131" s="32">
        <f>IF('Log_working_2-way'!$D130="","",B131^('Log_working_2-way'!$D130))</f>
        <v>2.0347079131673405</v>
      </c>
      <c r="L131" s="37">
        <f t="shared" si="18"/>
        <v>0.50789473684210529</v>
      </c>
      <c r="M131" s="37">
        <f t="shared" si="19"/>
        <v>0.49210526315789482</v>
      </c>
      <c r="N131" s="38">
        <v>228</v>
      </c>
      <c r="O131" s="38">
        <f t="shared" si="20"/>
        <v>106.07486631016042</v>
      </c>
      <c r="P131" s="38">
        <f t="shared" si="21"/>
        <v>109.86528497409326</v>
      </c>
      <c r="Q131" s="38">
        <f t="shared" si="22"/>
        <v>118.13471502590676</v>
      </c>
      <c r="R131" s="38">
        <f t="shared" si="23"/>
        <v>121.92513368983956</v>
      </c>
      <c r="S131" s="39">
        <f t="shared" si="24"/>
        <v>-12.059848715746341</v>
      </c>
      <c r="T131" s="39">
        <f t="shared" si="25"/>
        <v>-12.059848715746298</v>
      </c>
      <c r="U131" t="s">
        <v>270</v>
      </c>
      <c r="V131" t="s">
        <v>275</v>
      </c>
      <c r="W131" t="s">
        <v>119</v>
      </c>
      <c r="X131" t="s">
        <v>489</v>
      </c>
      <c r="Y131" s="41"/>
    </row>
    <row r="132" spans="1:25" ht="15" x14ac:dyDescent="0.25">
      <c r="A132">
        <v>2.1</v>
      </c>
      <c r="B132">
        <v>1.72</v>
      </c>
      <c r="C132" s="29">
        <f t="shared" si="26"/>
        <v>5.75858250276855E-2</v>
      </c>
      <c r="D132" s="30">
        <f>IF(OR($A132="",$B132=""),"",A132*'MPTO_working_2-way'!$G131)</f>
        <v>2.2209302325581395</v>
      </c>
      <c r="E132" s="32">
        <f>IF(OR($A132="",$B132=""),"",B132*'MPTO_working_2-way'!$G131)</f>
        <v>1.819047619047619</v>
      </c>
      <c r="F132" s="30">
        <f>IF(OR($A132="",$B132=""),"",'MPTO_working_2-way'!D131)</f>
        <v>2.2351485148514851</v>
      </c>
      <c r="G132" s="32">
        <f>IF(OR($A132="",$B132=""),"",'MPTO_working_2-way'!E131)</f>
        <v>1.8096192384769538</v>
      </c>
      <c r="H132" s="30">
        <f>IF(OR($A132="",$B132=""),"",'OddsRatio_working_2-way'!M131)</f>
        <v>2.2360330811826108</v>
      </c>
      <c r="I132" s="30">
        <f>IF(OR($A132="",$B132=""),"",'OddsRatio_working_2-way'!N131)</f>
        <v>1.8090398349558905</v>
      </c>
      <c r="J132" s="30">
        <f>IF('Log_working_2-way'!$D131="","",A132^('Log_working_2-way'!$D131))</f>
        <v>2.2427209680817906</v>
      </c>
      <c r="K132" s="32">
        <f>IF('Log_working_2-way'!$D131="","",B132^('Log_working_2-way'!$D131))</f>
        <v>1.8046858672870141</v>
      </c>
      <c r="L132" s="37">
        <f t="shared" si="18"/>
        <v>0.45026178010471207</v>
      </c>
      <c r="M132" s="37">
        <f t="shared" si="19"/>
        <v>0.54973821989528793</v>
      </c>
      <c r="N132" s="38">
        <v>229</v>
      </c>
      <c r="O132" s="38">
        <f t="shared" si="20"/>
        <v>119.95238095238096</v>
      </c>
      <c r="P132" s="38">
        <f t="shared" si="21"/>
        <v>95.860465116279073</v>
      </c>
      <c r="Q132" s="38">
        <f t="shared" si="22"/>
        <v>133.13953488372093</v>
      </c>
      <c r="R132" s="38">
        <f t="shared" si="23"/>
        <v>109.04761904761904</v>
      </c>
      <c r="S132" s="39">
        <f t="shared" si="24"/>
        <v>-13.187153931339964</v>
      </c>
      <c r="T132" s="39">
        <f t="shared" si="25"/>
        <v>-13.187153931339964</v>
      </c>
      <c r="U132" t="s">
        <v>271</v>
      </c>
      <c r="V132" t="s">
        <v>268</v>
      </c>
      <c r="W132" t="s">
        <v>119</v>
      </c>
      <c r="X132" t="s">
        <v>489</v>
      </c>
      <c r="Y132" s="41"/>
    </row>
    <row r="133" spans="1:25" ht="15" x14ac:dyDescent="0.25">
      <c r="A133">
        <v>2.0299999999999998</v>
      </c>
      <c r="B133">
        <v>1.78</v>
      </c>
      <c r="C133" s="29">
        <f t="shared" si="26"/>
        <v>5.4408590247412514E-2</v>
      </c>
      <c r="D133" s="30">
        <f>IF(OR($A133="",$B133=""),"",A133*'MPTO_working_2-way'!$G132)</f>
        <v>2.1404494382022472</v>
      </c>
      <c r="E133" s="32">
        <f>IF(OR($A133="",$B133=""),"",B133*'MPTO_working_2-way'!$G132)</f>
        <v>1.8768472906403944</v>
      </c>
      <c r="F133" s="30">
        <f>IF(OR($A133="",$B133=""),"",'MPTO_working_2-way'!D132)</f>
        <v>2.1486590949634299</v>
      </c>
      <c r="G133" s="32">
        <f>IF(OR($A133="",$B133=""),"",'MPTO_working_2-way'!E132)</f>
        <v>1.8705803178547395</v>
      </c>
      <c r="H133" s="30">
        <f>IF(OR($A133="",$B133=""),"",'OddsRatio_working_2-way'!M132)</f>
        <v>2.149135684117772</v>
      </c>
      <c r="I133" s="30">
        <f>IF(OR($A133="",$B133=""),"",'OddsRatio_working_2-way'!N132)</f>
        <v>1.8702192559338466</v>
      </c>
      <c r="J133" s="30">
        <f>IF('Log_working_2-way'!$D132="","",A133^('Log_working_2-way'!$D132))</f>
        <v>2.1529670782097097</v>
      </c>
      <c r="K133" s="32">
        <f>IF('Log_working_2-way'!$D132="","",B133^('Log_working_2-way'!$D132))</f>
        <v>1.8673274535737974</v>
      </c>
      <c r="L133" s="37">
        <f t="shared" ref="L133:L196" si="27">(1/D133)</f>
        <v>0.46719160104986879</v>
      </c>
      <c r="M133" s="37">
        <f t="shared" ref="M133:M196" si="28">(1/E133)</f>
        <v>0.53280839895013121</v>
      </c>
      <c r="N133" s="38">
        <v>230</v>
      </c>
      <c r="O133" s="38">
        <f t="shared" ref="O133:O196" si="29">(1/A133)*((N133*A133)-N133)</f>
        <v>116.69950738916256</v>
      </c>
      <c r="P133" s="38">
        <f t="shared" ref="P133:P196" si="30">(1/B133)*((N133*B133)-N133)</f>
        <v>100.78651685393261</v>
      </c>
      <c r="Q133" s="38">
        <f t="shared" ref="Q133:Q196" si="31">(1/B133)*N133</f>
        <v>129.21348314606743</v>
      </c>
      <c r="R133" s="38">
        <f t="shared" ref="R133:R196" si="32">(1/A133)*N133</f>
        <v>113.30049261083745</v>
      </c>
      <c r="S133" s="39">
        <f t="shared" ref="S133:S196" si="33">O133-Q133</f>
        <v>-12.51397575690487</v>
      </c>
      <c r="T133" s="39">
        <f t="shared" ref="T133:T196" si="34">P133-R133</f>
        <v>-12.513975756904841</v>
      </c>
      <c r="U133" t="s">
        <v>273</v>
      </c>
      <c r="V133" t="s">
        <v>269</v>
      </c>
      <c r="W133" t="s">
        <v>119</v>
      </c>
      <c r="X133" t="s">
        <v>489</v>
      </c>
      <c r="Y133" s="41"/>
    </row>
    <row r="134" spans="1:25" ht="15" x14ac:dyDescent="0.25">
      <c r="A134">
        <v>2.06</v>
      </c>
      <c r="B134">
        <v>1.75</v>
      </c>
      <c r="C134" s="29">
        <f t="shared" si="26"/>
        <v>5.6865464632454898E-2</v>
      </c>
      <c r="D134" s="30">
        <f>IF(OR($A134="",$B134=""),"",A134*'MPTO_working_2-way'!$G133)</f>
        <v>2.177142857142857</v>
      </c>
      <c r="E134" s="32">
        <f>IF(OR($A134="",$B134=""),"",B134*'MPTO_working_2-way'!$G133)</f>
        <v>1.849514563106796</v>
      </c>
      <c r="F134" s="30">
        <f>IF(OR($A134="",$B134=""),"",'MPTO_working_2-way'!D133)</f>
        <v>2.1881638846737479</v>
      </c>
      <c r="G134" s="32">
        <f>IF(OR($A134="",$B134=""),"",'MPTO_working_2-way'!E133)</f>
        <v>1.8416347381864622</v>
      </c>
      <c r="H134" s="30">
        <f>IF(OR($A134="",$B134=""),"",'OddsRatio_working_2-way'!M133)</f>
        <v>2.1888369666751335</v>
      </c>
      <c r="I134" s="30">
        <f>IF(OR($A134="",$B134=""),"",'OddsRatio_working_2-way'!N133)</f>
        <v>1.8411582311380661</v>
      </c>
      <c r="J134" s="30">
        <f>IF('Log_working_2-way'!$D133="","",A134^('Log_working_2-way'!$D133))</f>
        <v>2.1940037283297991</v>
      </c>
      <c r="K134" s="32">
        <f>IF('Log_working_2-way'!$D133="","",B134^('Log_working_2-way'!$D133))</f>
        <v>1.8375183228246377</v>
      </c>
      <c r="L134" s="37">
        <f t="shared" si="27"/>
        <v>0.45931758530183731</v>
      </c>
      <c r="M134" s="37">
        <f t="shared" si="28"/>
        <v>0.54068241469816281</v>
      </c>
      <c r="N134" s="38">
        <v>231</v>
      </c>
      <c r="O134" s="38">
        <f t="shared" si="29"/>
        <v>118.86407766990293</v>
      </c>
      <c r="P134" s="38">
        <f t="shared" si="30"/>
        <v>99</v>
      </c>
      <c r="Q134" s="38">
        <f t="shared" si="31"/>
        <v>132</v>
      </c>
      <c r="R134" s="38">
        <f t="shared" si="32"/>
        <v>112.13592233009709</v>
      </c>
      <c r="S134" s="39">
        <f t="shared" si="33"/>
        <v>-13.135922330097074</v>
      </c>
      <c r="T134" s="39">
        <f t="shared" si="34"/>
        <v>-13.135922330097088</v>
      </c>
      <c r="U134" t="s">
        <v>120</v>
      </c>
      <c r="V134" t="s">
        <v>274</v>
      </c>
      <c r="W134" t="s">
        <v>119</v>
      </c>
      <c r="X134" t="s">
        <v>489</v>
      </c>
      <c r="Y134" s="41"/>
    </row>
    <row r="135" spans="1:25" s="35" customFormat="1" ht="15" x14ac:dyDescent="0.25">
      <c r="A135">
        <v>1.88</v>
      </c>
      <c r="B135">
        <v>1.91</v>
      </c>
      <c r="C135" s="29">
        <f t="shared" si="26"/>
        <v>5.5475103041104923E-2</v>
      </c>
      <c r="D135" s="30">
        <f>IF(OR($A135="",$B135=""),"",A135*'MPTO_working_2-way'!$G134)</f>
        <v>1.9842931937172772</v>
      </c>
      <c r="E135" s="32">
        <f>IF(OR($A135="",$B135=""),"",B135*'MPTO_working_2-way'!$G134)</f>
        <v>2.0159574468085104</v>
      </c>
      <c r="F135" s="30">
        <f>IF(OR($A135="",$B135=""),"",'MPTO_working_2-way'!D134)</f>
        <v>1.9834290764471936</v>
      </c>
      <c r="G135" s="32">
        <f>IF(OR($A135="",$B135=""),"",'MPTO_working_2-way'!E134)</f>
        <v>2.0168501460345989</v>
      </c>
      <c r="H135" s="30">
        <f>IF(OR($A135="",$B135=""),"",'OddsRatio_working_2-way'!M134)</f>
        <v>1.9833783437888832</v>
      </c>
      <c r="I135" s="30">
        <f>IF(OR($A135="",$B135=""),"",'OddsRatio_working_2-way'!N134)</f>
        <v>2.0169026055089594</v>
      </c>
      <c r="J135" s="30">
        <f>IF('Log_working_2-way'!$D134="","",A135^('Log_working_2-way'!$D134))</f>
        <v>1.9829776881783543</v>
      </c>
      <c r="K135" s="32">
        <f>IF('Log_working_2-way'!$D134="","",B135^('Log_working_2-way'!$D134))</f>
        <v>2.0173170887032947</v>
      </c>
      <c r="L135" s="37">
        <f t="shared" si="27"/>
        <v>0.50395778364116106</v>
      </c>
      <c r="M135" s="37">
        <f t="shared" si="28"/>
        <v>0.49604221635883911</v>
      </c>
      <c r="N135" s="38">
        <v>232</v>
      </c>
      <c r="O135" s="38">
        <f t="shared" si="29"/>
        <v>108.59574468085104</v>
      </c>
      <c r="P135" s="38">
        <f t="shared" si="30"/>
        <v>110.53403141361257</v>
      </c>
      <c r="Q135" s="38">
        <f t="shared" si="31"/>
        <v>121.46596858638743</v>
      </c>
      <c r="R135" s="38">
        <f t="shared" si="32"/>
        <v>123.40425531914893</v>
      </c>
      <c r="S135" s="39">
        <f t="shared" si="33"/>
        <v>-12.870223905536392</v>
      </c>
      <c r="T135" s="39">
        <f t="shared" si="34"/>
        <v>-12.870223905536363</v>
      </c>
      <c r="U135" t="s">
        <v>278</v>
      </c>
      <c r="V135" t="s">
        <v>276</v>
      </c>
      <c r="W135" t="s">
        <v>434</v>
      </c>
      <c r="X135" t="s">
        <v>489</v>
      </c>
      <c r="Y135" s="41"/>
    </row>
    <row r="136" spans="1:25" ht="15" x14ac:dyDescent="0.25">
      <c r="A136">
        <v>1.84</v>
      </c>
      <c r="B136">
        <v>2.02</v>
      </c>
      <c r="C136" s="29">
        <f t="shared" si="26"/>
        <v>3.8527765820060234E-2</v>
      </c>
      <c r="D136" s="30">
        <f>IF(OR($A136="",$B136=""),"",A136*'MPTO_working_2-way'!$G135)</f>
        <v>1.9108910891089108</v>
      </c>
      <c r="E136" s="32">
        <f>IF(OR($A136="",$B136=""),"",B136*'MPTO_working_2-way'!$G135)</f>
        <v>2.0978260869565215</v>
      </c>
      <c r="F136" s="30">
        <f>IF(OR($A136="",$B136=""),"",'MPTO_working_2-way'!D135)</f>
        <v>1.9076165058509547</v>
      </c>
      <c r="G136" s="32">
        <f>IF(OR($A136="",$B136=""),"",'MPTO_working_2-way'!E135)</f>
        <v>2.1017869260348339</v>
      </c>
      <c r="H136" s="30">
        <f>IF(OR($A136="",$B136=""),"",'OddsRatio_working_2-way'!M135)</f>
        <v>1.9074852129730298</v>
      </c>
      <c r="I136" s="30">
        <f>IF(OR($A136="",$B136=""),"",'OddsRatio_working_2-way'!N135)</f>
        <v>2.1019463300386789</v>
      </c>
      <c r="J136" s="30">
        <f>IF('Log_working_2-way'!$D135="","",A136^('Log_working_2-way'!$D135))</f>
        <v>1.9059915032763037</v>
      </c>
      <c r="K136" s="32">
        <f>IF('Log_working_2-way'!$D135="","",B136^('Log_working_2-way'!$D135))</f>
        <v>2.1037631107837189</v>
      </c>
      <c r="L136" s="37">
        <f t="shared" si="27"/>
        <v>0.52331606217616577</v>
      </c>
      <c r="M136" s="37">
        <f t="shared" si="28"/>
        <v>0.47668393782383423</v>
      </c>
      <c r="N136" s="38">
        <v>233</v>
      </c>
      <c r="O136" s="38">
        <f t="shared" si="29"/>
        <v>106.36956521739131</v>
      </c>
      <c r="P136" s="38">
        <f t="shared" si="30"/>
        <v>117.65346534653466</v>
      </c>
      <c r="Q136" s="38">
        <f t="shared" si="31"/>
        <v>115.34653465346534</v>
      </c>
      <c r="R136" s="38">
        <f t="shared" si="32"/>
        <v>126.63043478260869</v>
      </c>
      <c r="S136" s="39">
        <f t="shared" si="33"/>
        <v>-8.9769694360740289</v>
      </c>
      <c r="T136" s="39">
        <f t="shared" si="34"/>
        <v>-8.9769694360740289</v>
      </c>
      <c r="U136" t="s">
        <v>277</v>
      </c>
      <c r="V136" t="s">
        <v>280</v>
      </c>
      <c r="W136" t="s">
        <v>434</v>
      </c>
      <c r="X136" t="s">
        <v>489</v>
      </c>
      <c r="Y136" s="41"/>
    </row>
    <row r="137" spans="1:25" s="35" customFormat="1" ht="15" x14ac:dyDescent="0.25">
      <c r="A137">
        <v>1.89</v>
      </c>
      <c r="B137">
        <v>1.89</v>
      </c>
      <c r="C137" s="29">
        <f t="shared" si="26"/>
        <v>5.8201058201058364E-2</v>
      </c>
      <c r="D137" s="30">
        <f>IF(OR($A137="",$B137=""),"",A137*'MPTO_working_2-way'!$G136)</f>
        <v>2</v>
      </c>
      <c r="E137" s="32">
        <f>IF(OR($A137="",$B137=""),"",B137*'MPTO_working_2-way'!$G136)</f>
        <v>2</v>
      </c>
      <c r="F137" s="30">
        <f>IF(OR($A137="",$B137=""),"",'MPTO_working_2-way'!D136)</f>
        <v>2.0000000000000004</v>
      </c>
      <c r="G137" s="32">
        <f>IF(OR($A137="",$B137=""),"",'MPTO_working_2-way'!E136)</f>
        <v>2.0000000000000004</v>
      </c>
      <c r="H137" s="30">
        <f>IF(OR($A137="",$B137=""),"",'OddsRatio_working_2-way'!M136)</f>
        <v>2.0000000000000004</v>
      </c>
      <c r="I137" s="30">
        <f>IF(OR($A137="",$B137=""),"",'OddsRatio_working_2-way'!N136)</f>
        <v>2.0000000000000004</v>
      </c>
      <c r="J137" s="30">
        <f>IF('Log_working_2-way'!$D136="","",A137^('Log_working_2-way'!$D136))</f>
        <v>1.9999999999984814</v>
      </c>
      <c r="K137" s="32">
        <f>IF('Log_working_2-way'!$D136="","",B137^('Log_working_2-way'!$D136))</f>
        <v>1.9999999999984814</v>
      </c>
      <c r="L137" s="37">
        <f t="shared" si="27"/>
        <v>0.5</v>
      </c>
      <c r="M137" s="37">
        <f t="shared" si="28"/>
        <v>0.5</v>
      </c>
      <c r="N137" s="38">
        <v>234</v>
      </c>
      <c r="O137" s="38">
        <f t="shared" si="29"/>
        <v>110.1904761904762</v>
      </c>
      <c r="P137" s="38">
        <f t="shared" si="30"/>
        <v>110.1904761904762</v>
      </c>
      <c r="Q137" s="38">
        <f t="shared" si="31"/>
        <v>123.80952380952382</v>
      </c>
      <c r="R137" s="38">
        <f t="shared" si="32"/>
        <v>123.80952380952382</v>
      </c>
      <c r="S137" s="39">
        <f t="shared" si="33"/>
        <v>-13.61904761904762</v>
      </c>
      <c r="T137" s="39">
        <f t="shared" si="34"/>
        <v>-13.61904761904762</v>
      </c>
      <c r="U137" t="s">
        <v>279</v>
      </c>
      <c r="V137" t="s">
        <v>389</v>
      </c>
      <c r="W137" t="s">
        <v>434</v>
      </c>
      <c r="X137" t="s">
        <v>489</v>
      </c>
      <c r="Y137" s="41"/>
    </row>
    <row r="138" spans="1:25" ht="15" x14ac:dyDescent="0.25">
      <c r="A138">
        <v>1.65</v>
      </c>
      <c r="B138">
        <v>2.11</v>
      </c>
      <c r="C138" s="29">
        <f t="shared" si="26"/>
        <v>7.9994255349705501E-2</v>
      </c>
      <c r="D138" s="30">
        <f>IF(OR($A138="",$B138=""),"",A138*'MPTO_working_2-way'!$G137)</f>
        <v>1.781990521327014</v>
      </c>
      <c r="E138" s="32">
        <f>IF(OR($A138="",$B138=""),"",B138*'MPTO_working_2-way'!$G137)</f>
        <v>2.2787878787878784</v>
      </c>
      <c r="F138" s="30">
        <f>IF(OR($A138="",$B138=""),"",'MPTO_working_2-way'!D137)</f>
        <v>1.766586325003171</v>
      </c>
      <c r="G138" s="32">
        <f>IF(OR($A138="",$B138=""),"",'MPTO_working_2-way'!E137)</f>
        <v>2.3044845275525394</v>
      </c>
      <c r="H138" s="30">
        <f>IF(OR($A138="",$B138=""),"",'OddsRatio_working_2-way'!M137)</f>
        <v>1.7652356405615102</v>
      </c>
      <c r="I138" s="30">
        <f>IF(OR($A138="",$B138=""),"",'OddsRatio_working_2-way'!N137)</f>
        <v>2.3067870169588871</v>
      </c>
      <c r="J138" s="30">
        <f>IF('Log_working_2-way'!$D137="","",A138^('Log_working_2-way'!$D137))</f>
        <v>1.7580156646221168</v>
      </c>
      <c r="K138" s="32">
        <f>IF('Log_working_2-way'!$D137="","",B138^('Log_working_2-way'!$D137))</f>
        <v>2.3192339507289019</v>
      </c>
      <c r="L138" s="37">
        <f t="shared" si="27"/>
        <v>0.56117021276595758</v>
      </c>
      <c r="M138" s="37">
        <f t="shared" si="28"/>
        <v>0.43882978723404265</v>
      </c>
      <c r="N138" s="38">
        <v>235</v>
      </c>
      <c r="O138" s="38">
        <f t="shared" si="29"/>
        <v>92.575757575757578</v>
      </c>
      <c r="P138" s="38">
        <f t="shared" si="30"/>
        <v>123.6255924170616</v>
      </c>
      <c r="Q138" s="38">
        <f t="shared" si="31"/>
        <v>111.37440758293839</v>
      </c>
      <c r="R138" s="38">
        <f t="shared" si="32"/>
        <v>142.42424242424244</v>
      </c>
      <c r="S138" s="39">
        <f t="shared" si="33"/>
        <v>-18.798650007180811</v>
      </c>
      <c r="T138" s="39">
        <f t="shared" si="34"/>
        <v>-18.798650007180839</v>
      </c>
      <c r="U138" t="s">
        <v>281</v>
      </c>
      <c r="V138" t="s">
        <v>283</v>
      </c>
      <c r="W138" t="s">
        <v>434</v>
      </c>
      <c r="X138" t="s">
        <v>489</v>
      </c>
      <c r="Y138" s="41"/>
    </row>
    <row r="139" spans="1:25" ht="15" x14ac:dyDescent="0.25">
      <c r="A139">
        <v>1.83</v>
      </c>
      <c r="B139">
        <v>1.95</v>
      </c>
      <c r="C139" s="29">
        <f t="shared" si="26"/>
        <v>5.9268600252206927E-2</v>
      </c>
      <c r="D139" s="30">
        <f>IF(OR($A139="",$B139=""),"",A139*'MPTO_working_2-way'!$G138)</f>
        <v>1.9384615384615387</v>
      </c>
      <c r="E139" s="32">
        <f>IF(OR($A139="",$B139=""),"",B139*'MPTO_working_2-way'!$G138)</f>
        <v>2.0655737704918034</v>
      </c>
      <c r="F139" s="30">
        <f>IF(OR($A139="",$B139=""),"",'MPTO_working_2-way'!D138)</f>
        <v>1.934932899552664</v>
      </c>
      <c r="G139" s="32">
        <f>IF(OR($A139="",$B139=""),"",'MPTO_working_2-way'!E138)</f>
        <v>2.0695954762940412</v>
      </c>
      <c r="H139" s="30">
        <f>IF(OR($A139="",$B139=""),"",'OddsRatio_working_2-way'!M138)</f>
        <v>1.9347107630311731</v>
      </c>
      <c r="I139" s="30">
        <f>IF(OR($A139="",$B139=""),"",'OddsRatio_working_2-way'!N138)</f>
        <v>2.0698496685296544</v>
      </c>
      <c r="J139" s="30">
        <f>IF('Log_working_2-way'!$D138="","",A139^('Log_working_2-way'!$D138))</f>
        <v>1.9330725536137014</v>
      </c>
      <c r="K139" s="32">
        <f>IF('Log_working_2-way'!$D138="","",B139^('Log_working_2-way'!$D138))</f>
        <v>2.0717280195666854</v>
      </c>
      <c r="L139" s="37">
        <f t="shared" si="27"/>
        <v>0.51587301587301582</v>
      </c>
      <c r="M139" s="37">
        <f t="shared" si="28"/>
        <v>0.48412698412698413</v>
      </c>
      <c r="N139" s="38">
        <v>236</v>
      </c>
      <c r="O139" s="38">
        <f t="shared" si="29"/>
        <v>107.03825136612021</v>
      </c>
      <c r="P139" s="38">
        <f t="shared" si="30"/>
        <v>114.97435897435898</v>
      </c>
      <c r="Q139" s="38">
        <f t="shared" si="31"/>
        <v>121.02564102564104</v>
      </c>
      <c r="R139" s="38">
        <f t="shared" si="32"/>
        <v>128.96174863387978</v>
      </c>
      <c r="S139" s="39">
        <f t="shared" si="33"/>
        <v>-13.987389659520829</v>
      </c>
      <c r="T139" s="39">
        <f t="shared" si="34"/>
        <v>-13.987389659520801</v>
      </c>
      <c r="U139" t="s">
        <v>282</v>
      </c>
      <c r="V139" t="s">
        <v>390</v>
      </c>
      <c r="W139" t="s">
        <v>434</v>
      </c>
      <c r="X139" t="s">
        <v>489</v>
      </c>
      <c r="Y139" s="41"/>
    </row>
    <row r="140" spans="1:25" ht="15" x14ac:dyDescent="0.25">
      <c r="A140">
        <v>1.75</v>
      </c>
      <c r="B140">
        <v>1.96</v>
      </c>
      <c r="C140" s="29">
        <f t="shared" si="26"/>
        <v>8.163265306122458E-2</v>
      </c>
      <c r="D140" s="30">
        <f>IF(OR($A140="",$B140=""),"",A140*'MPTO_working_2-way'!$G139)</f>
        <v>1.892857142857143</v>
      </c>
      <c r="E140" s="32">
        <f>IF(OR($A140="",$B140=""),"",B140*'MPTO_working_2-way'!$G139)</f>
        <v>2.12</v>
      </c>
      <c r="F140" s="30">
        <f>IF(OR($A140="",$B140=""),"",'MPTO_working_2-way'!D139)</f>
        <v>1.8846153846153848</v>
      </c>
      <c r="G140" s="32">
        <f>IF(OR($A140="",$B140=""),"",'MPTO_working_2-way'!E139)</f>
        <v>2.1304347826086958</v>
      </c>
      <c r="H140" s="30">
        <f>IF(OR($A140="",$B140=""),"",'OddsRatio_working_2-way'!M139)</f>
        <v>1.8838834764831842</v>
      </c>
      <c r="I140" s="30">
        <f>IF(OR($A140="",$B140=""),"",'OddsRatio_working_2-way'!N139)</f>
        <v>2.131370849898476</v>
      </c>
      <c r="J140" s="30">
        <f>IF('Log_working_2-way'!$D139="","",A140^('Log_working_2-way'!$D139))</f>
        <v>1.8799947894591567</v>
      </c>
      <c r="K140" s="32">
        <f>IF('Log_working_2-way'!$D139="","",B140^('Log_working_2-way'!$D139))</f>
        <v>2.1363703648422878</v>
      </c>
      <c r="L140" s="37">
        <f t="shared" si="27"/>
        <v>0.52830188679245282</v>
      </c>
      <c r="M140" s="37">
        <f t="shared" si="28"/>
        <v>0.47169811320754712</v>
      </c>
      <c r="N140" s="38">
        <v>237</v>
      </c>
      <c r="O140" s="38">
        <f t="shared" si="29"/>
        <v>101.57142857142857</v>
      </c>
      <c r="P140" s="38">
        <f t="shared" si="30"/>
        <v>116.08163265306122</v>
      </c>
      <c r="Q140" s="38">
        <f t="shared" si="31"/>
        <v>120.91836734693878</v>
      </c>
      <c r="R140" s="38">
        <f t="shared" si="32"/>
        <v>135.42857142857142</v>
      </c>
      <c r="S140" s="39">
        <f t="shared" si="33"/>
        <v>-19.34693877551021</v>
      </c>
      <c r="T140" s="39">
        <f t="shared" si="34"/>
        <v>-19.346938775510196</v>
      </c>
      <c r="U140" t="s">
        <v>481</v>
      </c>
      <c r="V140" t="s">
        <v>482</v>
      </c>
      <c r="W140" t="s">
        <v>491</v>
      </c>
      <c r="X140" t="s">
        <v>489</v>
      </c>
      <c r="Y140" s="41"/>
    </row>
    <row r="141" spans="1:25" ht="15" x14ac:dyDescent="0.25">
      <c r="A141">
        <v>1.7</v>
      </c>
      <c r="B141">
        <v>2.02</v>
      </c>
      <c r="C141" s="29">
        <f t="shared" si="26"/>
        <v>8.3284799068142235E-2</v>
      </c>
      <c r="D141" s="30">
        <f>IF(OR($A141="",$B141=""),"",A141*'MPTO_working_2-way'!$G140)</f>
        <v>1.8415841584158417</v>
      </c>
      <c r="E141" s="32">
        <f>IF(OR($A141="",$B141=""),"",B141*'MPTO_working_2-way'!$G140)</f>
        <v>2.1882352941176473</v>
      </c>
      <c r="F141" s="30">
        <f>IF(OR($A141="",$B141=""),"",'MPTO_working_2-way'!D140)</f>
        <v>1.8295151838039425</v>
      </c>
      <c r="G141" s="32">
        <f>IF(OR($A141="",$B141=""),"",'MPTO_working_2-way'!E140)</f>
        <v>2.2055234425176624</v>
      </c>
      <c r="H141" s="30">
        <f>IF(OR($A141="",$B141=""),"",'OddsRatio_working_2-way'!M140)</f>
        <v>1.8284168695795142</v>
      </c>
      <c r="I141" s="30">
        <f>IF(OR($A141="",$B141=""),"",'OddsRatio_working_2-way'!N140)</f>
        <v>2.207121724244435</v>
      </c>
      <c r="J141" s="30">
        <f>IF('Log_working_2-way'!$D140="","",A141^('Log_working_2-way'!$D140))</f>
        <v>1.8227308200277912</v>
      </c>
      <c r="K141" s="32">
        <f>IF('Log_working_2-way'!$D140="","",B141^('Log_working_2-way'!$D140))</f>
        <v>2.2154643725537486</v>
      </c>
      <c r="L141" s="37">
        <f t="shared" si="27"/>
        <v>0.543010752688172</v>
      </c>
      <c r="M141" s="37">
        <f t="shared" si="28"/>
        <v>0.45698924731182788</v>
      </c>
      <c r="N141" s="38">
        <v>238</v>
      </c>
      <c r="O141" s="38">
        <f t="shared" si="29"/>
        <v>97.999999999999986</v>
      </c>
      <c r="P141" s="38">
        <f t="shared" si="30"/>
        <v>120.17821782178217</v>
      </c>
      <c r="Q141" s="38">
        <f t="shared" si="31"/>
        <v>117.82178217821782</v>
      </c>
      <c r="R141" s="38">
        <f t="shared" si="32"/>
        <v>140</v>
      </c>
      <c r="S141" s="39">
        <f t="shared" si="33"/>
        <v>-19.821782178217831</v>
      </c>
      <c r="T141" s="39">
        <f t="shared" si="34"/>
        <v>-19.821782178217831</v>
      </c>
      <c r="U141" t="s">
        <v>483</v>
      </c>
      <c r="V141" t="s">
        <v>484</v>
      </c>
      <c r="W141" t="s">
        <v>491</v>
      </c>
      <c r="X141" t="s">
        <v>489</v>
      </c>
      <c r="Y141" s="41"/>
    </row>
    <row r="142" spans="1:25" ht="15" x14ac:dyDescent="0.25">
      <c r="A142">
        <v>1.99</v>
      </c>
      <c r="B142">
        <v>1.8</v>
      </c>
      <c r="C142" s="29">
        <f t="shared" si="26"/>
        <v>5.8068118369625887E-2</v>
      </c>
      <c r="D142" s="30">
        <f>IF(OR($A142="",$B142=""),"",A142*'MPTO_working_2-way'!$G141)</f>
        <v>2.1055555555555556</v>
      </c>
      <c r="E142" s="32">
        <f>IF(OR($A142="",$B142=""),"",B142*'MPTO_working_2-way'!$G141)</f>
        <v>1.9045226130653266</v>
      </c>
      <c r="F142" s="30">
        <f>IF(OR($A142="",$B142=""),"",'MPTO_working_2-way'!D141)</f>
        <v>2.1120283018867925</v>
      </c>
      <c r="G142" s="32">
        <f>IF(OR($A142="",$B142=""),"",'MPTO_working_2-way'!E141)</f>
        <v>1.8992576882290562</v>
      </c>
      <c r="H142" s="30">
        <f>IF(OR($A142="",$B142=""),"",'OddsRatio_working_2-way'!M141)</f>
        <v>2.1124297730643491</v>
      </c>
      <c r="I142" s="30">
        <f>IF(OR($A142="",$B142=""),"",'OddsRatio_working_2-way'!N141)</f>
        <v>1.8989331499509894</v>
      </c>
      <c r="J142" s="30">
        <f>IF('Log_working_2-way'!$D141="","",A142^('Log_working_2-way'!$D141))</f>
        <v>2.1154558440060356</v>
      </c>
      <c r="K142" s="32">
        <f>IF('Log_working_2-way'!$D141="","",B142^('Log_working_2-way'!$D141))</f>
        <v>1.8964944738695246</v>
      </c>
      <c r="L142" s="37">
        <f t="shared" si="27"/>
        <v>0.47493403693931396</v>
      </c>
      <c r="M142" s="37">
        <f t="shared" si="28"/>
        <v>0.52506596306068609</v>
      </c>
      <c r="N142" s="38">
        <v>239</v>
      </c>
      <c r="O142" s="38">
        <f t="shared" si="29"/>
        <v>118.89949748743719</v>
      </c>
      <c r="P142" s="38">
        <f t="shared" si="30"/>
        <v>106.22222222222221</v>
      </c>
      <c r="Q142" s="38">
        <f t="shared" si="31"/>
        <v>132.77777777777777</v>
      </c>
      <c r="R142" s="38">
        <f t="shared" si="32"/>
        <v>120.1005025125628</v>
      </c>
      <c r="S142" s="39">
        <f t="shared" si="33"/>
        <v>-13.878280290340584</v>
      </c>
      <c r="T142" s="39">
        <f t="shared" si="34"/>
        <v>-13.878280290340584</v>
      </c>
      <c r="U142" t="s">
        <v>485</v>
      </c>
      <c r="V142" t="s">
        <v>486</v>
      </c>
      <c r="W142" t="s">
        <v>491</v>
      </c>
      <c r="X142" t="s">
        <v>489</v>
      </c>
      <c r="Y142" s="41"/>
    </row>
    <row r="143" spans="1:25" ht="15" x14ac:dyDescent="0.25">
      <c r="A143">
        <v>1.79</v>
      </c>
      <c r="B143">
        <v>2.12</v>
      </c>
      <c r="C143" s="29">
        <f t="shared" si="26"/>
        <v>3.0357331084642114E-2</v>
      </c>
      <c r="D143" s="30">
        <f>IF(OR($A143="",$B143=""),"",A143*'MPTO_working_2-way'!$G142)</f>
        <v>1.8443396226415094</v>
      </c>
      <c r="E143" s="32">
        <f>IF(OR($A143="",$B143=""),"",B143*'MPTO_working_2-way'!$G142)</f>
        <v>2.1843575418994412</v>
      </c>
      <c r="F143" s="30">
        <f>IF(OR($A143="",$B143=""),"",'MPTO_working_2-way'!D142)</f>
        <v>1.8399922420480992</v>
      </c>
      <c r="G143" s="32">
        <f>IF(OR($A143="",$B143=""),"",'MPTO_working_2-way'!E142)</f>
        <v>2.1904871854075272</v>
      </c>
      <c r="H143" s="30">
        <f>IF(OR($A143="",$B143=""),"",'OddsRatio_working_2-way'!M142)</f>
        <v>1.8398554297360612</v>
      </c>
      <c r="I143" s="30">
        <f>IF(OR($A143="",$B143=""),"",'OddsRatio_working_2-way'!N142)</f>
        <v>2.1906811155751749</v>
      </c>
      <c r="J143" s="30">
        <f>IF('Log_working_2-way'!$D142="","",A143^('Log_working_2-way'!$D142))</f>
        <v>1.8378863083703576</v>
      </c>
      <c r="K143" s="32">
        <f>IF('Log_working_2-way'!$D142="","",B143^('Log_working_2-way'!$D142))</f>
        <v>2.1934793420182777</v>
      </c>
      <c r="L143" s="37">
        <f t="shared" si="27"/>
        <v>0.5421994884910486</v>
      </c>
      <c r="M143" s="37">
        <f t="shared" si="28"/>
        <v>0.45780051150895146</v>
      </c>
      <c r="N143" s="38">
        <v>240</v>
      </c>
      <c r="O143" s="38">
        <f t="shared" si="29"/>
        <v>105.92178770949721</v>
      </c>
      <c r="P143" s="38">
        <f t="shared" si="30"/>
        <v>126.79245283018867</v>
      </c>
      <c r="Q143" s="38">
        <f t="shared" si="31"/>
        <v>113.20754716981131</v>
      </c>
      <c r="R143" s="38">
        <f t="shared" si="32"/>
        <v>134.07821229050279</v>
      </c>
      <c r="S143" s="39">
        <f t="shared" si="33"/>
        <v>-7.2857594603140967</v>
      </c>
      <c r="T143" s="39">
        <f t="shared" si="34"/>
        <v>-7.2857594603141251</v>
      </c>
      <c r="U143" t="s">
        <v>391</v>
      </c>
      <c r="V143" t="s">
        <v>472</v>
      </c>
      <c r="W143" t="s">
        <v>426</v>
      </c>
      <c r="X143" t="s">
        <v>489</v>
      </c>
      <c r="Y143" s="41"/>
    </row>
    <row r="144" spans="1:25" ht="15" x14ac:dyDescent="0.25">
      <c r="A144">
        <v>2.15</v>
      </c>
      <c r="B144">
        <v>1.78</v>
      </c>
      <c r="C144" s="29">
        <f t="shared" si="26"/>
        <v>2.6914031878756184E-2</v>
      </c>
      <c r="D144" s="30">
        <f>IF(OR($A144="",$B144=""),"",A144*'MPTO_working_2-way'!$G143)</f>
        <v>2.2078651685393256</v>
      </c>
      <c r="E144" s="32">
        <f>IF(OR($A144="",$B144=""),"",B144*'MPTO_working_2-way'!$G143)</f>
        <v>1.827906976744186</v>
      </c>
      <c r="F144" s="30">
        <f>IF(OR($A144="",$B144=""),"",'MPTO_working_2-way'!D143)</f>
        <v>2.2140584321666186</v>
      </c>
      <c r="G144" s="32">
        <f>IF(OR($A144="",$B144=""),"",'MPTO_working_2-way'!E143)</f>
        <v>1.8236835835120324</v>
      </c>
      <c r="H144" s="30">
        <f>IF(OR($A144="",$B144=""),"",'OddsRatio_working_2-way'!M143)</f>
        <v>2.214231845389905</v>
      </c>
      <c r="I144" s="30">
        <f>IF(OR($A144="",$B144=""),"",'OddsRatio_working_2-way'!N143)</f>
        <v>1.8235659473079355</v>
      </c>
      <c r="J144" s="30">
        <f>IF('Log_working_2-way'!$D143="","",A144^('Log_working_2-way'!$D143))</f>
        <v>2.2170516788166044</v>
      </c>
      <c r="K144" s="32">
        <f>IF('Log_working_2-way'!$D143="","",B144^('Log_working_2-way'!$D143))</f>
        <v>1.821657795971604</v>
      </c>
      <c r="L144" s="37">
        <f t="shared" si="27"/>
        <v>0.45292620865139954</v>
      </c>
      <c r="M144" s="37">
        <f t="shared" si="28"/>
        <v>0.54707379134860057</v>
      </c>
      <c r="N144" s="38">
        <v>241</v>
      </c>
      <c r="O144" s="38">
        <f t="shared" si="29"/>
        <v>128.90697674418604</v>
      </c>
      <c r="P144" s="38">
        <f t="shared" si="30"/>
        <v>105.60674157303373</v>
      </c>
      <c r="Q144" s="38">
        <f t="shared" si="31"/>
        <v>135.3932584269663</v>
      </c>
      <c r="R144" s="38">
        <f t="shared" si="32"/>
        <v>112.09302325581395</v>
      </c>
      <c r="S144" s="39">
        <f t="shared" si="33"/>
        <v>-6.486281682780259</v>
      </c>
      <c r="T144" s="39">
        <f t="shared" si="34"/>
        <v>-6.4862816827802163</v>
      </c>
      <c r="U144" t="s">
        <v>398</v>
      </c>
      <c r="V144" t="s">
        <v>284</v>
      </c>
      <c r="W144" t="s">
        <v>426</v>
      </c>
      <c r="X144" t="s">
        <v>489</v>
      </c>
      <c r="Y144" s="41"/>
    </row>
    <row r="145" spans="1:25" ht="15" x14ac:dyDescent="0.25">
      <c r="A145">
        <v>1.95</v>
      </c>
      <c r="B145">
        <v>1.95</v>
      </c>
      <c r="C145" s="29">
        <f t="shared" si="26"/>
        <v>2.5641025641025772E-2</v>
      </c>
      <c r="D145" s="30">
        <f>IF(OR($A145="",$B145=""),"",A145*'MPTO_working_2-way'!$G144)</f>
        <v>2</v>
      </c>
      <c r="E145" s="32">
        <f>IF(OR($A145="",$B145=""),"",B145*'MPTO_working_2-way'!$G144)</f>
        <v>2</v>
      </c>
      <c r="F145" s="30">
        <f>IF(OR($A145="",$B145=""),"",'MPTO_working_2-way'!D144)</f>
        <v>2.0000000000000004</v>
      </c>
      <c r="G145" s="32">
        <f>IF(OR($A145="",$B145=""),"",'MPTO_working_2-way'!E144)</f>
        <v>2.0000000000000004</v>
      </c>
      <c r="H145" s="30">
        <f>IF(OR($A145="",$B145=""),"",'OddsRatio_working_2-way'!M144)</f>
        <v>2.0000000000000004</v>
      </c>
      <c r="I145" s="30">
        <f>IF(OR($A145="",$B145=""),"",'OddsRatio_working_2-way'!N144)</f>
        <v>2.0000000000000004</v>
      </c>
      <c r="J145" s="30">
        <f>IF('Log_working_2-way'!$D144="","",A145^('Log_working_2-way'!$D144))</f>
        <v>1.9999999999999976</v>
      </c>
      <c r="K145" s="32">
        <f>IF('Log_working_2-way'!$D144="","",B145^('Log_working_2-way'!$D144))</f>
        <v>1.9999999999999976</v>
      </c>
      <c r="L145" s="37">
        <f t="shared" si="27"/>
        <v>0.5</v>
      </c>
      <c r="M145" s="37">
        <f t="shared" si="28"/>
        <v>0.5</v>
      </c>
      <c r="N145" s="38">
        <v>242</v>
      </c>
      <c r="O145" s="38">
        <f t="shared" si="29"/>
        <v>117.8974358974359</v>
      </c>
      <c r="P145" s="38">
        <f t="shared" si="30"/>
        <v>117.8974358974359</v>
      </c>
      <c r="Q145" s="38">
        <f t="shared" si="31"/>
        <v>124.10256410256412</v>
      </c>
      <c r="R145" s="38">
        <f t="shared" si="32"/>
        <v>124.10256410256412</v>
      </c>
      <c r="S145" s="39">
        <f t="shared" si="33"/>
        <v>-6.2051282051282186</v>
      </c>
      <c r="T145" s="39">
        <f t="shared" si="34"/>
        <v>-6.2051282051282186</v>
      </c>
      <c r="U145" t="s">
        <v>289</v>
      </c>
      <c r="V145" t="s">
        <v>396</v>
      </c>
      <c r="W145" t="s">
        <v>426</v>
      </c>
      <c r="X145" t="s">
        <v>489</v>
      </c>
      <c r="Y145" s="41"/>
    </row>
    <row r="146" spans="1:25" s="35" customFormat="1" ht="15" x14ac:dyDescent="0.25">
      <c r="A146">
        <v>1.58</v>
      </c>
      <c r="B146">
        <v>2.52</v>
      </c>
      <c r="C146" s="29">
        <f t="shared" si="26"/>
        <v>2.9736789230460081E-2</v>
      </c>
      <c r="D146" s="30">
        <f>IF(OR($A146="",$B146=""),"",A146*'MPTO_working_2-way'!$G145)</f>
        <v>1.626984126984127</v>
      </c>
      <c r="E146" s="32">
        <f>IF(OR($A146="",$B146=""),"",B146*'MPTO_working_2-way'!$G145)</f>
        <v>2.5949367088607596</v>
      </c>
      <c r="F146" s="30">
        <f>IF(OR($A146="",$B146=""),"",'MPTO_working_2-way'!D145)</f>
        <v>1.6180104031209364</v>
      </c>
      <c r="G146" s="32">
        <f>IF(OR($A146="",$B146=""),"",'MPTO_working_2-way'!E145)</f>
        <v>2.618095739084692</v>
      </c>
      <c r="H146" s="30">
        <f>IF(OR($A146="",$B146=""),"",'OddsRatio_working_2-way'!M145)</f>
        <v>1.6177207681213428</v>
      </c>
      <c r="I146" s="30">
        <f>IF(OR($A146="",$B146=""),"",'OddsRatio_working_2-way'!N145)</f>
        <v>2.618854426800759</v>
      </c>
      <c r="J146" s="30">
        <f>IF('Log_working_2-way'!$D145="","",A146^('Log_working_2-way'!$D145))</f>
        <v>1.6136452064390807</v>
      </c>
      <c r="K146" s="32">
        <f>IF('Log_working_2-way'!$D145="","",B146^('Log_working_2-way'!$D145))</f>
        <v>2.6296061462010867</v>
      </c>
      <c r="L146" s="37">
        <f t="shared" si="27"/>
        <v>0.61463414634146341</v>
      </c>
      <c r="M146" s="37">
        <f t="shared" si="28"/>
        <v>0.38536585365853659</v>
      </c>
      <c r="N146" s="38">
        <v>243</v>
      </c>
      <c r="O146" s="38">
        <f t="shared" si="29"/>
        <v>89.202531645569607</v>
      </c>
      <c r="P146" s="38">
        <f t="shared" si="30"/>
        <v>146.57142857142856</v>
      </c>
      <c r="Q146" s="38">
        <f t="shared" si="31"/>
        <v>96.428571428571416</v>
      </c>
      <c r="R146" s="38">
        <f t="shared" si="32"/>
        <v>153.79746835443035</v>
      </c>
      <c r="S146" s="39">
        <f t="shared" si="33"/>
        <v>-7.2260397830018093</v>
      </c>
      <c r="T146" s="39">
        <f t="shared" si="34"/>
        <v>-7.2260397830017951</v>
      </c>
      <c r="U146" t="s">
        <v>290</v>
      </c>
      <c r="V146" t="s">
        <v>137</v>
      </c>
      <c r="W146" t="s">
        <v>426</v>
      </c>
      <c r="X146" t="s">
        <v>489</v>
      </c>
      <c r="Y146" s="41"/>
    </row>
    <row r="147" spans="1:25" ht="15" x14ac:dyDescent="0.25">
      <c r="A147">
        <v>2.08</v>
      </c>
      <c r="B147">
        <v>1.74</v>
      </c>
      <c r="C147" s="29">
        <f t="shared" si="26"/>
        <v>5.5481874447391721E-2</v>
      </c>
      <c r="D147" s="30">
        <f>IF(OR($A147="",$B147=""),"",A147*'MPTO_working_2-way'!$G146)</f>
        <v>2.195402298850575</v>
      </c>
      <c r="E147" s="32">
        <f>IF(OR($A147="",$B147=""),"",B147*'MPTO_working_2-way'!$G146)</f>
        <v>1.8365384615384617</v>
      </c>
      <c r="F147" s="30">
        <f>IF(OR($A147="",$B147=""),"",'MPTO_working_2-way'!D146)</f>
        <v>2.2073676506464994</v>
      </c>
      <c r="G147" s="32">
        <f>IF(OR($A147="",$B147=""),"",'MPTO_working_2-way'!E146)</f>
        <v>1.8282481309355427</v>
      </c>
      <c r="H147" s="30">
        <f>IF(OR($A147="",$B147=""),"",'OddsRatio_working_2-way'!M146)</f>
        <v>2.2080808993852443</v>
      </c>
      <c r="I147" s="30">
        <f>IF(OR($A147="",$B147=""),"",'OddsRatio_working_2-way'!N146)</f>
        <v>1.8277591347639637</v>
      </c>
      <c r="J147" s="30">
        <f>IF('Log_working_2-way'!$D146="","",A147^('Log_working_2-way'!$D146))</f>
        <v>2.2136881219405091</v>
      </c>
      <c r="K147" s="32">
        <f>IF('Log_working_2-way'!$D146="","",B147^('Log_working_2-way'!$D146))</f>
        <v>1.823934898859128</v>
      </c>
      <c r="L147" s="37">
        <f t="shared" si="27"/>
        <v>0.4554973821989528</v>
      </c>
      <c r="M147" s="37">
        <f t="shared" si="28"/>
        <v>0.54450261780104703</v>
      </c>
      <c r="N147" s="38">
        <v>244</v>
      </c>
      <c r="O147" s="38">
        <f t="shared" si="29"/>
        <v>126.69230769230769</v>
      </c>
      <c r="P147" s="38">
        <f t="shared" si="30"/>
        <v>103.77011494252874</v>
      </c>
      <c r="Q147" s="38">
        <f t="shared" si="31"/>
        <v>140.22988505747125</v>
      </c>
      <c r="R147" s="38">
        <f t="shared" si="32"/>
        <v>117.30769230769229</v>
      </c>
      <c r="S147" s="39">
        <f t="shared" si="33"/>
        <v>-13.537577365163557</v>
      </c>
      <c r="T147" s="39">
        <f t="shared" si="34"/>
        <v>-13.537577365163557</v>
      </c>
      <c r="U147" t="s">
        <v>293</v>
      </c>
      <c r="V147" t="s">
        <v>291</v>
      </c>
      <c r="W147" t="s">
        <v>427</v>
      </c>
      <c r="X147" t="s">
        <v>489</v>
      </c>
      <c r="Y147" s="41"/>
    </row>
    <row r="148" spans="1:25" ht="15" x14ac:dyDescent="0.25">
      <c r="A148">
        <v>2.79</v>
      </c>
      <c r="B148">
        <v>1.46</v>
      </c>
      <c r="C148" s="29">
        <f t="shared" si="26"/>
        <v>4.335444591741533E-2</v>
      </c>
      <c r="D148" s="30">
        <f>IF(OR($A148="",$B148=""),"",A148*'MPTO_working_2-way'!$G147)</f>
        <v>2.9109589041095889</v>
      </c>
      <c r="E148" s="32">
        <f>IF(OR($A148="",$B148=""),"",B148*'MPTO_working_2-way'!$G147)</f>
        <v>1.5232974910394264</v>
      </c>
      <c r="F148" s="30">
        <f>IF(OR($A148="",$B148=""),"",'MPTO_working_2-way'!D147)</f>
        <v>2.9695997667128378</v>
      </c>
      <c r="G148" s="32">
        <f>IF(OR($A148="",$B148=""),"",'MPTO_working_2-way'!E147)</f>
        <v>1.5077173631417253</v>
      </c>
      <c r="H148" s="30">
        <f>IF(OR($A148="",$B148=""),"",'OddsRatio_working_2-way'!M147)</f>
        <v>2.9726389299175064</v>
      </c>
      <c r="I148" s="30">
        <f>IF(OR($A148="",$B148=""),"",'OddsRatio_working_2-way'!N147)</f>
        <v>1.5069351440011465</v>
      </c>
      <c r="J148" s="30">
        <f>IF('Log_working_2-way'!$D147="","",A148^('Log_working_2-way'!$D147))</f>
        <v>3.0009060116146968</v>
      </c>
      <c r="K148" s="32">
        <f>IF('Log_working_2-way'!$D147="","",B148^('Log_working_2-way'!$D147))</f>
        <v>1.4997735996561257</v>
      </c>
      <c r="L148" s="37">
        <f t="shared" si="27"/>
        <v>0.34352941176470592</v>
      </c>
      <c r="M148" s="37">
        <f t="shared" si="28"/>
        <v>0.65647058823529414</v>
      </c>
      <c r="N148" s="38">
        <v>245</v>
      </c>
      <c r="O148" s="38">
        <f t="shared" si="29"/>
        <v>157.1863799283154</v>
      </c>
      <c r="P148" s="38">
        <f t="shared" si="30"/>
        <v>77.191780821917803</v>
      </c>
      <c r="Q148" s="38">
        <f t="shared" si="31"/>
        <v>167.80821917808217</v>
      </c>
      <c r="R148" s="38">
        <f t="shared" si="32"/>
        <v>87.813620071684582</v>
      </c>
      <c r="S148" s="39">
        <f t="shared" si="33"/>
        <v>-10.621839249766765</v>
      </c>
      <c r="T148" s="39">
        <f t="shared" si="34"/>
        <v>-10.621839249766779</v>
      </c>
      <c r="U148" t="s">
        <v>408</v>
      </c>
      <c r="V148" t="s">
        <v>292</v>
      </c>
      <c r="W148" t="s">
        <v>427</v>
      </c>
      <c r="X148" t="s">
        <v>489</v>
      </c>
      <c r="Y148" s="41"/>
    </row>
    <row r="149" spans="1:25" ht="15" x14ac:dyDescent="0.25">
      <c r="A149">
        <v>2.27</v>
      </c>
      <c r="B149">
        <v>1.66</v>
      </c>
      <c r="C149" s="29">
        <f t="shared" si="26"/>
        <v>4.2938272915450382E-2</v>
      </c>
      <c r="D149" s="30">
        <f>IF(OR($A149="",$B149=""),"",A149*'MPTO_working_2-way'!$G148)</f>
        <v>2.3674698795180724</v>
      </c>
      <c r="E149" s="32">
        <f>IF(OR($A149="",$B149=""),"",B149*'MPTO_working_2-way'!$G148)</f>
        <v>1.7312775330396475</v>
      </c>
      <c r="F149" s="30">
        <f>IF(OR($A149="",$B149=""),"",'MPTO_working_2-way'!D148)</f>
        <v>2.3862959913874993</v>
      </c>
      <c r="G149" s="32">
        <f>IF(OR($A149="",$B149=""),"",'MPTO_working_2-way'!E148)</f>
        <v>1.7213466721483714</v>
      </c>
      <c r="H149" s="30">
        <f>IF(OR($A149="",$B149=""),"",'OddsRatio_working_2-way'!M148)</f>
        <v>2.387170654332921</v>
      </c>
      <c r="I149" s="30">
        <f>IF(OR($A149="",$B149=""),"",'OddsRatio_working_2-way'!N148)</f>
        <v>1.7208918361100216</v>
      </c>
      <c r="J149" s="30">
        <f>IF('Log_working_2-way'!$D148="","",A149^('Log_working_2-way'!$D148))</f>
        <v>2.3959540887220943</v>
      </c>
      <c r="K149" s="32">
        <f>IF('Log_working_2-way'!$D148="","",B149^('Log_working_2-way'!$D148))</f>
        <v>1.7163559375473425</v>
      </c>
      <c r="L149" s="37">
        <f t="shared" si="27"/>
        <v>0.42239185750636132</v>
      </c>
      <c r="M149" s="37">
        <f t="shared" si="28"/>
        <v>0.57760814249363868</v>
      </c>
      <c r="N149" s="38">
        <v>246</v>
      </c>
      <c r="O149" s="38">
        <f t="shared" si="29"/>
        <v>137.62995594713655</v>
      </c>
      <c r="P149" s="38">
        <f t="shared" si="30"/>
        <v>97.807228915662634</v>
      </c>
      <c r="Q149" s="38">
        <f t="shared" si="31"/>
        <v>148.19277108433735</v>
      </c>
      <c r="R149" s="38">
        <f t="shared" si="32"/>
        <v>108.37004405286343</v>
      </c>
      <c r="S149" s="39">
        <f t="shared" si="33"/>
        <v>-10.562815137200801</v>
      </c>
      <c r="T149" s="39">
        <f t="shared" si="34"/>
        <v>-10.562815137200801</v>
      </c>
      <c r="U149" t="s">
        <v>406</v>
      </c>
      <c r="V149" t="s">
        <v>138</v>
      </c>
      <c r="W149" t="s">
        <v>427</v>
      </c>
      <c r="X149" t="s">
        <v>489</v>
      </c>
      <c r="Y149" s="41"/>
    </row>
    <row r="150" spans="1:25" ht="15" x14ac:dyDescent="0.25">
      <c r="A150">
        <v>1.86</v>
      </c>
      <c r="B150">
        <v>2.04</v>
      </c>
      <c r="C150" s="29">
        <f t="shared" si="26"/>
        <v>2.7830487033523088E-2</v>
      </c>
      <c r="D150" s="30">
        <f>IF(OR($A150="",$B150=""),"",A150*'MPTO_working_2-way'!$G149)</f>
        <v>1.911764705882353</v>
      </c>
      <c r="E150" s="32">
        <f>IF(OR($A150="",$B150=""),"",B150*'MPTO_working_2-way'!$G149)</f>
        <v>2.096774193548387</v>
      </c>
      <c r="F150" s="30">
        <f>IF(OR($A150="",$B150=""),"",'MPTO_working_2-way'!D149)</f>
        <v>1.9094202898550725</v>
      </c>
      <c r="G150" s="32">
        <f>IF(OR($A150="",$B150=""),"",'MPTO_working_2-way'!E149)</f>
        <v>2.0996015936254984</v>
      </c>
      <c r="H150" s="30">
        <f>IF(OR($A150="",$B150=""),"",'OddsRatio_working_2-way'!M149)</f>
        <v>1.9093531090412992</v>
      </c>
      <c r="I150" s="30">
        <f>IF(OR($A150="",$B150=""),"",'OddsRatio_working_2-way'!N149)</f>
        <v>2.0996828295383159</v>
      </c>
      <c r="J150" s="30">
        <f>IF('Log_working_2-way'!$D149="","",A150^('Log_working_2-way'!$D149))</f>
        <v>1.9082925809304243</v>
      </c>
      <c r="K150" s="32">
        <f>IF('Log_working_2-way'!$D149="","",B150^('Log_working_2-way'!$D149))</f>
        <v>2.1009668261031296</v>
      </c>
      <c r="L150" s="37">
        <f t="shared" si="27"/>
        <v>0.52307692307692311</v>
      </c>
      <c r="M150" s="37">
        <f t="shared" si="28"/>
        <v>0.47692307692307695</v>
      </c>
      <c r="N150" s="38">
        <v>247</v>
      </c>
      <c r="O150" s="38">
        <f t="shared" si="29"/>
        <v>114.20430107526882</v>
      </c>
      <c r="P150" s="38">
        <f t="shared" si="30"/>
        <v>125.92156862745097</v>
      </c>
      <c r="Q150" s="38">
        <f t="shared" si="31"/>
        <v>121.07843137254902</v>
      </c>
      <c r="R150" s="38">
        <f t="shared" si="32"/>
        <v>132.79569892473117</v>
      </c>
      <c r="S150" s="39">
        <f t="shared" si="33"/>
        <v>-6.8741302972802032</v>
      </c>
      <c r="T150" s="39">
        <f t="shared" si="34"/>
        <v>-6.8741302972802032</v>
      </c>
      <c r="U150" t="s">
        <v>412</v>
      </c>
      <c r="V150" t="s">
        <v>409</v>
      </c>
      <c r="W150" t="s">
        <v>428</v>
      </c>
      <c r="X150" t="s">
        <v>489</v>
      </c>
      <c r="Y150" s="41"/>
    </row>
    <row r="151" spans="1:25" ht="15" x14ac:dyDescent="0.25">
      <c r="A151">
        <v>1.98</v>
      </c>
      <c r="B151">
        <v>1.91</v>
      </c>
      <c r="C151" s="29">
        <f t="shared" si="26"/>
        <v>2.861071447458885E-2</v>
      </c>
      <c r="D151" s="30">
        <f>IF(OR($A151="",$B151=""),"",A151*'MPTO_working_2-way'!$G150)</f>
        <v>2.0366492146596857</v>
      </c>
      <c r="E151" s="32">
        <f>IF(OR($A151="",$B151=""),"",B151*'MPTO_working_2-way'!$G150)</f>
        <v>1.9646464646464645</v>
      </c>
      <c r="F151" s="30">
        <f>IF(OR($A151="",$B151=""),"",'MPTO_working_2-way'!D150)</f>
        <v>2.0377175494369308</v>
      </c>
      <c r="G151" s="32">
        <f>IF(OR($A151="",$B151=""),"",'MPTO_working_2-way'!E150)</f>
        <v>1.9636533568721115</v>
      </c>
      <c r="H151" s="30">
        <f>IF(OR($A151="",$B151=""),"",'OddsRatio_working_2-way'!M150)</f>
        <v>2.0377490433255412</v>
      </c>
      <c r="I151" s="30">
        <f>IF(OR($A151="",$B151=""),"",'OddsRatio_working_2-way'!N150)</f>
        <v>1.9636241116594322</v>
      </c>
      <c r="J151" s="30">
        <f>IF('Log_working_2-way'!$D150="","",A151^('Log_working_2-way'!$D150))</f>
        <v>2.0382337672504618</v>
      </c>
      <c r="K151" s="32">
        <f>IF('Log_working_2-way'!$D150="","",B151^('Log_working_2-way'!$D150))</f>
        <v>1.9631742210121639</v>
      </c>
      <c r="L151" s="37">
        <f t="shared" si="27"/>
        <v>0.49100257069408743</v>
      </c>
      <c r="M151" s="37">
        <f t="shared" si="28"/>
        <v>0.50899742930591263</v>
      </c>
      <c r="N151" s="38">
        <v>248</v>
      </c>
      <c r="O151" s="38">
        <f t="shared" si="29"/>
        <v>122.74747474747477</v>
      </c>
      <c r="P151" s="38">
        <f t="shared" si="30"/>
        <v>118.15706806282722</v>
      </c>
      <c r="Q151" s="38">
        <f t="shared" si="31"/>
        <v>129.84293193717278</v>
      </c>
      <c r="R151" s="38">
        <f t="shared" si="32"/>
        <v>125.25252525252526</v>
      </c>
      <c r="S151" s="39">
        <f t="shared" si="33"/>
        <v>-7.0954571896980099</v>
      </c>
      <c r="T151" s="39">
        <f t="shared" si="34"/>
        <v>-7.0954571896980383</v>
      </c>
      <c r="U151" t="s">
        <v>414</v>
      </c>
      <c r="V151" t="s">
        <v>306</v>
      </c>
      <c r="W151" t="s">
        <v>428</v>
      </c>
      <c r="X151" t="s">
        <v>489</v>
      </c>
      <c r="Y151" s="41"/>
    </row>
    <row r="152" spans="1:25" ht="15" x14ac:dyDescent="0.25">
      <c r="A152">
        <v>1.67</v>
      </c>
      <c r="B152">
        <v>2.31</v>
      </c>
      <c r="C152" s="29">
        <f t="shared" si="26"/>
        <v>3.1702828110013792E-2</v>
      </c>
      <c r="D152" s="30">
        <f>IF(OR($A152="",$B152=""),"",A152*'MPTO_working_2-way'!$G151)</f>
        <v>1.722943722943723</v>
      </c>
      <c r="E152" s="32">
        <f>IF(OR($A152="",$B152=""),"",B152*'MPTO_working_2-way'!$G151)</f>
        <v>2.3832335329341321</v>
      </c>
      <c r="F152" s="30">
        <f>IF(OR($A152="",$B152=""),"",'MPTO_working_2-way'!D151)</f>
        <v>1.7154100984947862</v>
      </c>
      <c r="G152" s="32">
        <f>IF(OR($A152="",$B152=""),"",'MPTO_working_2-way'!E151)</f>
        <v>2.397799670572148</v>
      </c>
      <c r="H152" s="30">
        <f>IF(OR($A152="",$B152=""),"",'OddsRatio_working_2-way'!M151)</f>
        <v>1.7151575921986633</v>
      </c>
      <c r="I152" s="30">
        <f>IF(OR($A152="",$B152=""),"",'OddsRatio_working_2-way'!N151)</f>
        <v>2.3982932026570873</v>
      </c>
      <c r="J152" s="30">
        <f>IF('Log_working_2-way'!$D151="","",A152^('Log_working_2-way'!$D151))</f>
        <v>1.7117407279082215</v>
      </c>
      <c r="K152" s="32">
        <f>IF('Log_working_2-way'!$D151="","",B152^('Log_working_2-way'!$D151))</f>
        <v>2.4050060096166201</v>
      </c>
      <c r="L152" s="37">
        <f t="shared" si="27"/>
        <v>0.58040201005025127</v>
      </c>
      <c r="M152" s="37">
        <f t="shared" si="28"/>
        <v>0.41959798994974867</v>
      </c>
      <c r="N152" s="38">
        <v>249</v>
      </c>
      <c r="O152" s="38">
        <f t="shared" si="29"/>
        <v>99.898203592814369</v>
      </c>
      <c r="P152" s="38">
        <f t="shared" si="30"/>
        <v>141.20779220779224</v>
      </c>
      <c r="Q152" s="38">
        <f t="shared" si="31"/>
        <v>107.79220779220779</v>
      </c>
      <c r="R152" s="38">
        <f t="shared" si="32"/>
        <v>149.10179640718565</v>
      </c>
      <c r="S152" s="39">
        <f t="shared" si="33"/>
        <v>-7.8940041993934216</v>
      </c>
      <c r="T152" s="39">
        <f t="shared" si="34"/>
        <v>-7.8940041993934074</v>
      </c>
      <c r="U152" t="s">
        <v>410</v>
      </c>
      <c r="V152" t="s">
        <v>305</v>
      </c>
      <c r="W152" t="s">
        <v>428</v>
      </c>
      <c r="X152" t="s">
        <v>489</v>
      </c>
      <c r="Y152" s="41"/>
    </row>
    <row r="153" spans="1:25" ht="15" x14ac:dyDescent="0.25">
      <c r="A153">
        <v>1.94</v>
      </c>
      <c r="B153">
        <v>1.94</v>
      </c>
      <c r="C153" s="29">
        <f t="shared" si="26"/>
        <v>3.0927835051546504E-2</v>
      </c>
      <c r="D153" s="30">
        <f>IF(OR($A153="",$B153=""),"",A153*'MPTO_working_2-way'!$G152)</f>
        <v>2</v>
      </c>
      <c r="E153" s="32">
        <f>IF(OR($A153="",$B153=""),"",B153*'MPTO_working_2-way'!$G152)</f>
        <v>2</v>
      </c>
      <c r="F153" s="30">
        <f>IF(OR($A153="",$B153=""),"",'MPTO_working_2-way'!D152)</f>
        <v>2.0000000000000004</v>
      </c>
      <c r="G153" s="32">
        <f>IF(OR($A153="",$B153=""),"",'MPTO_working_2-way'!E152)</f>
        <v>2.0000000000000004</v>
      </c>
      <c r="H153" s="30">
        <f>IF(OR($A153="",$B153=""),"",'OddsRatio_working_2-way'!M152)</f>
        <v>2.0000000000000004</v>
      </c>
      <c r="I153" s="30">
        <f>IF(OR($A153="",$B153=""),"",'OddsRatio_working_2-way'!N152)</f>
        <v>2.0000000000000004</v>
      </c>
      <c r="J153" s="30">
        <f>IF('Log_working_2-way'!$D152="","",A153^('Log_working_2-way'!$D152))</f>
        <v>1.9999999999999891</v>
      </c>
      <c r="K153" s="32">
        <f>IF('Log_working_2-way'!$D152="","",B153^('Log_working_2-way'!$D152))</f>
        <v>1.9999999999999891</v>
      </c>
      <c r="L153" s="37">
        <f t="shared" si="27"/>
        <v>0.5</v>
      </c>
      <c r="M153" s="37">
        <f t="shared" si="28"/>
        <v>0.5</v>
      </c>
      <c r="N153" s="38">
        <v>250</v>
      </c>
      <c r="O153" s="38">
        <f t="shared" si="29"/>
        <v>121.13402061855672</v>
      </c>
      <c r="P153" s="38">
        <f t="shared" si="30"/>
        <v>121.13402061855672</v>
      </c>
      <c r="Q153" s="38">
        <f t="shared" si="31"/>
        <v>128.86597938144331</v>
      </c>
      <c r="R153" s="38">
        <f t="shared" si="32"/>
        <v>128.86597938144331</v>
      </c>
      <c r="S153" s="39">
        <f t="shared" si="33"/>
        <v>-7.7319587628865918</v>
      </c>
      <c r="T153" s="39">
        <f t="shared" si="34"/>
        <v>-7.7319587628865918</v>
      </c>
      <c r="U153" t="s">
        <v>299</v>
      </c>
      <c r="V153" t="s">
        <v>411</v>
      </c>
      <c r="W153" t="s">
        <v>428</v>
      </c>
      <c r="X153" t="s">
        <v>489</v>
      </c>
      <c r="Y153" s="41"/>
    </row>
    <row r="154" spans="1:25" s="35" customFormat="1" ht="15" x14ac:dyDescent="0.25">
      <c r="A154">
        <v>1.43</v>
      </c>
      <c r="B154">
        <v>2.84</v>
      </c>
      <c r="C154" s="29">
        <f t="shared" si="26"/>
        <v>5.1413375357037383E-2</v>
      </c>
      <c r="D154" s="30">
        <f>IF(OR($A154="",$B154=""),"",A154*'MPTO_working_2-way'!$G153)</f>
        <v>1.5035211267605635</v>
      </c>
      <c r="E154" s="32">
        <f>IF(OR($A154="",$B154=""),"",B154*'MPTO_working_2-way'!$G153)</f>
        <v>2.9860139860139858</v>
      </c>
      <c r="F154" s="30">
        <f>IF(OR($A154="",$B154=""),"",'MPTO_working_2-way'!D153)</f>
        <v>1.4845737680947508</v>
      </c>
      <c r="G154" s="32">
        <f>IF(OR($A154="",$B154=""),"",'MPTO_working_2-way'!E153)</f>
        <v>3.0636692818346409</v>
      </c>
      <c r="H154" s="30">
        <f>IF(OR($A154="",$B154=""),"",'OddsRatio_working_2-way'!M153)</f>
        <v>1.4834207816942842</v>
      </c>
      <c r="I154" s="30">
        <f>IF(OR($A154="",$B154=""),"",'OddsRatio_working_2-way'!N153)</f>
        <v>3.0685912519011236</v>
      </c>
      <c r="J154" s="30">
        <f>IF('Log_working_2-way'!$D153="","",A154^('Log_working_2-way'!$D153))</f>
        <v>1.4746697367357724</v>
      </c>
      <c r="K154" s="32">
        <f>IF('Log_working_2-way'!$D153="","",B154^('Log_working_2-way'!$D153))</f>
        <v>3.1067279470322635</v>
      </c>
      <c r="L154" s="37">
        <f t="shared" si="27"/>
        <v>0.66510538641686179</v>
      </c>
      <c r="M154" s="37">
        <f t="shared" si="28"/>
        <v>0.33489461358313821</v>
      </c>
      <c r="N154" s="38">
        <v>251</v>
      </c>
      <c r="O154" s="38">
        <f t="shared" si="29"/>
        <v>75.475524475524495</v>
      </c>
      <c r="P154" s="38">
        <f t="shared" si="30"/>
        <v>162.61971830985914</v>
      </c>
      <c r="Q154" s="38">
        <f t="shared" si="31"/>
        <v>88.380281690140848</v>
      </c>
      <c r="R154" s="38">
        <f t="shared" si="32"/>
        <v>175.52447552447555</v>
      </c>
      <c r="S154" s="39">
        <f t="shared" si="33"/>
        <v>-12.904757214616353</v>
      </c>
      <c r="T154" s="39">
        <f t="shared" si="34"/>
        <v>-12.90475721461641</v>
      </c>
      <c r="U154" t="s">
        <v>310</v>
      </c>
      <c r="V154" t="s">
        <v>314</v>
      </c>
      <c r="W154" t="s">
        <v>419</v>
      </c>
      <c r="X154" t="s">
        <v>490</v>
      </c>
      <c r="Y154" s="41"/>
    </row>
    <row r="155" spans="1:25" ht="15" x14ac:dyDescent="0.25">
      <c r="A155">
        <v>1.81</v>
      </c>
      <c r="B155">
        <v>2.0299999999999998</v>
      </c>
      <c r="C155" s="29">
        <f t="shared" si="26"/>
        <v>4.5097025283727721E-2</v>
      </c>
      <c r="D155" s="30">
        <f>IF(OR($A155="",$B155=""),"",A155*'MPTO_working_2-way'!$G154)</f>
        <v>1.8916256157635472</v>
      </c>
      <c r="E155" s="32">
        <f>IF(OR($A155="",$B155=""),"",B155*'MPTO_working_2-way'!$G154)</f>
        <v>2.1215469613259672</v>
      </c>
      <c r="F155" s="30">
        <f>IF(OR($A155="",$B155=""),"",'MPTO_working_2-way'!D154)</f>
        <v>1.8870143543127138</v>
      </c>
      <c r="G155" s="32">
        <f>IF(OR($A155="",$B155=""),"",'MPTO_working_2-way'!E154)</f>
        <v>2.1273774715571898</v>
      </c>
      <c r="H155" s="30">
        <f>IF(OR($A155="",$B155=""),"",'OddsRatio_working_2-way'!M154)</f>
        <v>1.8867963503478642</v>
      </c>
      <c r="I155" s="30">
        <f>IF(OR($A155="",$B155=""),"",'OddsRatio_working_2-way'!N154)</f>
        <v>2.1276546183435801</v>
      </c>
      <c r="J155" s="30">
        <f>IF('Log_working_2-way'!$D154="","",A155^('Log_working_2-way'!$D154))</f>
        <v>1.8846829983767455</v>
      </c>
      <c r="K155" s="32">
        <f>IF('Log_working_2-way'!$D154="","",B155^('Log_working_2-way'!$D154))</f>
        <v>2.1303483867491475</v>
      </c>
      <c r="L155" s="37">
        <f t="shared" si="27"/>
        <v>0.52864583333333326</v>
      </c>
      <c r="M155" s="37">
        <f t="shared" si="28"/>
        <v>0.47135416666666657</v>
      </c>
      <c r="N155" s="38">
        <v>252</v>
      </c>
      <c r="O155" s="38">
        <f t="shared" si="29"/>
        <v>112.77348066298343</v>
      </c>
      <c r="P155" s="38">
        <f t="shared" si="30"/>
        <v>127.86206896551722</v>
      </c>
      <c r="Q155" s="38">
        <f t="shared" si="31"/>
        <v>124.13793103448278</v>
      </c>
      <c r="R155" s="38">
        <f t="shared" si="32"/>
        <v>139.22651933701658</v>
      </c>
      <c r="S155" s="39">
        <f t="shared" si="33"/>
        <v>-11.364450371499345</v>
      </c>
      <c r="T155" s="39">
        <f t="shared" si="34"/>
        <v>-11.364450371499359</v>
      </c>
      <c r="U155" t="s">
        <v>146</v>
      </c>
      <c r="V155" t="s">
        <v>311</v>
      </c>
      <c r="W155" t="s">
        <v>419</v>
      </c>
      <c r="X155" t="s">
        <v>490</v>
      </c>
      <c r="Y155" s="41"/>
    </row>
    <row r="156" spans="1:25" ht="15" x14ac:dyDescent="0.25">
      <c r="A156">
        <v>1.4</v>
      </c>
      <c r="B156">
        <v>2.87</v>
      </c>
      <c r="C156" s="29">
        <f t="shared" si="26"/>
        <v>6.2717770034843134E-2</v>
      </c>
      <c r="D156" s="30">
        <f>IF(OR($A156="",$B156=""),"",A156*'MPTO_working_2-way'!$G155)</f>
        <v>1.4878048780487803</v>
      </c>
      <c r="E156" s="32">
        <f>IF(OR($A156="",$B156=""),"",B156*'MPTO_working_2-way'!$G155)</f>
        <v>3.05</v>
      </c>
      <c r="F156" s="30">
        <f>IF(OR($A156="",$B156=""),"",'MPTO_working_2-way'!D155)</f>
        <v>1.4642857142857142</v>
      </c>
      <c r="G156" s="32">
        <f>IF(OR($A156="",$B156=""),"",'MPTO_working_2-way'!E155)</f>
        <v>3.1538461538461533</v>
      </c>
      <c r="H156" s="30">
        <f>IF(OR($A156="",$B156=""),"",'OddsRatio_working_2-way'!M155)</f>
        <v>1.4624972900628803</v>
      </c>
      <c r="I156" s="30">
        <f>IF(OR($A156="",$B156=""),"",'OddsRatio_working_2-way'!N155)</f>
        <v>3.1621748310439655</v>
      </c>
      <c r="J156" s="30">
        <f>IF('Log_working_2-way'!$D155="","",A156^('Log_working_2-way'!$D155))</f>
        <v>1.4515731187205394</v>
      </c>
      <c r="K156" s="32">
        <f>IF('Log_working_2-way'!$D155="","",B156^('Log_working_2-way'!$D155))</f>
        <v>3.2144807972285738</v>
      </c>
      <c r="L156" s="37">
        <f t="shared" si="27"/>
        <v>0.67213114754098369</v>
      </c>
      <c r="M156" s="37">
        <f t="shared" si="28"/>
        <v>0.32786885245901642</v>
      </c>
      <c r="N156" s="38">
        <v>253</v>
      </c>
      <c r="O156" s="38">
        <f t="shared" si="29"/>
        <v>72.285714285714278</v>
      </c>
      <c r="P156" s="38">
        <f t="shared" si="30"/>
        <v>164.84668989547038</v>
      </c>
      <c r="Q156" s="38">
        <f t="shared" si="31"/>
        <v>88.153310104529609</v>
      </c>
      <c r="R156" s="38">
        <f t="shared" si="32"/>
        <v>180.71428571428572</v>
      </c>
      <c r="S156" s="39">
        <f t="shared" si="33"/>
        <v>-15.867595818815332</v>
      </c>
      <c r="T156" s="39">
        <f t="shared" si="34"/>
        <v>-15.867595818815346</v>
      </c>
      <c r="U156" t="s">
        <v>307</v>
      </c>
      <c r="V156" t="s">
        <v>150</v>
      </c>
      <c r="W156" t="s">
        <v>419</v>
      </c>
      <c r="X156" t="s">
        <v>490</v>
      </c>
      <c r="Y156" s="41"/>
    </row>
    <row r="157" spans="1:25" ht="15" x14ac:dyDescent="0.25">
      <c r="A157">
        <v>1.79</v>
      </c>
      <c r="B157">
        <v>2.0499999999999998</v>
      </c>
      <c r="C157" s="29">
        <f t="shared" si="26"/>
        <v>4.6464095925875526E-2</v>
      </c>
      <c r="D157" s="30">
        <f>IF(OR($A157="",$B157=""),"",A157*'MPTO_working_2-way'!$G156)</f>
        <v>1.8731707317073172</v>
      </c>
      <c r="E157" s="32">
        <f>IF(OR($A157="",$B157=""),"",B157*'MPTO_working_2-way'!$G156)</f>
        <v>2.1452513966480447</v>
      </c>
      <c r="F157" s="30">
        <f>IF(OR($A157="",$B157=""),"",'MPTO_working_2-way'!D156)</f>
        <v>1.8676676421936633</v>
      </c>
      <c r="G157" s="32">
        <f>IF(OR($A157="",$B157=""),"",'MPTO_working_2-way'!E156)</f>
        <v>2.1525150315295498</v>
      </c>
      <c r="H157" s="30">
        <f>IF(OR($A157="",$B157=""),"",'OddsRatio_working_2-way'!M156)</f>
        <v>1.8673989580239028</v>
      </c>
      <c r="I157" s="30">
        <f>IF(OR($A157="",$B157=""),"",'OddsRatio_working_2-way'!N156)</f>
        <v>2.1528720328165796</v>
      </c>
      <c r="J157" s="30">
        <f>IF('Log_working_2-way'!$D156="","",A157^('Log_working_2-way'!$D156))</f>
        <v>1.8648753168978718</v>
      </c>
      <c r="K157" s="32">
        <f>IF('Log_working_2-way'!$D156="","",B157^('Log_working_2-way'!$D156))</f>
        <v>2.1562360266982945</v>
      </c>
      <c r="L157" s="37">
        <f t="shared" si="27"/>
        <v>0.53385416666666663</v>
      </c>
      <c r="M157" s="37">
        <f t="shared" si="28"/>
        <v>0.46614583333333331</v>
      </c>
      <c r="N157" s="38">
        <v>254</v>
      </c>
      <c r="O157" s="38">
        <f t="shared" si="29"/>
        <v>112.10055865921788</v>
      </c>
      <c r="P157" s="38">
        <f t="shared" si="30"/>
        <v>130.09756097560972</v>
      </c>
      <c r="Q157" s="38">
        <f t="shared" si="31"/>
        <v>123.90243902439026</v>
      </c>
      <c r="R157" s="38">
        <f t="shared" si="32"/>
        <v>141.89944134078212</v>
      </c>
      <c r="S157" s="39">
        <f t="shared" si="33"/>
        <v>-11.80188036517238</v>
      </c>
      <c r="T157" s="39">
        <f t="shared" si="34"/>
        <v>-11.801880365172394</v>
      </c>
      <c r="U157" t="s">
        <v>312</v>
      </c>
      <c r="V157" t="s">
        <v>147</v>
      </c>
      <c r="W157" t="s">
        <v>419</v>
      </c>
      <c r="X157" t="s">
        <v>490</v>
      </c>
      <c r="Y157" s="41"/>
    </row>
    <row r="158" spans="1:25" ht="15" x14ac:dyDescent="0.25">
      <c r="A158">
        <v>1.97</v>
      </c>
      <c r="B158">
        <v>1.93</v>
      </c>
      <c r="C158" s="29">
        <f t="shared" si="26"/>
        <v>2.5748928223876311E-2</v>
      </c>
      <c r="D158" s="30">
        <f>IF(OR($A158="",$B158=""),"",A158*'MPTO_working_2-way'!$G157)</f>
        <v>2.0207253886010363</v>
      </c>
      <c r="E158" s="32">
        <f>IF(OR($A158="",$B158=""),"",B158*'MPTO_working_2-way'!$G157)</f>
        <v>1.9796954314720812</v>
      </c>
      <c r="F158" s="30">
        <f>IF(OR($A158="",$B158=""),"",'MPTO_working_2-way'!D157)</f>
        <v>2.0212647191728026</v>
      </c>
      <c r="G158" s="32">
        <f>IF(OR($A158="",$B158=""),"",'MPTO_working_2-way'!E157)</f>
        <v>1.9791780536685666</v>
      </c>
      <c r="H158" s="30">
        <f>IF(OR($A158="",$B158=""),"",'OddsRatio_working_2-way'!M157)</f>
        <v>2.021278978873144</v>
      </c>
      <c r="I158" s="30">
        <f>IF(OR($A158="",$B158=""),"",'OddsRatio_working_2-way'!N157)</f>
        <v>1.9791643818062103</v>
      </c>
      <c r="J158" s="30">
        <f>IF('Log_working_2-way'!$D157="","",A158^('Log_working_2-way'!$D157))</f>
        <v>2.0215229873993761</v>
      </c>
      <c r="K158" s="32">
        <f>IF('Log_working_2-way'!$D157="","",B158^('Log_working_2-way'!$D157))</f>
        <v>1.9789304913693861</v>
      </c>
      <c r="L158" s="37">
        <f t="shared" si="27"/>
        <v>0.49487179487179483</v>
      </c>
      <c r="M158" s="37">
        <f t="shared" si="28"/>
        <v>0.50512820512820511</v>
      </c>
      <c r="N158" s="38">
        <v>255</v>
      </c>
      <c r="O158" s="38">
        <f t="shared" si="29"/>
        <v>125.55837563451774</v>
      </c>
      <c r="P158" s="38">
        <f t="shared" si="30"/>
        <v>122.87564766839378</v>
      </c>
      <c r="Q158" s="38">
        <f t="shared" si="31"/>
        <v>132.12435233160625</v>
      </c>
      <c r="R158" s="38">
        <f t="shared" si="32"/>
        <v>129.44162436548223</v>
      </c>
      <c r="S158" s="39">
        <f t="shared" si="33"/>
        <v>-6.5659766970885016</v>
      </c>
      <c r="T158" s="39">
        <f t="shared" si="34"/>
        <v>-6.5659766970884448</v>
      </c>
      <c r="U158" t="s">
        <v>153</v>
      </c>
      <c r="V158" t="s">
        <v>156</v>
      </c>
      <c r="W158" t="s">
        <v>420</v>
      </c>
      <c r="X158" t="s">
        <v>490</v>
      </c>
      <c r="Y158" s="41"/>
    </row>
    <row r="159" spans="1:25" ht="15" x14ac:dyDescent="0.25">
      <c r="A159">
        <v>1.56</v>
      </c>
      <c r="B159">
        <v>2.57</v>
      </c>
      <c r="C159" s="29">
        <f t="shared" si="26"/>
        <v>3.0130699391399673E-2</v>
      </c>
      <c r="D159" s="30">
        <f>IF(OR($A159="",$B159=""),"",A159*'MPTO_working_2-way'!$G158)</f>
        <v>1.6070038910505835</v>
      </c>
      <c r="E159" s="32">
        <f>IF(OR($A159="",$B159=""),"",B159*'MPTO_working_2-way'!$G158)</f>
        <v>2.6474358974358969</v>
      </c>
      <c r="F159" s="30">
        <f>IF(OR($A159="",$B159=""),"",'MPTO_working_2-way'!D158)</f>
        <v>1.597545425565827</v>
      </c>
      <c r="G159" s="32">
        <f>IF(OR($A159="",$B159=""),"",'MPTO_working_2-way'!E158)</f>
        <v>2.6735129367831414</v>
      </c>
      <c r="H159" s="30">
        <f>IF(OR($A159="",$B159=""),"",'OddsRatio_working_2-way'!M158)</f>
        <v>1.5972335373111359</v>
      </c>
      <c r="I159" s="30">
        <f>IF(OR($A159="",$B159=""),"",'OddsRatio_working_2-way'!N158)</f>
        <v>2.6743868813901486</v>
      </c>
      <c r="J159" s="30">
        <f>IF('Log_working_2-way'!$D158="","",A159^('Log_working_2-way'!$D158))</f>
        <v>1.5929332708663844</v>
      </c>
      <c r="K159" s="32">
        <f>IF('Log_working_2-way'!$D158="","",B159^('Log_working_2-way'!$D158))</f>
        <v>2.6865304227890037</v>
      </c>
      <c r="L159" s="37">
        <f t="shared" si="27"/>
        <v>0.62227602905569013</v>
      </c>
      <c r="M159" s="37">
        <f t="shared" si="28"/>
        <v>0.37772397094430998</v>
      </c>
      <c r="N159" s="38">
        <v>256</v>
      </c>
      <c r="O159" s="38">
        <f t="shared" si="29"/>
        <v>91.897435897435898</v>
      </c>
      <c r="P159" s="38">
        <f t="shared" si="30"/>
        <v>156.38910505836574</v>
      </c>
      <c r="Q159" s="38">
        <f t="shared" si="31"/>
        <v>99.610894941634243</v>
      </c>
      <c r="R159" s="38">
        <f t="shared" si="32"/>
        <v>164.10256410256409</v>
      </c>
      <c r="S159" s="39">
        <f t="shared" si="33"/>
        <v>-7.7134590441983448</v>
      </c>
      <c r="T159" s="39">
        <f t="shared" si="34"/>
        <v>-7.7134590441983448</v>
      </c>
      <c r="U159" t="s">
        <v>159</v>
      </c>
      <c r="V159" t="s">
        <v>161</v>
      </c>
      <c r="W159" t="s">
        <v>420</v>
      </c>
      <c r="X159" t="s">
        <v>490</v>
      </c>
      <c r="Y159" s="41"/>
    </row>
    <row r="160" spans="1:25" ht="15" x14ac:dyDescent="0.25">
      <c r="A160">
        <v>1.78</v>
      </c>
      <c r="B160">
        <v>2.12</v>
      </c>
      <c r="C160" s="29">
        <f t="shared" si="26"/>
        <v>3.3495866016535869E-2</v>
      </c>
      <c r="D160" s="30">
        <f>IF(OR($A160="",$B160=""),"",A160*'MPTO_working_2-way'!$G159)</f>
        <v>1.8396226415094339</v>
      </c>
      <c r="E160" s="32">
        <f>IF(OR($A160="",$B160=""),"",B160*'MPTO_working_2-way'!$G159)</f>
        <v>2.191011235955056</v>
      </c>
      <c r="F160" s="30">
        <f>IF(OR($A160="",$B160=""),"",'MPTO_working_2-way'!D159)</f>
        <v>1.8346946713341112</v>
      </c>
      <c r="G160" s="32">
        <f>IF(OR($A160="",$B160=""),"",'MPTO_working_2-way'!E159)</f>
        <v>2.1980428704566637</v>
      </c>
      <c r="H160" s="30">
        <f>IF(OR($A160="",$B160=""),"",'OddsRatio_working_2-way'!M159)</f>
        <v>1.83452296039628</v>
      </c>
      <c r="I160" s="30">
        <f>IF(OR($A160="",$B160=""),"",'OddsRatio_working_2-way'!N159)</f>
        <v>2.1982893790305562</v>
      </c>
      <c r="J160" s="30">
        <f>IF('Log_working_2-way'!$D159="","",A160^('Log_working_2-way'!$D159))</f>
        <v>1.8322858584832242</v>
      </c>
      <c r="K160" s="32">
        <f>IF('Log_working_2-way'!$D159="","",B160^('Log_working_2-way'!$D159))</f>
        <v>2.2015102621380289</v>
      </c>
      <c r="L160" s="37">
        <f t="shared" si="27"/>
        <v>0.54358974358974366</v>
      </c>
      <c r="M160" s="37">
        <f t="shared" si="28"/>
        <v>0.45641025641025645</v>
      </c>
      <c r="N160" s="38">
        <v>257</v>
      </c>
      <c r="O160" s="38">
        <f t="shared" si="29"/>
        <v>112.61797752808988</v>
      </c>
      <c r="P160" s="38">
        <f t="shared" si="30"/>
        <v>135.77358490566039</v>
      </c>
      <c r="Q160" s="38">
        <f t="shared" si="31"/>
        <v>121.22641509433961</v>
      </c>
      <c r="R160" s="38">
        <f t="shared" si="32"/>
        <v>144.38202247191012</v>
      </c>
      <c r="S160" s="39">
        <f t="shared" si="33"/>
        <v>-8.6084375662497337</v>
      </c>
      <c r="T160" s="39">
        <f t="shared" si="34"/>
        <v>-8.6084375662497337</v>
      </c>
      <c r="U160" t="s">
        <v>165</v>
      </c>
      <c r="V160" t="s">
        <v>162</v>
      </c>
      <c r="W160" t="s">
        <v>421</v>
      </c>
      <c r="X160" t="s">
        <v>490</v>
      </c>
      <c r="Y160" s="41"/>
    </row>
    <row r="161" spans="1:25" ht="15" x14ac:dyDescent="0.25">
      <c r="A161">
        <v>1.86</v>
      </c>
      <c r="B161">
        <v>2.0299999999999998</v>
      </c>
      <c r="C161" s="29">
        <f t="shared" si="26"/>
        <v>3.0245246040574214E-2</v>
      </c>
      <c r="D161" s="30">
        <f>IF(OR($A161="",$B161=""),"",A161*'MPTO_working_2-way'!$G160)</f>
        <v>1.9162561576354682</v>
      </c>
      <c r="E161" s="32">
        <f>IF(OR($A161="",$B161=""),"",B161*'MPTO_working_2-way'!$G160)</f>
        <v>2.0913978494623655</v>
      </c>
      <c r="F161" s="30">
        <f>IF(OR($A161="",$B161=""),"",'MPTO_working_2-way'!D160)</f>
        <v>1.9138324294186226</v>
      </c>
      <c r="G161" s="32">
        <f>IF(OR($A161="",$B161=""),"",'MPTO_working_2-way'!E160)</f>
        <v>2.0942925287037548</v>
      </c>
      <c r="H161" s="30">
        <f>IF(OR($A161="",$B161=""),"",'OddsRatio_working_2-way'!M160)</f>
        <v>1.9137567818137824</v>
      </c>
      <c r="I161" s="30">
        <f>IF(OR($A161="",$B161=""),"",'OddsRatio_working_2-way'!N160)</f>
        <v>2.0943831224048783</v>
      </c>
      <c r="J161" s="30">
        <f>IF('Log_working_2-way'!$D160="","",A161^('Log_working_2-way'!$D160))</f>
        <v>1.9126582447390832</v>
      </c>
      <c r="K161" s="32">
        <f>IF('Log_working_2-way'!$D160="","",B161^('Log_working_2-way'!$D160))</f>
        <v>2.0957003958101184</v>
      </c>
      <c r="L161" s="37">
        <f t="shared" si="27"/>
        <v>0.52185089974293053</v>
      </c>
      <c r="M161" s="37">
        <f t="shared" si="28"/>
        <v>0.47814910025706941</v>
      </c>
      <c r="N161" s="38">
        <v>258</v>
      </c>
      <c r="O161" s="38">
        <f t="shared" si="29"/>
        <v>119.29032258064518</v>
      </c>
      <c r="P161" s="38">
        <f t="shared" si="30"/>
        <v>130.90640394088666</v>
      </c>
      <c r="Q161" s="38">
        <f t="shared" si="31"/>
        <v>127.09359605911332</v>
      </c>
      <c r="R161" s="38">
        <f t="shared" si="32"/>
        <v>138.70967741935482</v>
      </c>
      <c r="S161" s="39">
        <f t="shared" si="33"/>
        <v>-7.8032734784681423</v>
      </c>
      <c r="T161" s="39">
        <f t="shared" si="34"/>
        <v>-7.8032734784681566</v>
      </c>
      <c r="U161" t="s">
        <v>324</v>
      </c>
      <c r="V161" t="s">
        <v>166</v>
      </c>
      <c r="W161" t="s">
        <v>421</v>
      </c>
      <c r="X161" t="s">
        <v>490</v>
      </c>
      <c r="Y161" s="41"/>
    </row>
    <row r="162" spans="1:25" ht="15" x14ac:dyDescent="0.25">
      <c r="A162">
        <v>1.6</v>
      </c>
      <c r="B162">
        <v>2.46</v>
      </c>
      <c r="C162" s="29">
        <f t="shared" si="26"/>
        <v>3.1504065040650397E-2</v>
      </c>
      <c r="D162" s="30">
        <f>IF(OR($A162="",$B162=""),"",A162*'MPTO_working_2-way'!$G161)</f>
        <v>1.6504065040650406</v>
      </c>
      <c r="E162" s="32">
        <f>IF(OR($A162="",$B162=""),"",B162*'MPTO_working_2-way'!$G161)</f>
        <v>2.5375000000000001</v>
      </c>
      <c r="F162" s="30">
        <f>IF(OR($A162="",$B162=""),"",'MPTO_working_2-way'!D161)</f>
        <v>1.6413678065054211</v>
      </c>
      <c r="G162" s="32">
        <f>IF(OR($A162="",$B162=""),"",'MPTO_working_2-way'!E161)</f>
        <v>2.5591677503250976</v>
      </c>
      <c r="H162" s="30">
        <f>IF(OR($A162="",$B162=""),"",'OddsRatio_working_2-way'!M161)</f>
        <v>1.6410607647560327</v>
      </c>
      <c r="I162" s="30">
        <f>IF(OR($A162="",$B162=""),"",'OddsRatio_working_2-way'!N161)</f>
        <v>2.5599145275730124</v>
      </c>
      <c r="J162" s="30">
        <f>IF('Log_working_2-way'!$D161="","",A162^('Log_working_2-way'!$D161))</f>
        <v>1.6369550951524368</v>
      </c>
      <c r="K162" s="32">
        <f>IF('Log_working_2-way'!$D161="","",B162^('Log_working_2-way'!$D161))</f>
        <v>2.5699693865556159</v>
      </c>
      <c r="L162" s="37">
        <f t="shared" si="27"/>
        <v>0.60591133004926112</v>
      </c>
      <c r="M162" s="37">
        <f t="shared" si="28"/>
        <v>0.39408866995073888</v>
      </c>
      <c r="N162" s="38">
        <v>259</v>
      </c>
      <c r="O162" s="38">
        <f t="shared" si="29"/>
        <v>97.125000000000028</v>
      </c>
      <c r="P162" s="38">
        <f t="shared" si="30"/>
        <v>153.71544715447155</v>
      </c>
      <c r="Q162" s="38">
        <f t="shared" si="31"/>
        <v>105.28455284552845</v>
      </c>
      <c r="R162" s="38">
        <f t="shared" si="32"/>
        <v>161.875</v>
      </c>
      <c r="S162" s="39">
        <f t="shared" si="33"/>
        <v>-8.1595528455284239</v>
      </c>
      <c r="T162" s="39">
        <f t="shared" si="34"/>
        <v>-8.1595528455284523</v>
      </c>
      <c r="U162" t="s">
        <v>167</v>
      </c>
      <c r="V162" t="s">
        <v>163</v>
      </c>
      <c r="W162" t="s">
        <v>421</v>
      </c>
      <c r="X162" t="s">
        <v>490</v>
      </c>
      <c r="Y162" s="41"/>
    </row>
    <row r="163" spans="1:25" ht="15" x14ac:dyDescent="0.25">
      <c r="A163">
        <v>1.78</v>
      </c>
      <c r="B163">
        <v>2.14</v>
      </c>
      <c r="C163" s="29">
        <f t="shared" si="26"/>
        <v>2.908747243515708E-2</v>
      </c>
      <c r="D163" s="30">
        <f>IF(OR($A163="",$B163=""),"",A163*'MPTO_working_2-way'!$G162)</f>
        <v>1.8317757009345796</v>
      </c>
      <c r="E163" s="32">
        <f>IF(OR($A163="",$B163=""),"",B163*'MPTO_working_2-way'!$G162)</f>
        <v>2.2022471910112364</v>
      </c>
      <c r="F163" s="30">
        <f>IF(OR($A163="",$B163=""),"",'MPTO_working_2-way'!D162)</f>
        <v>1.8273049985608751</v>
      </c>
      <c r="G163" s="32">
        <f>IF(OR($A163="",$B163=""),"",'MPTO_working_2-way'!E162)</f>
        <v>2.2087440565928333</v>
      </c>
      <c r="H163" s="30">
        <f>IF(OR($A163="",$B163=""),"",'OddsRatio_working_2-way'!M162)</f>
        <v>1.8271701918685113</v>
      </c>
      <c r="I163" s="30">
        <f>IF(OR($A163="",$B163=""),"",'OddsRatio_working_2-way'!N162)</f>
        <v>2.2089410496539781</v>
      </c>
      <c r="J163" s="30">
        <f>IF('Log_working_2-way'!$D162="","",A163^('Log_working_2-way'!$D162))</f>
        <v>1.8251471689098502</v>
      </c>
      <c r="K163" s="32">
        <f>IF('Log_working_2-way'!$D162="","",B163^('Log_working_2-way'!$D162))</f>
        <v>2.2119050245559748</v>
      </c>
      <c r="L163" s="37">
        <f t="shared" si="27"/>
        <v>0.54591836734693866</v>
      </c>
      <c r="M163" s="37">
        <f t="shared" si="28"/>
        <v>0.45408163265306112</v>
      </c>
      <c r="N163" s="38">
        <v>260</v>
      </c>
      <c r="O163" s="38">
        <f t="shared" si="29"/>
        <v>113.93258426966294</v>
      </c>
      <c r="P163" s="38">
        <f t="shared" si="30"/>
        <v>138.50467289719626</v>
      </c>
      <c r="Q163" s="38">
        <f t="shared" si="31"/>
        <v>121.49532710280374</v>
      </c>
      <c r="R163" s="38">
        <f t="shared" si="32"/>
        <v>146.06741573033707</v>
      </c>
      <c r="S163" s="39">
        <f t="shared" si="33"/>
        <v>-7.5627428331408026</v>
      </c>
      <c r="T163" s="39">
        <f t="shared" si="34"/>
        <v>-7.5627428331408169</v>
      </c>
      <c r="U163" t="s">
        <v>173</v>
      </c>
      <c r="V163" t="s">
        <v>176</v>
      </c>
      <c r="W163" t="s">
        <v>429</v>
      </c>
      <c r="X163" t="s">
        <v>490</v>
      </c>
      <c r="Y163" s="41"/>
    </row>
    <row r="164" spans="1:25" ht="15" x14ac:dyDescent="0.25">
      <c r="A164">
        <v>1.81</v>
      </c>
      <c r="B164">
        <v>2.09</v>
      </c>
      <c r="C164" s="29">
        <f t="shared" si="26"/>
        <v>3.0955087366835166E-2</v>
      </c>
      <c r="D164" s="30">
        <f>IF(OR($A164="",$B164=""),"",A164*'MPTO_working_2-way'!$G163)</f>
        <v>1.8660287081339717</v>
      </c>
      <c r="E164" s="32">
        <f>IF(OR($A164="",$B164=""),"",B164*'MPTO_working_2-way'!$G163)</f>
        <v>2.1546961325966851</v>
      </c>
      <c r="F164" s="30">
        <f>IF(OR($A164="",$B164=""),"",'MPTO_working_2-way'!D163)</f>
        <v>1.8621674173619833</v>
      </c>
      <c r="G164" s="32">
        <f>IF(OR($A164="",$B164=""),"",'MPTO_working_2-way'!E163)</f>
        <v>2.159867538325388</v>
      </c>
      <c r="H164" s="30">
        <f>IF(OR($A164="",$B164=""),"",'OddsRatio_working_2-way'!M163)</f>
        <v>1.8620436566990362</v>
      </c>
      <c r="I164" s="30">
        <f>IF(OR($A164="",$B164=""),"",'OddsRatio_working_2-way'!N163)</f>
        <v>2.1600340565456171</v>
      </c>
      <c r="J164" s="30">
        <f>IF('Log_working_2-way'!$D163="","",A164^('Log_working_2-way'!$D163))</f>
        <v>1.8602936584659731</v>
      </c>
      <c r="K164" s="32">
        <f>IF('Log_working_2-way'!$D163="","",B164^('Log_working_2-way'!$D163))</f>
        <v>2.1623937828196005</v>
      </c>
      <c r="L164" s="37">
        <f t="shared" si="27"/>
        <v>0.53589743589743577</v>
      </c>
      <c r="M164" s="37">
        <f t="shared" si="28"/>
        <v>0.46410256410256412</v>
      </c>
      <c r="N164" s="38">
        <v>261</v>
      </c>
      <c r="O164" s="38">
        <f t="shared" si="29"/>
        <v>116.80110497237571</v>
      </c>
      <c r="P164" s="38">
        <f t="shared" si="30"/>
        <v>136.11961722488041</v>
      </c>
      <c r="Q164" s="38">
        <f t="shared" si="31"/>
        <v>124.88038277511963</v>
      </c>
      <c r="R164" s="38">
        <f t="shared" si="32"/>
        <v>144.19889502762433</v>
      </c>
      <c r="S164" s="39">
        <f t="shared" si="33"/>
        <v>-8.0792778027439169</v>
      </c>
      <c r="T164" s="39">
        <f t="shared" si="34"/>
        <v>-8.0792778027439169</v>
      </c>
      <c r="U164" t="s">
        <v>330</v>
      </c>
      <c r="V164" t="s">
        <v>331</v>
      </c>
      <c r="W164" t="s">
        <v>429</v>
      </c>
      <c r="X164" t="s">
        <v>490</v>
      </c>
      <c r="Y164" s="41"/>
    </row>
    <row r="165" spans="1:25" ht="15" x14ac:dyDescent="0.25">
      <c r="A165">
        <v>2.09</v>
      </c>
      <c r="B165">
        <v>1.81</v>
      </c>
      <c r="C165" s="29">
        <f t="shared" si="26"/>
        <v>3.0955087366835166E-2</v>
      </c>
      <c r="D165" s="30">
        <f>IF(OR($A165="",$B165=""),"",A165*'MPTO_working_2-way'!$G164)</f>
        <v>2.1546961325966851</v>
      </c>
      <c r="E165" s="32">
        <f>IF(OR($A165="",$B165=""),"",B165*'MPTO_working_2-way'!$G164)</f>
        <v>1.8660287081339717</v>
      </c>
      <c r="F165" s="30">
        <f>IF(OR($A165="",$B165=""),"",'MPTO_working_2-way'!D164)</f>
        <v>2.159867538325388</v>
      </c>
      <c r="G165" s="32">
        <f>IF(OR($A165="",$B165=""),"",'MPTO_working_2-way'!E164)</f>
        <v>1.8621674173619833</v>
      </c>
      <c r="H165" s="30">
        <f>IF(OR($A165="",$B165=""),"",'OddsRatio_working_2-way'!M164)</f>
        <v>2.1600340565456171</v>
      </c>
      <c r="I165" s="30">
        <f>IF(OR($A165="",$B165=""),"",'OddsRatio_working_2-way'!N164)</f>
        <v>1.8620436566990362</v>
      </c>
      <c r="J165" s="30">
        <f>IF('Log_working_2-way'!$D164="","",A165^('Log_working_2-way'!$D164))</f>
        <v>2.1623937828196005</v>
      </c>
      <c r="K165" s="32">
        <f>IF('Log_working_2-way'!$D164="","",B165^('Log_working_2-way'!$D164))</f>
        <v>1.8602936584659731</v>
      </c>
      <c r="L165" s="37">
        <f t="shared" si="27"/>
        <v>0.46410256410256412</v>
      </c>
      <c r="M165" s="37">
        <f t="shared" si="28"/>
        <v>0.53589743589743577</v>
      </c>
      <c r="N165" s="38">
        <v>262</v>
      </c>
      <c r="O165" s="38">
        <f t="shared" si="29"/>
        <v>136.64114832535884</v>
      </c>
      <c r="P165" s="38">
        <f t="shared" si="30"/>
        <v>117.24861878453041</v>
      </c>
      <c r="Q165" s="38">
        <f t="shared" si="31"/>
        <v>144.75138121546962</v>
      </c>
      <c r="R165" s="38">
        <f t="shared" si="32"/>
        <v>125.35885167464116</v>
      </c>
      <c r="S165" s="39">
        <f t="shared" si="33"/>
        <v>-8.1102328901107796</v>
      </c>
      <c r="T165" s="39">
        <f t="shared" si="34"/>
        <v>-8.1102328901107512</v>
      </c>
      <c r="U165" t="s">
        <v>337</v>
      </c>
      <c r="V165" t="s">
        <v>208</v>
      </c>
      <c r="W165" t="s">
        <v>422</v>
      </c>
      <c r="X165" t="s">
        <v>490</v>
      </c>
      <c r="Y165" s="41"/>
    </row>
    <row r="166" spans="1:25" ht="15" x14ac:dyDescent="0.25">
      <c r="A166">
        <v>2.38</v>
      </c>
      <c r="B166">
        <v>1.64</v>
      </c>
      <c r="C166" s="29">
        <f t="shared" si="26"/>
        <v>2.9924164787866303E-2</v>
      </c>
      <c r="D166" s="30">
        <f>IF(OR($A166="",$B166=""),"",A166*'MPTO_working_2-way'!$G165)</f>
        <v>2.4512195121951219</v>
      </c>
      <c r="E166" s="32">
        <f>IF(OR($A166="",$B166=""),"",B166*'MPTO_working_2-way'!$G165)</f>
        <v>1.6890756302521006</v>
      </c>
      <c r="F166" s="30">
        <f>IF(OR($A166="",$B166=""),"",'MPTO_working_2-way'!D165)</f>
        <v>2.4678806272129488</v>
      </c>
      <c r="G166" s="32">
        <f>IF(OR($A166="",$B166=""),"",'MPTO_working_2-way'!E165)</f>
        <v>1.6812543073742245</v>
      </c>
      <c r="H166" s="30">
        <f>IF(OR($A166="",$B166=""),"",'OddsRatio_working_2-way'!M165)</f>
        <v>2.468417515558841</v>
      </c>
      <c r="I166" s="30">
        <f>IF(OR($A166="",$B166=""),"",'OddsRatio_working_2-way'!N165)</f>
        <v>1.6810052246069986</v>
      </c>
      <c r="J166" s="30">
        <f>IF('Log_working_2-way'!$D165="","",A166^('Log_working_2-way'!$D165))</f>
        <v>2.4761029855560022</v>
      </c>
      <c r="K166" s="32">
        <f>IF('Log_working_2-way'!$D165="","",B166^('Log_working_2-way'!$D165))</f>
        <v>1.6774595064065265</v>
      </c>
      <c r="L166" s="37">
        <f t="shared" si="27"/>
        <v>0.40796019900497515</v>
      </c>
      <c r="M166" s="37">
        <f t="shared" si="28"/>
        <v>0.59203980099502496</v>
      </c>
      <c r="N166" s="38">
        <v>263</v>
      </c>
      <c r="O166" s="38">
        <f t="shared" si="29"/>
        <v>152.49579831932772</v>
      </c>
      <c r="P166" s="38">
        <f t="shared" si="30"/>
        <v>102.63414634146341</v>
      </c>
      <c r="Q166" s="38">
        <f t="shared" si="31"/>
        <v>160.36585365853659</v>
      </c>
      <c r="R166" s="38">
        <f t="shared" si="32"/>
        <v>110.50420168067227</v>
      </c>
      <c r="S166" s="39">
        <f t="shared" si="33"/>
        <v>-7.870055339208875</v>
      </c>
      <c r="T166" s="39">
        <f t="shared" si="34"/>
        <v>-7.8700553392088608</v>
      </c>
      <c r="U166" t="s">
        <v>342</v>
      </c>
      <c r="V166" t="s">
        <v>130</v>
      </c>
      <c r="W166" t="s">
        <v>422</v>
      </c>
      <c r="X166" t="s">
        <v>490</v>
      </c>
      <c r="Y166" s="41"/>
    </row>
    <row r="167" spans="1:25" s="35" customFormat="1" ht="15" x14ac:dyDescent="0.25">
      <c r="A167">
        <v>1.88</v>
      </c>
      <c r="B167">
        <v>2.04</v>
      </c>
      <c r="C167" s="29">
        <f t="shared" si="26"/>
        <v>2.2110972048393851E-2</v>
      </c>
      <c r="D167" s="30">
        <f>IF(OR($A167="",$B167=""),"",A167*'MPTO_working_2-way'!$G166)</f>
        <v>1.9215686274509802</v>
      </c>
      <c r="E167" s="32">
        <f>IF(OR($A167="",$B167=""),"",B167*'MPTO_working_2-way'!$G166)</f>
        <v>2.0851063829787235</v>
      </c>
      <c r="F167" s="30">
        <f>IF(OR($A167="",$B167=""),"",'MPTO_working_2-way'!D166)</f>
        <v>1.9199038846615937</v>
      </c>
      <c r="G167" s="32">
        <f>IF(OR($A167="",$B167=""),"",'MPTO_working_2-way'!E166)</f>
        <v>2.087070091423596</v>
      </c>
      <c r="H167" s="30">
        <f>IF(OR($A167="",$B167=""),"",'OddsRatio_working_2-way'!M166)</f>
        <v>1.9198662110077995</v>
      </c>
      <c r="I167" s="30">
        <f>IF(OR($A167="",$B167=""),"",'OddsRatio_working_2-way'!N166)</f>
        <v>2.0871146130092182</v>
      </c>
      <c r="J167" s="30">
        <f>IF('Log_working_2-way'!$D166="","",A167^('Log_working_2-way'!$D166))</f>
        <v>1.9191164053861676</v>
      </c>
      <c r="K167" s="32">
        <f>IF('Log_working_2-way'!$D166="","",B167^('Log_working_2-way'!$D166))</f>
        <v>2.0880014698245399</v>
      </c>
      <c r="L167" s="37">
        <f t="shared" si="27"/>
        <v>0.52040816326530615</v>
      </c>
      <c r="M167" s="37">
        <f t="shared" si="28"/>
        <v>0.47959183673469385</v>
      </c>
      <c r="N167" s="38">
        <v>264</v>
      </c>
      <c r="O167" s="38">
        <f t="shared" si="29"/>
        <v>123.57446808510637</v>
      </c>
      <c r="P167" s="38">
        <f t="shared" si="30"/>
        <v>134.58823529411768</v>
      </c>
      <c r="Q167" s="38">
        <f t="shared" si="31"/>
        <v>129.41176470588235</v>
      </c>
      <c r="R167" s="38">
        <f t="shared" si="32"/>
        <v>140.42553191489361</v>
      </c>
      <c r="S167" s="39">
        <f t="shared" si="33"/>
        <v>-5.8372966207759731</v>
      </c>
      <c r="T167" s="39">
        <f t="shared" si="34"/>
        <v>-5.8372966207759305</v>
      </c>
      <c r="U167" t="s">
        <v>206</v>
      </c>
      <c r="V167" t="s">
        <v>343</v>
      </c>
      <c r="W167" t="s">
        <v>422</v>
      </c>
      <c r="X167" t="s">
        <v>490</v>
      </c>
      <c r="Y167" s="41"/>
    </row>
    <row r="168" spans="1:25" ht="15" x14ac:dyDescent="0.25">
      <c r="A168">
        <v>2.08</v>
      </c>
      <c r="B168">
        <v>1.84</v>
      </c>
      <c r="C168" s="29">
        <f t="shared" si="26"/>
        <v>2.4247491638795804E-2</v>
      </c>
      <c r="D168" s="30">
        <f>IF(OR($A168="",$B168=""),"",A168*'MPTO_working_2-way'!$G167)</f>
        <v>2.1304347826086953</v>
      </c>
      <c r="E168" s="32">
        <f>IF(OR($A168="",$B168=""),"",B168*'MPTO_working_2-way'!$G167)</f>
        <v>1.8846153846153844</v>
      </c>
      <c r="F168" s="30">
        <f>IF(OR($A168="",$B168=""),"",'MPTO_working_2-way'!D167)</f>
        <v>2.1338090990187331</v>
      </c>
      <c r="G168" s="32">
        <f>IF(OR($A168="",$B168=""),"",'MPTO_working_2-way'!E167)</f>
        <v>1.8819826907946497</v>
      </c>
      <c r="H168" s="30">
        <f>IF(OR($A168="",$B168=""),"",'OddsRatio_working_2-way'!M167)</f>
        <v>2.1338934190276815</v>
      </c>
      <c r="I168" s="30">
        <f>IF(OR($A168="",$B168=""),"",'OddsRatio_working_2-way'!N167)</f>
        <v>1.8819171036881968</v>
      </c>
      <c r="J168" s="30">
        <f>IF('Log_working_2-way'!$D167="","",A168^('Log_working_2-way'!$D167))</f>
        <v>2.1354221138982008</v>
      </c>
      <c r="K168" s="32">
        <f>IF('Log_working_2-way'!$D167="","",B168^('Log_working_2-way'!$D167))</f>
        <v>1.8807297195989381</v>
      </c>
      <c r="L168" s="37">
        <f t="shared" si="27"/>
        <v>0.46938775510204089</v>
      </c>
      <c r="M168" s="37">
        <f t="shared" si="28"/>
        <v>0.53061224489795922</v>
      </c>
      <c r="N168" s="38">
        <v>265</v>
      </c>
      <c r="O168" s="38">
        <f t="shared" si="29"/>
        <v>137.59615384615387</v>
      </c>
      <c r="P168" s="38">
        <f t="shared" si="30"/>
        <v>120.97826086956522</v>
      </c>
      <c r="Q168" s="38">
        <f t="shared" si="31"/>
        <v>144.02173913043478</v>
      </c>
      <c r="R168" s="38">
        <f t="shared" si="32"/>
        <v>127.40384615384615</v>
      </c>
      <c r="S168" s="39">
        <f t="shared" si="33"/>
        <v>-6.4255852842809134</v>
      </c>
      <c r="T168" s="39">
        <f t="shared" si="34"/>
        <v>-6.4255852842809276</v>
      </c>
      <c r="U168" t="s">
        <v>207</v>
      </c>
      <c r="V168" t="s">
        <v>339</v>
      </c>
      <c r="W168" t="s">
        <v>422</v>
      </c>
      <c r="X168" t="s">
        <v>490</v>
      </c>
      <c r="Y168" s="41"/>
    </row>
    <row r="169" spans="1:25" ht="15" x14ac:dyDescent="0.25">
      <c r="A169">
        <v>2.02</v>
      </c>
      <c r="B169">
        <v>1.88</v>
      </c>
      <c r="C169" s="29">
        <f t="shared" si="26"/>
        <v>2.6964398567516312E-2</v>
      </c>
      <c r="D169" s="30">
        <f>IF(OR($A169="",$B169=""),"",A169*'MPTO_working_2-way'!$G168)</f>
        <v>2.0744680851063828</v>
      </c>
      <c r="E169" s="32">
        <f>IF(OR($A169="",$B169=""),"",B169*'MPTO_working_2-way'!$G168)</f>
        <v>1.9306930693069306</v>
      </c>
      <c r="F169" s="30">
        <f>IF(OR($A169="",$B169=""),"",'MPTO_working_2-way'!D168)</f>
        <v>2.0765529308836395</v>
      </c>
      <c r="G169" s="32">
        <f>IF(OR($A169="",$B169=""),"",'MPTO_working_2-way'!E168)</f>
        <v>1.9288906948394962</v>
      </c>
      <c r="H169" s="30">
        <f>IF(OR($A169="",$B169=""),"",'OddsRatio_working_2-way'!M168)</f>
        <v>2.0766108438479098</v>
      </c>
      <c r="I169" s="30">
        <f>IF(OR($A169="",$B169=""),"",'OddsRatio_working_2-way'!N168)</f>
        <v>1.9288407280256479</v>
      </c>
      <c r="J169" s="30">
        <f>IF('Log_working_2-way'!$D168="","",A169^('Log_working_2-way'!$D168))</f>
        <v>2.0775563029751076</v>
      </c>
      <c r="K169" s="32">
        <f>IF('Log_working_2-way'!$D168="","",B169^('Log_working_2-way'!$D168))</f>
        <v>1.9280257534933587</v>
      </c>
      <c r="L169" s="37">
        <f t="shared" si="27"/>
        <v>0.48205128205128212</v>
      </c>
      <c r="M169" s="37">
        <f t="shared" si="28"/>
        <v>0.517948717948718</v>
      </c>
      <c r="N169" s="38">
        <v>266</v>
      </c>
      <c r="O169" s="38">
        <f t="shared" si="29"/>
        <v>134.31683168316835</v>
      </c>
      <c r="P169" s="38">
        <f t="shared" si="30"/>
        <v>124.51063829787233</v>
      </c>
      <c r="Q169" s="38">
        <f t="shared" si="31"/>
        <v>141.48936170212767</v>
      </c>
      <c r="R169" s="38">
        <f t="shared" si="32"/>
        <v>131.68316831683168</v>
      </c>
      <c r="S169" s="39">
        <f t="shared" si="33"/>
        <v>-7.1725300189593213</v>
      </c>
      <c r="T169" s="39">
        <f t="shared" si="34"/>
        <v>-7.1725300189593497</v>
      </c>
      <c r="U169" t="s">
        <v>344</v>
      </c>
      <c r="V169" t="s">
        <v>335</v>
      </c>
      <c r="W169" t="s">
        <v>422</v>
      </c>
      <c r="X169" t="s">
        <v>490</v>
      </c>
      <c r="Y169" s="41"/>
    </row>
    <row r="170" spans="1:25" ht="15" x14ac:dyDescent="0.25">
      <c r="A170">
        <v>1.85</v>
      </c>
      <c r="B170">
        <v>2.06</v>
      </c>
      <c r="C170" s="29">
        <f t="shared" si="26"/>
        <v>2.5977433744424072E-2</v>
      </c>
      <c r="D170" s="30">
        <f>IF(OR($A170="",$B170=""),"",A170*'MPTO_working_2-way'!$G169)</f>
        <v>1.8980582524271847</v>
      </c>
      <c r="E170" s="32">
        <f>IF(OR($A170="",$B170=""),"",B170*'MPTO_working_2-way'!$G169)</f>
        <v>2.1135135135135137</v>
      </c>
      <c r="F170" s="30">
        <f>IF(OR($A170="",$B170=""),"",'MPTO_working_2-way'!D169)</f>
        <v>1.8955483710519774</v>
      </c>
      <c r="G170" s="32">
        <f>IF(OR($A170="",$B170=""),"",'MPTO_working_2-way'!E169)</f>
        <v>2.1166342682588173</v>
      </c>
      <c r="H170" s="30">
        <f>IF(OR($A170="",$B170=""),"",'OddsRatio_working_2-way'!M169)</f>
        <v>1.8954813188742858</v>
      </c>
      <c r="I170" s="30">
        <f>IF(OR($A170="",$B170=""),"",'OddsRatio_working_2-way'!N169)</f>
        <v>2.1167178800079327</v>
      </c>
      <c r="J170" s="30">
        <f>IF('Log_working_2-way'!$D169="","",A170^('Log_working_2-way'!$D169))</f>
        <v>1.8943477245799318</v>
      </c>
      <c r="K170" s="32">
        <f>IF('Log_working_2-way'!$D169="","",B170^('Log_working_2-way'!$D169))</f>
        <v>2.1181333306010104</v>
      </c>
      <c r="L170" s="37">
        <f t="shared" si="27"/>
        <v>0.52685421994884907</v>
      </c>
      <c r="M170" s="37">
        <f t="shared" si="28"/>
        <v>0.47314578005115088</v>
      </c>
      <c r="N170" s="38">
        <v>267</v>
      </c>
      <c r="O170" s="38">
        <f t="shared" si="29"/>
        <v>122.67567567567568</v>
      </c>
      <c r="P170" s="38">
        <f t="shared" si="30"/>
        <v>137.38834951456309</v>
      </c>
      <c r="Q170" s="38">
        <f t="shared" si="31"/>
        <v>129.61165048543688</v>
      </c>
      <c r="R170" s="38">
        <f t="shared" si="32"/>
        <v>144.32432432432429</v>
      </c>
      <c r="S170" s="39">
        <f t="shared" si="33"/>
        <v>-6.9359748097612055</v>
      </c>
      <c r="T170" s="39">
        <f t="shared" si="34"/>
        <v>-6.9359748097612055</v>
      </c>
      <c r="U170" t="s">
        <v>209</v>
      </c>
      <c r="V170" t="s">
        <v>341</v>
      </c>
      <c r="W170" t="s">
        <v>422</v>
      </c>
      <c r="X170" t="s">
        <v>490</v>
      </c>
      <c r="Y170" s="41"/>
    </row>
    <row r="171" spans="1:25" ht="15" x14ac:dyDescent="0.25">
      <c r="A171">
        <v>1.85</v>
      </c>
      <c r="B171">
        <v>2.0699999999999998</v>
      </c>
      <c r="C171" s="29">
        <f t="shared" si="26"/>
        <v>2.3632327980154022E-2</v>
      </c>
      <c r="D171" s="30">
        <f>IF(OR($A171="",$B171=""),"",A171*'MPTO_working_2-way'!$G170)</f>
        <v>1.893719806763285</v>
      </c>
      <c r="E171" s="32">
        <f>IF(OR($A171="",$B171=""),"",B171*'MPTO_working_2-way'!$G170)</f>
        <v>2.1189189189189186</v>
      </c>
      <c r="F171" s="30">
        <f>IF(OR($A171="",$B171=""),"",'MPTO_working_2-way'!D170)</f>
        <v>1.8913446104457341</v>
      </c>
      <c r="G171" s="32">
        <f>IF(OR($A171="",$B171=""),"",'MPTO_working_2-way'!E170)</f>
        <v>2.1219005402410303</v>
      </c>
      <c r="H171" s="30">
        <f>IF(OR($A171="",$B171=""),"",'OddsRatio_working_2-way'!M170)</f>
        <v>1.8912870039243732</v>
      </c>
      <c r="I171" s="30">
        <f>IF(OR($A171="",$B171=""),"",'OddsRatio_working_2-way'!N170)</f>
        <v>2.1219730519989164</v>
      </c>
      <c r="J171" s="30">
        <f>IF('Log_working_2-way'!$D170="","",A171^('Log_working_2-way'!$D170))</f>
        <v>1.8902161893692622</v>
      </c>
      <c r="K171" s="32">
        <f>IF('Log_working_2-way'!$D170="","",B171^('Log_working_2-way'!$D170))</f>
        <v>2.1233226399853709</v>
      </c>
      <c r="L171" s="37">
        <f t="shared" si="27"/>
        <v>0.52806122448979598</v>
      </c>
      <c r="M171" s="37">
        <f t="shared" si="28"/>
        <v>0.47193877551020413</v>
      </c>
      <c r="N171" s="38">
        <v>268</v>
      </c>
      <c r="O171" s="38">
        <f t="shared" si="29"/>
        <v>123.13513513513513</v>
      </c>
      <c r="P171" s="38">
        <f t="shared" si="30"/>
        <v>138.53140096618358</v>
      </c>
      <c r="Q171" s="38">
        <f t="shared" si="31"/>
        <v>129.46859903381645</v>
      </c>
      <c r="R171" s="38">
        <f t="shared" si="32"/>
        <v>144.86486486486484</v>
      </c>
      <c r="S171" s="39">
        <f t="shared" si="33"/>
        <v>-6.3334638986813161</v>
      </c>
      <c r="T171" s="39">
        <f t="shared" si="34"/>
        <v>-6.3334638986812593</v>
      </c>
      <c r="U171" t="s">
        <v>340</v>
      </c>
      <c r="V171" t="s">
        <v>346</v>
      </c>
      <c r="W171" t="s">
        <v>422</v>
      </c>
      <c r="X171" t="s">
        <v>490</v>
      </c>
      <c r="Y171" s="41"/>
    </row>
    <row r="172" spans="1:25" ht="15" x14ac:dyDescent="0.25">
      <c r="A172">
        <v>2.58</v>
      </c>
      <c r="B172">
        <v>1.5</v>
      </c>
      <c r="C172" s="29">
        <f t="shared" si="26"/>
        <v>5.4263565891472743E-2</v>
      </c>
      <c r="D172" s="30">
        <f>IF(OR($A172="",$B172=""),"",A172*'MPTO_working_2-way'!$G171)</f>
        <v>2.7199999999999998</v>
      </c>
      <c r="E172" s="32">
        <f>IF(OR($A172="",$B172=""),"",B172*'MPTO_working_2-way'!$G171)</f>
        <v>1.581395348837209</v>
      </c>
      <c r="F172" s="30">
        <f>IF(OR($A172="",$B172=""),"",'MPTO_working_2-way'!D171)</f>
        <v>2.7741935483870965</v>
      </c>
      <c r="G172" s="32">
        <f>IF(OR($A172="",$B172=""),"",'MPTO_working_2-way'!E171)</f>
        <v>1.5636363636363635</v>
      </c>
      <c r="H172" s="30">
        <f>IF(OR($A172="",$B172=""),"",'OddsRatio_working_2-way'!M171)</f>
        <v>2.7776388834631174</v>
      </c>
      <c r="I172" s="30">
        <f>IF(OR($A172="",$B172=""),"",'OddsRatio_working_2-way'!N171)</f>
        <v>1.5625439504630121</v>
      </c>
      <c r="J172" s="30">
        <f>IF('Log_working_2-way'!$D171="","",A172^('Log_working_2-way'!$D171))</f>
        <v>2.8038794661813222</v>
      </c>
      <c r="K172" s="32">
        <f>IF('Log_working_2-way'!$D171="","",B172^('Log_working_2-way'!$D171))</f>
        <v>1.5543607645308282</v>
      </c>
      <c r="L172" s="37">
        <f t="shared" si="27"/>
        <v>0.36764705882352944</v>
      </c>
      <c r="M172" s="37">
        <f t="shared" si="28"/>
        <v>0.63235294117647067</v>
      </c>
      <c r="N172" s="38">
        <v>269</v>
      </c>
      <c r="O172" s="38">
        <f t="shared" si="29"/>
        <v>164.73643410852711</v>
      </c>
      <c r="P172" s="38">
        <f t="shared" si="30"/>
        <v>89.666666666666657</v>
      </c>
      <c r="Q172" s="38">
        <f t="shared" si="31"/>
        <v>179.33333333333331</v>
      </c>
      <c r="R172" s="38">
        <f t="shared" si="32"/>
        <v>104.26356589147287</v>
      </c>
      <c r="S172" s="39">
        <f t="shared" si="33"/>
        <v>-14.596899224806208</v>
      </c>
      <c r="T172" s="39">
        <f t="shared" si="34"/>
        <v>-14.596899224806208</v>
      </c>
      <c r="U172" t="s">
        <v>356</v>
      </c>
      <c r="V172" t="s">
        <v>349</v>
      </c>
      <c r="W172" t="s">
        <v>432</v>
      </c>
      <c r="X172" t="s">
        <v>490</v>
      </c>
      <c r="Y172" s="41"/>
    </row>
    <row r="173" spans="1:25" ht="15" x14ac:dyDescent="0.25">
      <c r="A173">
        <v>2.04</v>
      </c>
      <c r="B173">
        <v>1.77</v>
      </c>
      <c r="C173" s="29">
        <f t="shared" si="26"/>
        <v>5.5167829843801863E-2</v>
      </c>
      <c r="D173" s="30">
        <f>IF(OR($A173="",$B173=""),"",A173*'MPTO_working_2-way'!$G172)</f>
        <v>2.152542372881356</v>
      </c>
      <c r="E173" s="32">
        <f>IF(OR($A173="",$B173=""),"",B173*'MPTO_working_2-way'!$G172)</f>
        <v>1.8676470588235292</v>
      </c>
      <c r="F173" s="30">
        <f>IF(OR($A173="",$B173=""),"",'MPTO_working_2-way'!D172)</f>
        <v>2.1616379310344827</v>
      </c>
      <c r="G173" s="32">
        <f>IF(OR($A173="",$B173=""),"",'MPTO_working_2-way'!E172)</f>
        <v>1.8608534322820036</v>
      </c>
      <c r="H173" s="30">
        <f>IF(OR($A173="",$B173=""),"",'OddsRatio_working_2-way'!M172)</f>
        <v>2.1621744062959527</v>
      </c>
      <c r="I173" s="30">
        <f>IF(OR($A173="",$B173=""),"",'OddsRatio_working_2-way'!N172)</f>
        <v>1.8604560508152725</v>
      </c>
      <c r="J173" s="30">
        <f>IF('Log_working_2-way'!$D172="","",A173^('Log_working_2-way'!$D172))</f>
        <v>2.16642524667648</v>
      </c>
      <c r="K173" s="32">
        <f>IF('Log_working_2-way'!$D172="","",B173^('Log_working_2-way'!$D172))</f>
        <v>1.8573202636406585</v>
      </c>
      <c r="L173" s="37">
        <f t="shared" si="27"/>
        <v>0.46456692913385828</v>
      </c>
      <c r="M173" s="37">
        <f t="shared" si="28"/>
        <v>0.53543307086614178</v>
      </c>
      <c r="N173" s="38">
        <v>270</v>
      </c>
      <c r="O173" s="38">
        <f t="shared" si="29"/>
        <v>137.64705882352939</v>
      </c>
      <c r="P173" s="38">
        <f t="shared" si="30"/>
        <v>117.45762711864406</v>
      </c>
      <c r="Q173" s="38">
        <f t="shared" si="31"/>
        <v>152.54237288135593</v>
      </c>
      <c r="R173" s="38">
        <f t="shared" si="32"/>
        <v>132.35294117647058</v>
      </c>
      <c r="S173" s="39">
        <f t="shared" si="33"/>
        <v>-14.895314057826539</v>
      </c>
      <c r="T173" s="39">
        <f t="shared" si="34"/>
        <v>-14.895314057826525</v>
      </c>
      <c r="U173" t="s">
        <v>358</v>
      </c>
      <c r="V173" t="s">
        <v>353</v>
      </c>
      <c r="W173" t="s">
        <v>432</v>
      </c>
      <c r="X173" t="s">
        <v>490</v>
      </c>
      <c r="Y173" s="41"/>
    </row>
    <row r="174" spans="1:25" ht="15" x14ac:dyDescent="0.25">
      <c r="A174">
        <v>2.11</v>
      </c>
      <c r="B174">
        <v>1.72</v>
      </c>
      <c r="C174" s="29">
        <f t="shared" si="26"/>
        <v>5.5328998126308981E-2</v>
      </c>
      <c r="D174" s="30">
        <f>IF(OR($A174="",$B174=""),"",A174*'MPTO_working_2-way'!$G173)</f>
        <v>2.226744186046512</v>
      </c>
      <c r="E174" s="32">
        <f>IF(OR($A174="",$B174=""),"",B174*'MPTO_working_2-way'!$G173)</f>
        <v>1.8151658767772514</v>
      </c>
      <c r="F174" s="30">
        <f>IF(OR($A174="",$B174=""),"",'MPTO_working_2-way'!D173)</f>
        <v>2.2408001975796497</v>
      </c>
      <c r="G174" s="32">
        <f>IF(OR($A174="",$B174=""),"",'MPTO_working_2-way'!E173)</f>
        <v>1.8059315286624205</v>
      </c>
      <c r="H174" s="30">
        <f>IF(OR($A174="",$B174=""),"",'OddsRatio_working_2-way'!M173)</f>
        <v>2.2416387021459454</v>
      </c>
      <c r="I174" s="30">
        <f>IF(OR($A174="",$B174=""),"",'OddsRatio_working_2-way'!N173)</f>
        <v>1.8053872662568289</v>
      </c>
      <c r="J174" s="30">
        <f>IF('Log_working_2-way'!$D173="","",A174^('Log_working_2-way'!$D173))</f>
        <v>2.2482364933064694</v>
      </c>
      <c r="K174" s="32">
        <f>IF('Log_working_2-way'!$D173="","",B174^('Log_working_2-way'!$D173))</f>
        <v>1.8011302388288697</v>
      </c>
      <c r="L174" s="37">
        <f t="shared" si="27"/>
        <v>0.44908616187989547</v>
      </c>
      <c r="M174" s="37">
        <f t="shared" si="28"/>
        <v>0.55091383812010442</v>
      </c>
      <c r="N174" s="38">
        <v>271</v>
      </c>
      <c r="O174" s="38">
        <f t="shared" si="29"/>
        <v>142.56398104265401</v>
      </c>
      <c r="P174" s="38">
        <f t="shared" si="30"/>
        <v>113.44186046511629</v>
      </c>
      <c r="Q174" s="38">
        <f t="shared" si="31"/>
        <v>157.55813953488374</v>
      </c>
      <c r="R174" s="38">
        <f t="shared" si="32"/>
        <v>128.43601895734596</v>
      </c>
      <c r="S174" s="39">
        <f t="shared" si="33"/>
        <v>-14.99415849222973</v>
      </c>
      <c r="T174" s="39">
        <f t="shared" si="34"/>
        <v>-14.994158492229673</v>
      </c>
      <c r="U174" t="s">
        <v>352</v>
      </c>
      <c r="V174" t="s">
        <v>232</v>
      </c>
      <c r="W174" t="s">
        <v>432</v>
      </c>
      <c r="X174" t="s">
        <v>490</v>
      </c>
      <c r="Y174" s="41"/>
    </row>
    <row r="175" spans="1:25" ht="15" x14ac:dyDescent="0.25">
      <c r="A175">
        <v>2.73</v>
      </c>
      <c r="B175">
        <v>1.45</v>
      </c>
      <c r="C175" s="29">
        <f t="shared" si="26"/>
        <v>5.5955538714159481E-2</v>
      </c>
      <c r="D175" s="30">
        <f>IF(OR($A175="",$B175=""),"",A175*'MPTO_working_2-way'!$G174)</f>
        <v>2.8827586206896552</v>
      </c>
      <c r="E175" s="32">
        <f>IF(OR($A175="",$B175=""),"",B175*'MPTO_working_2-way'!$G174)</f>
        <v>1.5311355311355312</v>
      </c>
      <c r="F175" s="30">
        <f>IF(OR($A175="",$B175=""),"",'MPTO_working_2-way'!D174)</f>
        <v>2.9557588202352068</v>
      </c>
      <c r="G175" s="32">
        <f>IF(OR($A175="",$B175=""),"",'MPTO_working_2-way'!E174)</f>
        <v>1.5113104896439822</v>
      </c>
      <c r="H175" s="30">
        <f>IF(OR($A175="",$B175=""),"",'OddsRatio_working_2-way'!M174)</f>
        <v>2.9607254893136994</v>
      </c>
      <c r="I175" s="30">
        <f>IF(OR($A175="",$B175=""),"",'OddsRatio_working_2-way'!N174)</f>
        <v>1.5100153006885344</v>
      </c>
      <c r="J175" s="30">
        <f>IF('Log_working_2-way'!$D174="","",A175^('Log_working_2-way'!$D174))</f>
        <v>2.9965870731406712</v>
      </c>
      <c r="K175" s="32">
        <f>IF('Log_working_2-way'!$D174="","",B175^('Log_working_2-way'!$D174))</f>
        <v>1.5008546902062503</v>
      </c>
      <c r="L175" s="37">
        <f t="shared" si="27"/>
        <v>0.34688995215311003</v>
      </c>
      <c r="M175" s="37">
        <f t="shared" si="28"/>
        <v>0.65311004784688986</v>
      </c>
      <c r="N175" s="38">
        <v>272</v>
      </c>
      <c r="O175" s="38">
        <f t="shared" si="29"/>
        <v>172.36630036630032</v>
      </c>
      <c r="P175" s="38">
        <f t="shared" si="30"/>
        <v>84.41379310344827</v>
      </c>
      <c r="Q175" s="38">
        <f t="shared" si="31"/>
        <v>187.58620689655174</v>
      </c>
      <c r="R175" s="38">
        <f t="shared" si="32"/>
        <v>99.633699633699621</v>
      </c>
      <c r="S175" s="39">
        <f t="shared" si="33"/>
        <v>-15.219906530251421</v>
      </c>
      <c r="T175" s="39">
        <f t="shared" si="34"/>
        <v>-15.21990653025135</v>
      </c>
      <c r="U175" t="s">
        <v>350</v>
      </c>
      <c r="V175" t="s">
        <v>231</v>
      </c>
      <c r="W175" t="s">
        <v>432</v>
      </c>
      <c r="X175" t="s">
        <v>490</v>
      </c>
      <c r="Y175" s="41"/>
    </row>
    <row r="176" spans="1:25" ht="15" x14ac:dyDescent="0.25">
      <c r="A176">
        <v>1.61</v>
      </c>
      <c r="B176">
        <v>2.4500000000000002</v>
      </c>
      <c r="C176" s="29">
        <f t="shared" si="26"/>
        <v>2.9281277728482547E-2</v>
      </c>
      <c r="D176" s="30">
        <f>IF(OR($A176="",$B176=""),"",A176*'MPTO_working_2-way'!$G175)</f>
        <v>1.657142857142857</v>
      </c>
      <c r="E176" s="32">
        <f>IF(OR($A176="",$B176=""),"",B176*'MPTO_working_2-way'!$G175)</f>
        <v>2.5217391304347823</v>
      </c>
      <c r="F176" s="30">
        <f>IF(OR($A176="",$B176=""),"",'MPTO_working_2-way'!D175)</f>
        <v>1.6488661302121432</v>
      </c>
      <c r="G176" s="32">
        <f>IF(OR($A176="",$B176=""),"",'MPTO_working_2-way'!E175)</f>
        <v>2.5411499436302138</v>
      </c>
      <c r="H176" s="30">
        <f>IF(OR($A176="",$B176=""),"",'OddsRatio_working_2-way'!M175)</f>
        <v>1.648605932113185</v>
      </c>
      <c r="I176" s="30">
        <f>IF(OR($A176="",$B176=""),"",'OddsRatio_working_2-way'!N175)</f>
        <v>2.5417681992854404</v>
      </c>
      <c r="J176" s="30">
        <f>IF('Log_working_2-way'!$D175="","",A176^('Log_working_2-way'!$D175))</f>
        <v>1.6448518993839698</v>
      </c>
      <c r="K176" s="32">
        <f>IF('Log_working_2-way'!$D175="","",B176^('Log_working_2-way'!$D175))</f>
        <v>2.5507436683605564</v>
      </c>
      <c r="L176" s="37">
        <f t="shared" si="27"/>
        <v>0.60344827586206906</v>
      </c>
      <c r="M176" s="37">
        <f t="shared" si="28"/>
        <v>0.39655172413793111</v>
      </c>
      <c r="N176" s="38">
        <v>273</v>
      </c>
      <c r="O176" s="38">
        <f t="shared" si="29"/>
        <v>103.43478260869566</v>
      </c>
      <c r="P176" s="38">
        <f t="shared" si="30"/>
        <v>161.57142857142856</v>
      </c>
      <c r="Q176" s="38">
        <f t="shared" si="31"/>
        <v>111.42857142857142</v>
      </c>
      <c r="R176" s="38">
        <f t="shared" si="32"/>
        <v>169.56521739130434</v>
      </c>
      <c r="S176" s="39">
        <f t="shared" si="33"/>
        <v>-7.9937888198757605</v>
      </c>
      <c r="T176" s="39">
        <f t="shared" si="34"/>
        <v>-7.9937888198757889</v>
      </c>
      <c r="U176" t="s">
        <v>239</v>
      </c>
      <c r="V176" t="s">
        <v>362</v>
      </c>
      <c r="W176" t="s">
        <v>423</v>
      </c>
      <c r="X176" t="s">
        <v>490</v>
      </c>
      <c r="Y176" s="41"/>
    </row>
    <row r="177" spans="1:25" ht="15" x14ac:dyDescent="0.25">
      <c r="A177">
        <v>1.63</v>
      </c>
      <c r="B177">
        <v>2.4</v>
      </c>
      <c r="C177" s="29">
        <f t="shared" si="26"/>
        <v>3.0163599182004175E-2</v>
      </c>
      <c r="D177" s="30">
        <f>IF(OR($A177="",$B177=""),"",A177*'MPTO_working_2-way'!$G176)</f>
        <v>1.6791666666666667</v>
      </c>
      <c r="E177" s="32">
        <f>IF(OR($A177="",$B177=""),"",B177*'MPTO_working_2-way'!$G176)</f>
        <v>2.4723926380368098</v>
      </c>
      <c r="F177" s="30">
        <f>IF(OR($A177="",$B177=""),"",'MPTO_working_2-way'!D176)</f>
        <v>1.6710807347287484</v>
      </c>
      <c r="G177" s="32">
        <f>IF(OR($A177="",$B177=""),"",'MPTO_working_2-way'!E176)</f>
        <v>2.49013367281986</v>
      </c>
      <c r="H177" s="30">
        <f>IF(OR($A177="",$B177=""),"",'OddsRatio_working_2-way'!M176)</f>
        <v>1.670820393249937</v>
      </c>
      <c r="I177" s="30">
        <f>IF(OR($A177="",$B177=""),"",'OddsRatio_working_2-way'!N176)</f>
        <v>2.4907119849998605</v>
      </c>
      <c r="J177" s="30">
        <f>IF('Log_working_2-way'!$D176="","",A177^('Log_working_2-way'!$D176))</f>
        <v>1.6671533200634385</v>
      </c>
      <c r="K177" s="32">
        <f>IF('Log_working_2-way'!$D176="","",B177^('Log_working_2-way'!$D176))</f>
        <v>2.4989058285805683</v>
      </c>
      <c r="L177" s="37">
        <f t="shared" si="27"/>
        <v>0.59553349875930517</v>
      </c>
      <c r="M177" s="37">
        <f t="shared" si="28"/>
        <v>0.40446650124069478</v>
      </c>
      <c r="N177" s="38">
        <v>274</v>
      </c>
      <c r="O177" s="38">
        <f t="shared" si="29"/>
        <v>105.90184049079751</v>
      </c>
      <c r="P177" s="38">
        <f t="shared" si="30"/>
        <v>159.83333333333334</v>
      </c>
      <c r="Q177" s="38">
        <f t="shared" si="31"/>
        <v>114.16666666666667</v>
      </c>
      <c r="R177" s="38">
        <f t="shared" si="32"/>
        <v>168.09815950920245</v>
      </c>
      <c r="S177" s="39">
        <f t="shared" si="33"/>
        <v>-8.2648261758691604</v>
      </c>
      <c r="T177" s="39">
        <f t="shared" si="34"/>
        <v>-8.2648261758691035</v>
      </c>
      <c r="U177" t="s">
        <v>365</v>
      </c>
      <c r="V177" t="s">
        <v>364</v>
      </c>
      <c r="W177" t="s">
        <v>423</v>
      </c>
      <c r="X177" t="s">
        <v>490</v>
      </c>
      <c r="Y177" s="41"/>
    </row>
    <row r="178" spans="1:25" ht="15" x14ac:dyDescent="0.25">
      <c r="A178">
        <v>2.0299999999999998</v>
      </c>
      <c r="B178">
        <v>1.88</v>
      </c>
      <c r="C178" s="29">
        <f t="shared" si="26"/>
        <v>2.4525731055444977E-2</v>
      </c>
      <c r="D178" s="30">
        <f>IF(OR($A178="",$B178=""),"",A178*'MPTO_working_2-way'!$G177)</f>
        <v>2.0797872340425529</v>
      </c>
      <c r="E178" s="32">
        <f>IF(OR($A178="",$B178=""),"",B178*'MPTO_working_2-way'!$G177)</f>
        <v>1.9261083743842364</v>
      </c>
      <c r="F178" s="30">
        <f>IF(OR($A178="",$B178=""),"",'MPTO_working_2-way'!D177)</f>
        <v>2.0818241326641935</v>
      </c>
      <c r="G178" s="32">
        <f>IF(OR($A178="",$B178=""),"",'MPTO_working_2-way'!E177)</f>
        <v>1.9243646631706333</v>
      </c>
      <c r="H178" s="30">
        <f>IF(OR($A178="",$B178=""),"",'OddsRatio_working_2-way'!M177)</f>
        <v>2.081875475946537</v>
      </c>
      <c r="I178" s="30">
        <f>IF(OR($A178="",$B178=""),"",'OddsRatio_working_2-way'!N177)</f>
        <v>1.9243207949834495</v>
      </c>
      <c r="J178" s="30">
        <f>IF('Log_working_2-way'!$D177="","",A178^('Log_working_2-way'!$D177))</f>
        <v>2.0827972819225606</v>
      </c>
      <c r="K178" s="32">
        <f>IF('Log_working_2-way'!$D177="","",B178^('Log_working_2-way'!$D177))</f>
        <v>1.9235339030630429</v>
      </c>
      <c r="L178" s="37">
        <f t="shared" si="27"/>
        <v>0.4808184143222507</v>
      </c>
      <c r="M178" s="37">
        <f t="shared" si="28"/>
        <v>0.51918158567774941</v>
      </c>
      <c r="N178" s="38">
        <v>275</v>
      </c>
      <c r="O178" s="38">
        <f t="shared" si="29"/>
        <v>139.53201970443351</v>
      </c>
      <c r="P178" s="38">
        <f t="shared" si="30"/>
        <v>128.72340425531914</v>
      </c>
      <c r="Q178" s="38">
        <f t="shared" si="31"/>
        <v>146.27659574468086</v>
      </c>
      <c r="R178" s="38">
        <f t="shared" si="32"/>
        <v>135.46798029556652</v>
      </c>
      <c r="S178" s="39">
        <f t="shared" si="33"/>
        <v>-6.7445760402473525</v>
      </c>
      <c r="T178" s="39">
        <f t="shared" si="34"/>
        <v>-6.7445760402473809</v>
      </c>
      <c r="U178" t="s">
        <v>235</v>
      </c>
      <c r="V178" t="s">
        <v>132</v>
      </c>
      <c r="W178" t="s">
        <v>423</v>
      </c>
      <c r="X178" t="s">
        <v>490</v>
      </c>
      <c r="Y178" s="41"/>
    </row>
    <row r="179" spans="1:25" ht="15" x14ac:dyDescent="0.25">
      <c r="A179">
        <v>1.51</v>
      </c>
      <c r="B179">
        <v>2.69</v>
      </c>
      <c r="C179" s="29">
        <f t="shared" si="26"/>
        <v>3.3998867525049992E-2</v>
      </c>
      <c r="D179" s="30">
        <f>IF(OR($A179="",$B179=""),"",A179*'MPTO_working_2-way'!$G178)</f>
        <v>1.5613382899628254</v>
      </c>
      <c r="E179" s="32">
        <f>IF(OR($A179="",$B179=""),"",B179*'MPTO_working_2-way'!$G178)</f>
        <v>2.7814569536423845</v>
      </c>
      <c r="F179" s="30">
        <f>IF(OR($A179="",$B179=""),"",'MPTO_working_2-way'!D178)</f>
        <v>1.5497815677521511</v>
      </c>
      <c r="G179" s="32">
        <f>IF(OR($A179="",$B179=""),"",'MPTO_working_2-way'!E178)</f>
        <v>2.8189041951490341</v>
      </c>
      <c r="H179" s="30">
        <f>IF(OR($A179="",$B179=""),"",'OddsRatio_working_2-way'!M178)</f>
        <v>1.5493406483494501</v>
      </c>
      <c r="I179" s="30">
        <f>IF(OR($A179="",$B179=""),"",'OddsRatio_working_2-way'!N178)</f>
        <v>2.8203641092364129</v>
      </c>
      <c r="J179" s="30">
        <f>IF('Log_working_2-way'!$D178="","",A179^('Log_working_2-way'!$D178))</f>
        <v>1.5440637892893805</v>
      </c>
      <c r="K179" s="32">
        <f>IF('Log_working_2-way'!$D178="","",B179^('Log_working_2-way'!$D178))</f>
        <v>2.8380197684281701</v>
      </c>
      <c r="L179" s="37">
        <f t="shared" si="27"/>
        <v>0.64047619047619042</v>
      </c>
      <c r="M179" s="37">
        <f t="shared" si="28"/>
        <v>0.35952380952380947</v>
      </c>
      <c r="N179" s="38">
        <v>276</v>
      </c>
      <c r="O179" s="38">
        <f t="shared" si="29"/>
        <v>93.218543046357624</v>
      </c>
      <c r="P179" s="38">
        <f t="shared" si="30"/>
        <v>173.39776951672863</v>
      </c>
      <c r="Q179" s="38">
        <f t="shared" si="31"/>
        <v>102.60223048327138</v>
      </c>
      <c r="R179" s="38">
        <f t="shared" si="32"/>
        <v>182.78145695364239</v>
      </c>
      <c r="S179" s="39">
        <f t="shared" si="33"/>
        <v>-9.3836874369137604</v>
      </c>
      <c r="T179" s="39">
        <f t="shared" si="34"/>
        <v>-9.3836874369137604</v>
      </c>
      <c r="U179" t="s">
        <v>238</v>
      </c>
      <c r="V179" t="s">
        <v>368</v>
      </c>
      <c r="W179" t="s">
        <v>423</v>
      </c>
      <c r="X179" t="s">
        <v>490</v>
      </c>
      <c r="Y179" s="41"/>
    </row>
    <row r="180" spans="1:25" ht="15" x14ac:dyDescent="0.25">
      <c r="A180">
        <v>1.58</v>
      </c>
      <c r="B180">
        <v>2.5099999999999998</v>
      </c>
      <c r="C180" s="29">
        <f t="shared" si="26"/>
        <v>3.1317766907055233E-2</v>
      </c>
      <c r="D180" s="30">
        <f>IF(OR($A180="",$B180=""),"",A180*'MPTO_working_2-way'!$G179)</f>
        <v>1.6294820717131473</v>
      </c>
      <c r="E180" s="32">
        <f>IF(OR($A180="",$B180=""),"",B180*'MPTO_working_2-way'!$G179)</f>
        <v>2.5886075949367084</v>
      </c>
      <c r="F180" s="30">
        <f>IF(OR($A180="",$B180=""),"",'MPTO_working_2-way'!D179)</f>
        <v>1.6200825197107724</v>
      </c>
      <c r="G180" s="32">
        <f>IF(OR($A180="",$B180=""),"",'MPTO_working_2-way'!E179)</f>
        <v>2.6126885829105997</v>
      </c>
      <c r="H180" s="30">
        <f>IF(OR($A180="",$B180=""),"",'OddsRatio_working_2-way'!M179)</f>
        <v>1.6197628258171834</v>
      </c>
      <c r="I180" s="30">
        <f>IF(OR($A180="",$B180=""),"",'OddsRatio_working_2-way'!N179)</f>
        <v>2.61352046031715</v>
      </c>
      <c r="J180" s="30">
        <f>IF('Log_working_2-way'!$D179="","",A180^('Log_working_2-way'!$D179))</f>
        <v>1.6154906063262049</v>
      </c>
      <c r="K180" s="32">
        <f>IF('Log_working_2-way'!$D179="","",B180^('Log_working_2-way'!$D179))</f>
        <v>2.6247201658670791</v>
      </c>
      <c r="L180" s="37">
        <f t="shared" si="27"/>
        <v>0.61369193154034229</v>
      </c>
      <c r="M180" s="37">
        <f t="shared" si="28"/>
        <v>0.38630806845965776</v>
      </c>
      <c r="N180" s="38">
        <v>277</v>
      </c>
      <c r="O180" s="38">
        <f t="shared" si="29"/>
        <v>101.68354430379748</v>
      </c>
      <c r="P180" s="38">
        <f t="shared" si="30"/>
        <v>166.64143426294822</v>
      </c>
      <c r="Q180" s="38">
        <f t="shared" si="31"/>
        <v>110.3585657370518</v>
      </c>
      <c r="R180" s="38">
        <f t="shared" si="32"/>
        <v>175.31645569620252</v>
      </c>
      <c r="S180" s="39">
        <f t="shared" si="33"/>
        <v>-8.6750214332543294</v>
      </c>
      <c r="T180" s="39">
        <f t="shared" si="34"/>
        <v>-8.675021433254301</v>
      </c>
      <c r="U180" t="s">
        <v>234</v>
      </c>
      <c r="V180" t="s">
        <v>366</v>
      </c>
      <c r="W180" t="s">
        <v>423</v>
      </c>
      <c r="X180" t="s">
        <v>490</v>
      </c>
      <c r="Y180" s="41"/>
    </row>
    <row r="181" spans="1:25" s="50" customFormat="1" ht="15" x14ac:dyDescent="0.25">
      <c r="A181">
        <v>1.72</v>
      </c>
      <c r="B181">
        <v>2.2400000000000002</v>
      </c>
      <c r="C181" s="29">
        <f t="shared" si="26"/>
        <v>2.7823920265780622E-2</v>
      </c>
      <c r="D181" s="30">
        <f>IF(OR($A181="",$B181=""),"",A181*'MPTO_working_2-way'!$G180)</f>
        <v>1.7678571428571426</v>
      </c>
      <c r="E181" s="32">
        <f>IF(OR($A181="",$B181=""),"",B181*'MPTO_working_2-way'!$G180)</f>
        <v>2.3023255813953489</v>
      </c>
      <c r="F181" s="30">
        <f>IF(OR($A181="",$B181=""),"",'MPTO_working_2-way'!D180)</f>
        <v>1.762166117819246</v>
      </c>
      <c r="G181" s="32">
        <f>IF(OR($A181="",$B181=""),"",'MPTO_working_2-way'!E180)</f>
        <v>2.3120499279884781</v>
      </c>
      <c r="H181" s="30">
        <f>IF(OR($A181="",$B181=""),"",'OddsRatio_working_2-way'!M180)</f>
        <v>1.7620007620011424</v>
      </c>
      <c r="I181" s="30">
        <f>IF(OR($A181="",$B181=""),"",'OddsRatio_working_2-way'!N180)</f>
        <v>2.3123346456686344</v>
      </c>
      <c r="J181" s="30">
        <f>IF('Log_working_2-way'!$D180="","",A181^('Log_working_2-way'!$D180))</f>
        <v>1.7594273311587105</v>
      </c>
      <c r="K181" s="32">
        <f>IF('Log_working_2-way'!$D180="","",B181^('Log_working_2-way'!$D180))</f>
        <v>2.3167816840015738</v>
      </c>
      <c r="L181" s="37">
        <f t="shared" si="27"/>
        <v>0.56565656565656575</v>
      </c>
      <c r="M181" s="37">
        <f t="shared" si="28"/>
        <v>0.43434343434343431</v>
      </c>
      <c r="N181" s="38">
        <v>278</v>
      </c>
      <c r="O181" s="38">
        <f t="shared" si="29"/>
        <v>116.3720930232558</v>
      </c>
      <c r="P181" s="38">
        <f t="shared" si="30"/>
        <v>153.89285714285714</v>
      </c>
      <c r="Q181" s="38">
        <f t="shared" si="31"/>
        <v>124.10714285714285</v>
      </c>
      <c r="R181" s="38">
        <f t="shared" si="32"/>
        <v>161.62790697674419</v>
      </c>
      <c r="S181" s="39">
        <f t="shared" si="33"/>
        <v>-7.7350498338870466</v>
      </c>
      <c r="T181" s="39">
        <f t="shared" si="34"/>
        <v>-7.7350498338870466</v>
      </c>
      <c r="U181" t="s">
        <v>367</v>
      </c>
      <c r="V181" t="s">
        <v>370</v>
      </c>
      <c r="W181" t="s">
        <v>423</v>
      </c>
      <c r="X181" t="s">
        <v>490</v>
      </c>
      <c r="Y181" s="51"/>
    </row>
    <row r="182" spans="1:25" ht="15" x14ac:dyDescent="0.25">
      <c r="A182">
        <v>1.6</v>
      </c>
      <c r="B182">
        <v>2.4500000000000002</v>
      </c>
      <c r="C182" s="29">
        <f t="shared" si="26"/>
        <v>3.3163265306122458E-2</v>
      </c>
      <c r="D182" s="30">
        <f>IF(OR($A182="",$B182=""),"",A182*'MPTO_working_2-way'!$G181)</f>
        <v>1.653061224489796</v>
      </c>
      <c r="E182" s="32">
        <f>IF(OR($A182="",$B182=""),"",B182*'MPTO_working_2-way'!$G181)</f>
        <v>2.53125</v>
      </c>
      <c r="F182" s="30">
        <f>IF(OR($A182="",$B182=""),"",'MPTO_working_2-way'!D181)</f>
        <v>1.6436058700209644</v>
      </c>
      <c r="G182" s="32">
        <f>IF(OR($A182="",$B182=""),"",'MPTO_working_2-way'!E181)</f>
        <v>2.5537459283387625</v>
      </c>
      <c r="H182" s="30">
        <f>IF(OR($A182="",$B182=""),"",'OddsRatio_working_2-way'!M181)</f>
        <v>1.643267520902677</v>
      </c>
      <c r="I182" s="30">
        <f>IF(OR($A182="",$B182=""),"",'OddsRatio_working_2-way'!N181)</f>
        <v>2.5545631755148031</v>
      </c>
      <c r="J182" s="30">
        <f>IF('Log_working_2-way'!$D181="","",A182^('Log_working_2-way'!$D181))</f>
        <v>1.6389689112690746</v>
      </c>
      <c r="K182" s="32">
        <f>IF('Log_working_2-way'!$D181="","",B182^('Log_working_2-way'!$D181))</f>
        <v>2.5650213685886376</v>
      </c>
      <c r="L182" s="37">
        <f t="shared" si="27"/>
        <v>0.60493827160493829</v>
      </c>
      <c r="M182" s="37">
        <f t="shared" si="28"/>
        <v>0.39506172839506171</v>
      </c>
      <c r="N182" s="38">
        <v>279</v>
      </c>
      <c r="O182" s="38">
        <f t="shared" si="29"/>
        <v>104.62500000000003</v>
      </c>
      <c r="P182" s="38">
        <f t="shared" si="30"/>
        <v>165.12244897959184</v>
      </c>
      <c r="Q182" s="38">
        <f t="shared" si="31"/>
        <v>113.87755102040815</v>
      </c>
      <c r="R182" s="38">
        <f t="shared" si="32"/>
        <v>174.375</v>
      </c>
      <c r="S182" s="39">
        <f t="shared" si="33"/>
        <v>-9.2525510204081201</v>
      </c>
      <c r="T182" s="39">
        <f t="shared" si="34"/>
        <v>-9.2525510204081627</v>
      </c>
      <c r="U182" t="s">
        <v>384</v>
      </c>
      <c r="V182" t="s">
        <v>382</v>
      </c>
      <c r="W182" t="s">
        <v>425</v>
      </c>
      <c r="X182" t="s">
        <v>490</v>
      </c>
      <c r="Y182" s="41"/>
    </row>
    <row r="183" spans="1:25" ht="15" x14ac:dyDescent="0.25">
      <c r="A183">
        <v>1.99</v>
      </c>
      <c r="B183">
        <v>1.89</v>
      </c>
      <c r="C183" s="29">
        <f t="shared" si="26"/>
        <v>3.16130919145996E-2</v>
      </c>
      <c r="D183" s="30">
        <f>IF(OR($A183="",$B183=""),"",A183*'MPTO_working_2-way'!$G182)</f>
        <v>2.052910052910053</v>
      </c>
      <c r="E183" s="32">
        <f>IF(OR($A183="",$B183=""),"",B183*'MPTO_working_2-way'!$G182)</f>
        <v>1.9497487437185932</v>
      </c>
      <c r="F183" s="30">
        <f>IF(OR($A183="",$B183=""),"",'MPTO_working_2-way'!D182)</f>
        <v>2.0546283903744778</v>
      </c>
      <c r="G183" s="32">
        <f>IF(OR($A183="",$B183=""),"",'MPTO_working_2-way'!E182)</f>
        <v>1.9482012897878844</v>
      </c>
      <c r="H183" s="30">
        <f>IF(OR($A183="",$B183=""),"",'OddsRatio_working_2-way'!M182)</f>
        <v>2.0546845739659791</v>
      </c>
      <c r="I183" s="30">
        <f>IF(OR($A183="",$B183=""),"",'OddsRatio_working_2-way'!N182)</f>
        <v>1.9481507786158798</v>
      </c>
      <c r="J183" s="30">
        <f>IF('Log_working_2-way'!$D182="","",A183^('Log_working_2-way'!$D182))</f>
        <v>2.0554666264202575</v>
      </c>
      <c r="K183" s="32">
        <f>IF('Log_working_2-way'!$D182="","",B183^('Log_working_2-way'!$D182))</f>
        <v>1.9474482422922217</v>
      </c>
      <c r="L183" s="37">
        <f t="shared" si="27"/>
        <v>0.48711340206185566</v>
      </c>
      <c r="M183" s="37">
        <f t="shared" si="28"/>
        <v>0.51288659793814428</v>
      </c>
      <c r="N183" s="38">
        <v>280</v>
      </c>
      <c r="O183" s="38">
        <f t="shared" si="29"/>
        <v>139.2964824120603</v>
      </c>
      <c r="P183" s="38">
        <f t="shared" si="30"/>
        <v>131.85185185185185</v>
      </c>
      <c r="Q183" s="38">
        <f t="shared" si="31"/>
        <v>148.14814814814818</v>
      </c>
      <c r="R183" s="38">
        <f t="shared" si="32"/>
        <v>140.7035175879397</v>
      </c>
      <c r="S183" s="39">
        <f t="shared" si="33"/>
        <v>-8.851665736087881</v>
      </c>
      <c r="T183" s="39">
        <f t="shared" si="34"/>
        <v>-8.8516657360878526</v>
      </c>
      <c r="U183" t="s">
        <v>259</v>
      </c>
      <c r="V183" t="s">
        <v>135</v>
      </c>
      <c r="W183" t="s">
        <v>425</v>
      </c>
      <c r="X183" t="s">
        <v>490</v>
      </c>
      <c r="Y183" s="41"/>
    </row>
    <row r="184" spans="1:25" ht="15" x14ac:dyDescent="0.25">
      <c r="A184">
        <v>1.57</v>
      </c>
      <c r="B184">
        <v>2.5099999999999998</v>
      </c>
      <c r="C184" s="29">
        <f t="shared" si="26"/>
        <v>3.5349049661227649E-2</v>
      </c>
      <c r="D184" s="30">
        <f>IF(OR($A184="",$B184=""),"",A184*'MPTO_working_2-way'!$G183)</f>
        <v>1.6254980079681274</v>
      </c>
      <c r="E184" s="32">
        <f>IF(OR($A184="",$B184=""),"",B184*'MPTO_working_2-way'!$G183)</f>
        <v>2.5987261146496814</v>
      </c>
      <c r="F184" s="30">
        <f>IF(OR($A184="",$B184=""),"",'MPTO_working_2-way'!D183)</f>
        <v>1.6148093511176675</v>
      </c>
      <c r="G184" s="32">
        <f>IF(OR($A184="",$B184=""),"",'MPTO_working_2-way'!E183)</f>
        <v>2.6265204785550034</v>
      </c>
      <c r="H184" s="30">
        <f>IF(OR($A184="",$B184=""),"",'OddsRatio_working_2-way'!M183)</f>
        <v>1.6143968129056414</v>
      </c>
      <c r="I184" s="30">
        <f>IF(OR($A184="",$B184=""),"",'OddsRatio_working_2-way'!N183)</f>
        <v>2.6276126096272243</v>
      </c>
      <c r="J184" s="30">
        <f>IF('Log_working_2-way'!$D183="","",A184^('Log_working_2-way'!$D183))</f>
        <v>1.6095273078692256</v>
      </c>
      <c r="K184" s="32">
        <f>IF('Log_working_2-way'!$D183="","",B184^('Log_working_2-way'!$D183))</f>
        <v>2.6406155837309813</v>
      </c>
      <c r="L184" s="37">
        <f t="shared" si="27"/>
        <v>0.61519607843137258</v>
      </c>
      <c r="M184" s="37">
        <f t="shared" si="28"/>
        <v>0.38480392156862747</v>
      </c>
      <c r="N184" s="38">
        <v>281</v>
      </c>
      <c r="O184" s="38">
        <f t="shared" si="29"/>
        <v>102.01910828025478</v>
      </c>
      <c r="P184" s="38">
        <f t="shared" si="30"/>
        <v>169.04780876494024</v>
      </c>
      <c r="Q184" s="38">
        <f t="shared" si="31"/>
        <v>111.95219123505977</v>
      </c>
      <c r="R184" s="38">
        <f t="shared" si="32"/>
        <v>178.98089171974522</v>
      </c>
      <c r="S184" s="39">
        <f t="shared" si="33"/>
        <v>-9.9330829548049877</v>
      </c>
      <c r="T184" s="39">
        <f t="shared" si="34"/>
        <v>-9.9330829548049735</v>
      </c>
      <c r="U184" t="s">
        <v>378</v>
      </c>
      <c r="V184" t="s">
        <v>255</v>
      </c>
      <c r="W184" t="s">
        <v>425</v>
      </c>
      <c r="X184" t="s">
        <v>490</v>
      </c>
      <c r="Y184" s="41"/>
    </row>
    <row r="185" spans="1:25" ht="15" x14ac:dyDescent="0.25">
      <c r="A185">
        <v>1.64</v>
      </c>
      <c r="B185">
        <v>2.37</v>
      </c>
      <c r="C185" s="29">
        <f t="shared" si="26"/>
        <v>3.1697025831017633E-2</v>
      </c>
      <c r="D185" s="30">
        <f>IF(OR($A185="",$B185=""),"",A185*'MPTO_working_2-way'!$G184)</f>
        <v>1.6919831223628687</v>
      </c>
      <c r="E185" s="32">
        <f>IF(OR($A185="",$B185=""),"",B185*'MPTO_working_2-way'!$G184)</f>
        <v>2.4451219512195119</v>
      </c>
      <c r="F185" s="30">
        <f>IF(OR($A185="",$B185=""),"",'MPTO_working_2-way'!D184)</f>
        <v>1.6837636458152829</v>
      </c>
      <c r="G185" s="32">
        <f>IF(OR($A185="",$B185=""),"",'MPTO_working_2-way'!E184)</f>
        <v>2.4624936644703492</v>
      </c>
      <c r="H185" s="30">
        <f>IF(OR($A185="",$B185=""),"",'OddsRatio_working_2-way'!M184)</f>
        <v>1.6834861261734084</v>
      </c>
      <c r="I185" s="30">
        <f>IF(OR($A185="",$B185=""),"",'OddsRatio_working_2-way'!N184)</f>
        <v>2.4630874888399528</v>
      </c>
      <c r="J185" s="30">
        <f>IF('Log_working_2-way'!$D184="","",A185^('Log_working_2-way'!$D184))</f>
        <v>1.6797561972418789</v>
      </c>
      <c r="K185" s="32">
        <f>IF('Log_working_2-way'!$D184="","",B185^('Log_working_2-way'!$D184))</f>
        <v>2.4711156795001918</v>
      </c>
      <c r="L185" s="37">
        <f t="shared" si="27"/>
        <v>0.59102244389027447</v>
      </c>
      <c r="M185" s="37">
        <f t="shared" si="28"/>
        <v>0.40897755610972575</v>
      </c>
      <c r="N185" s="38">
        <v>282</v>
      </c>
      <c r="O185" s="38">
        <f t="shared" si="29"/>
        <v>110.04878048780485</v>
      </c>
      <c r="P185" s="38">
        <f t="shared" si="30"/>
        <v>163.01265822784811</v>
      </c>
      <c r="Q185" s="38">
        <f t="shared" si="31"/>
        <v>118.98734177215188</v>
      </c>
      <c r="R185" s="38">
        <f t="shared" si="32"/>
        <v>171.95121951219511</v>
      </c>
      <c r="S185" s="39">
        <f t="shared" si="33"/>
        <v>-8.9385612843470312</v>
      </c>
      <c r="T185" s="39">
        <f t="shared" si="34"/>
        <v>-8.9385612843470028</v>
      </c>
      <c r="U185" t="s">
        <v>252</v>
      </c>
      <c r="V185" t="s">
        <v>379</v>
      </c>
      <c r="W185" t="s">
        <v>425</v>
      </c>
      <c r="X185" t="s">
        <v>490</v>
      </c>
      <c r="Y185" s="41"/>
    </row>
    <row r="186" spans="1:25" s="35" customFormat="1" ht="15" x14ac:dyDescent="0.25">
      <c r="A186">
        <v>1.73</v>
      </c>
      <c r="B186">
        <v>2.19</v>
      </c>
      <c r="C186" s="29">
        <f t="shared" si="26"/>
        <v>3.4655686647135031E-2</v>
      </c>
      <c r="D186" s="30">
        <f>IF(OR($A186="",$B186=""),"",A186*'MPTO_working_2-way'!$G185)</f>
        <v>1.7899543378995435</v>
      </c>
      <c r="E186" s="32">
        <f>IF(OR($A186="",$B186=""),"",B186*'MPTO_working_2-way'!$G185)</f>
        <v>2.2658959537572256</v>
      </c>
      <c r="F186" s="30">
        <f>IF(OR($A186="",$B186=""),"",'MPTO_working_2-way'!D185)</f>
        <v>1.7834631769717797</v>
      </c>
      <c r="G186" s="32">
        <f>IF(OR($A186="",$B186=""),"",'MPTO_working_2-way'!E185)</f>
        <v>2.2763841740018629</v>
      </c>
      <c r="H186" s="30">
        <f>IF(OR($A186="",$B186=""),"",'OddsRatio_working_2-way'!M185)</f>
        <v>1.7832275391935992</v>
      </c>
      <c r="I186" s="30">
        <f>IF(OR($A186="",$B186=""),"",'OddsRatio_working_2-way'!N185)</f>
        <v>2.2767681803292916</v>
      </c>
      <c r="J186" s="30">
        <f>IF('Log_working_2-way'!$D185="","",A186^('Log_working_2-way'!$D185))</f>
        <v>1.7802790428165938</v>
      </c>
      <c r="K186" s="32">
        <f>IF('Log_working_2-way'!$D185="","",B186^('Log_working_2-way'!$D185))</f>
        <v>2.2815927958159761</v>
      </c>
      <c r="L186" s="37">
        <f t="shared" si="27"/>
        <v>0.55867346938775508</v>
      </c>
      <c r="M186" s="37">
        <f t="shared" si="28"/>
        <v>0.44132653061224486</v>
      </c>
      <c r="N186" s="38">
        <v>283</v>
      </c>
      <c r="O186" s="38">
        <f t="shared" si="29"/>
        <v>119.41618497109826</v>
      </c>
      <c r="P186" s="38">
        <f t="shared" si="30"/>
        <v>153.77625570776257</v>
      </c>
      <c r="Q186" s="38">
        <f t="shared" si="31"/>
        <v>129.22374429223746</v>
      </c>
      <c r="R186" s="38">
        <f t="shared" si="32"/>
        <v>163.58381502890174</v>
      </c>
      <c r="S186" s="39">
        <f t="shared" si="33"/>
        <v>-9.8075593211391947</v>
      </c>
      <c r="T186" s="39">
        <f t="shared" si="34"/>
        <v>-9.8075593211391663</v>
      </c>
      <c r="U186" t="s">
        <v>253</v>
      </c>
      <c r="V186" t="s">
        <v>258</v>
      </c>
      <c r="W186" t="s">
        <v>425</v>
      </c>
      <c r="X186" t="s">
        <v>490</v>
      </c>
      <c r="Y186" s="41"/>
    </row>
    <row r="187" spans="1:25" ht="15" x14ac:dyDescent="0.25">
      <c r="A187">
        <v>2.37</v>
      </c>
      <c r="B187">
        <v>1.64</v>
      </c>
      <c r="C187" s="29">
        <f t="shared" si="26"/>
        <v>3.1697025831017633E-2</v>
      </c>
      <c r="D187" s="30">
        <f>IF(OR($A187="",$B187=""),"",A187*'MPTO_working_2-way'!$G186)</f>
        <v>2.4451219512195119</v>
      </c>
      <c r="E187" s="32">
        <f>IF(OR($A187="",$B187=""),"",B187*'MPTO_working_2-way'!$G186)</f>
        <v>1.6919831223628687</v>
      </c>
      <c r="F187" s="30">
        <f>IF(OR($A187="",$B187=""),"",'MPTO_working_2-way'!D186)</f>
        <v>2.4624936644703492</v>
      </c>
      <c r="G187" s="32">
        <f>IF(OR($A187="",$B187=""),"",'MPTO_working_2-way'!E186)</f>
        <v>1.6837636458152829</v>
      </c>
      <c r="H187" s="30">
        <f>IF(OR($A187="",$B187=""),"",'OddsRatio_working_2-way'!M186)</f>
        <v>2.4630874888399528</v>
      </c>
      <c r="I187" s="30">
        <f>IF(OR($A187="",$B187=""),"",'OddsRatio_working_2-way'!N186)</f>
        <v>1.6834861261734084</v>
      </c>
      <c r="J187" s="30">
        <f>IF('Log_working_2-way'!$D186="","",A187^('Log_working_2-way'!$D186))</f>
        <v>2.4711156795001918</v>
      </c>
      <c r="K187" s="32">
        <f>IF('Log_working_2-way'!$D186="","",B187^('Log_working_2-way'!$D186))</f>
        <v>1.6797561972418789</v>
      </c>
      <c r="L187" s="37">
        <f t="shared" si="27"/>
        <v>0.40897755610972575</v>
      </c>
      <c r="M187" s="37">
        <f t="shared" si="28"/>
        <v>0.59102244389027447</v>
      </c>
      <c r="N187" s="38">
        <v>284</v>
      </c>
      <c r="O187" s="38">
        <f t="shared" si="29"/>
        <v>164.16877637130801</v>
      </c>
      <c r="P187" s="38">
        <f t="shared" si="30"/>
        <v>110.82926829268293</v>
      </c>
      <c r="Q187" s="38">
        <f t="shared" si="31"/>
        <v>173.17073170731706</v>
      </c>
      <c r="R187" s="38">
        <f t="shared" si="32"/>
        <v>119.83122362869197</v>
      </c>
      <c r="S187" s="39">
        <f t="shared" si="33"/>
        <v>-9.001955336009047</v>
      </c>
      <c r="T187" s="39">
        <f t="shared" si="34"/>
        <v>-9.001955336009047</v>
      </c>
      <c r="U187" t="s">
        <v>436</v>
      </c>
      <c r="V187" t="s">
        <v>474</v>
      </c>
      <c r="W187" t="s">
        <v>478</v>
      </c>
      <c r="X187" t="s">
        <v>490</v>
      </c>
      <c r="Y187" s="41"/>
    </row>
    <row r="188" spans="1:25" s="35" customFormat="1" ht="15" x14ac:dyDescent="0.25">
      <c r="A188">
        <v>2.42</v>
      </c>
      <c r="B188">
        <v>1.61</v>
      </c>
      <c r="C188" s="29">
        <f t="shared" si="26"/>
        <v>3.4341152918228035E-2</v>
      </c>
      <c r="D188" s="30">
        <f>IF(OR($A188="",$B188=""),"",A188*'MPTO_working_2-way'!$G187)</f>
        <v>2.5031055900621118</v>
      </c>
      <c r="E188" s="32">
        <f>IF(OR($A188="",$B188=""),"",B188*'MPTO_working_2-way'!$G187)</f>
        <v>1.6652892561983472</v>
      </c>
      <c r="F188" s="30">
        <f>IF(OR($A188="",$B188=""),"",'MPTO_working_2-way'!D187)</f>
        <v>2.5249173741170372</v>
      </c>
      <c r="G188" s="32">
        <f>IF(OR($A188="",$B188=""),"",'MPTO_working_2-way'!E187)</f>
        <v>1.655773235306617</v>
      </c>
      <c r="H188" s="30">
        <f>IF(OR($A188="",$B188=""),"",'OddsRatio_working_2-way'!M187)</f>
        <v>2.5257355119610394</v>
      </c>
      <c r="I188" s="30">
        <f>IF(OR($A188="",$B188=""),"",'OddsRatio_working_2-way'!N187)</f>
        <v>1.6554215931663621</v>
      </c>
      <c r="J188" s="30">
        <f>IF('Log_working_2-way'!$D187="","",A188^('Log_working_2-way'!$D187))</f>
        <v>2.5358767096666233</v>
      </c>
      <c r="K188" s="32">
        <f>IF('Log_working_2-way'!$D187="","",B188^('Log_working_2-way'!$D187))</f>
        <v>1.6510939281167687</v>
      </c>
      <c r="L188" s="37">
        <f t="shared" si="27"/>
        <v>0.39950372208436724</v>
      </c>
      <c r="M188" s="37">
        <f t="shared" si="28"/>
        <v>0.60049627791563276</v>
      </c>
      <c r="N188" s="38">
        <v>285</v>
      </c>
      <c r="O188" s="38">
        <f t="shared" si="29"/>
        <v>167.23140495867767</v>
      </c>
      <c r="P188" s="38">
        <f t="shared" si="30"/>
        <v>107.98136645962734</v>
      </c>
      <c r="Q188" s="38">
        <f t="shared" si="31"/>
        <v>177.01863354037266</v>
      </c>
      <c r="R188" s="38">
        <f t="shared" si="32"/>
        <v>117.76859504132231</v>
      </c>
      <c r="S188" s="39">
        <f t="shared" si="33"/>
        <v>-9.7872285816949898</v>
      </c>
      <c r="T188" s="39">
        <f t="shared" si="34"/>
        <v>-9.7872285816949756</v>
      </c>
      <c r="U188" t="s">
        <v>477</v>
      </c>
      <c r="V188" t="s">
        <v>459</v>
      </c>
      <c r="W188" t="s">
        <v>478</v>
      </c>
      <c r="X188" t="s">
        <v>490</v>
      </c>
      <c r="Y188" s="41"/>
    </row>
    <row r="189" spans="1:25" s="35" customFormat="1" ht="15" x14ac:dyDescent="0.25">
      <c r="A189">
        <v>2.0499999999999998</v>
      </c>
      <c r="B189">
        <v>1.85</v>
      </c>
      <c r="C189" s="29">
        <f t="shared" si="26"/>
        <v>2.8345418589321048E-2</v>
      </c>
      <c r="D189" s="30">
        <f>IF(OR($A189="",$B189=""),"",A189*'MPTO_working_2-way'!$G188)</f>
        <v>2.1081081081081079</v>
      </c>
      <c r="E189" s="32">
        <f>IF(OR($A189="",$B189=""),"",B189*'MPTO_working_2-way'!$G188)</f>
        <v>1.902439024390244</v>
      </c>
      <c r="F189" s="30">
        <f>IF(OR($A189="",$B189=""),"",'MPTO_working_2-way'!D188)</f>
        <v>2.1113430758524703</v>
      </c>
      <c r="G189" s="32">
        <f>IF(OR($A189="",$B189=""),"",'MPTO_working_2-way'!E188)</f>
        <v>1.8998121477770822</v>
      </c>
      <c r="H189" s="30">
        <f>IF(OR($A189="",$B189=""),"",'OddsRatio_working_2-way'!M188)</f>
        <v>2.1114378604524222</v>
      </c>
      <c r="I189" s="30">
        <f>IF(OR($A189="",$B189=""),"",'OddsRatio_working_2-way'!N188)</f>
        <v>1.8997354108424378</v>
      </c>
      <c r="J189" s="30">
        <f>IF('Log_working_2-way'!$D188="","",A189^('Log_working_2-way'!$D188))</f>
        <v>2.1129081281913611</v>
      </c>
      <c r="K189" s="32">
        <f>IF('Log_working_2-way'!$D188="","",B189^('Log_working_2-way'!$D188))</f>
        <v>1.8985467665018629</v>
      </c>
      <c r="L189" s="37">
        <f t="shared" si="27"/>
        <v>0.47435897435897439</v>
      </c>
      <c r="M189" s="37">
        <f t="shared" si="28"/>
        <v>0.52564102564102555</v>
      </c>
      <c r="N189" s="38">
        <v>286</v>
      </c>
      <c r="O189" s="38">
        <f t="shared" si="29"/>
        <v>146.48780487804876</v>
      </c>
      <c r="P189" s="38">
        <f t="shared" si="30"/>
        <v>131.40540540540539</v>
      </c>
      <c r="Q189" s="38">
        <f t="shared" si="31"/>
        <v>154.59459459459458</v>
      </c>
      <c r="R189" s="38">
        <f t="shared" si="32"/>
        <v>139.51219512195124</v>
      </c>
      <c r="S189" s="39">
        <f t="shared" si="33"/>
        <v>-8.1067897165458191</v>
      </c>
      <c r="T189" s="39">
        <f t="shared" si="34"/>
        <v>-8.1067897165458476</v>
      </c>
      <c r="U189" t="s">
        <v>460</v>
      </c>
      <c r="V189" t="s">
        <v>468</v>
      </c>
      <c r="W189" t="s">
        <v>478</v>
      </c>
      <c r="X189" t="s">
        <v>490</v>
      </c>
      <c r="Y189" s="41"/>
    </row>
    <row r="190" spans="1:25" s="35" customFormat="1" ht="15" x14ac:dyDescent="0.25">
      <c r="A190">
        <v>1.76</v>
      </c>
      <c r="B190">
        <v>2.14</v>
      </c>
      <c r="C190" s="29">
        <f t="shared" si="26"/>
        <v>3.5471537807986397E-2</v>
      </c>
      <c r="D190" s="30">
        <f>IF(OR($A190="",$B190=""),"",A190*'MPTO_working_2-way'!$G189)</f>
        <v>1.8224299065420562</v>
      </c>
      <c r="E190" s="32">
        <f>IF(OR($A190="",$B190=""),"",B190*'MPTO_working_2-way'!$G189)</f>
        <v>2.2159090909090908</v>
      </c>
      <c r="F190" s="30">
        <f>IF(OR($A190="",$B190=""),"",'MPTO_working_2-way'!D189)</f>
        <v>1.8167084699980707</v>
      </c>
      <c r="G190" s="32">
        <f>IF(OR($A190="",$B190=""),"",'MPTO_working_2-way'!E189)</f>
        <v>2.2244271202456889</v>
      </c>
      <c r="H190" s="30">
        <f>IF(OR($A190="",$B190=""),"",'OddsRatio_working_2-way'!M189)</f>
        <v>1.8164965809277254</v>
      </c>
      <c r="I190" s="30">
        <f>IF(OR($A190="",$B190=""),"",'OddsRatio_working_2-way'!N189)</f>
        <v>2.2247448713915889</v>
      </c>
      <c r="J190" s="30">
        <f>IF('Log_working_2-way'!$D189="","",A190^('Log_working_2-way'!$D189))</f>
        <v>1.8138959157983681</v>
      </c>
      <c r="K190" s="32">
        <f>IF('Log_working_2-way'!$D189="","",B190^('Log_working_2-way'!$D189))</f>
        <v>2.2286583340561452</v>
      </c>
      <c r="L190" s="37">
        <f t="shared" si="27"/>
        <v>0.54871794871794866</v>
      </c>
      <c r="M190" s="37">
        <f t="shared" si="28"/>
        <v>0.45128205128205129</v>
      </c>
      <c r="N190" s="38">
        <v>287</v>
      </c>
      <c r="O190" s="38">
        <f t="shared" si="29"/>
        <v>123.9318181818182</v>
      </c>
      <c r="P190" s="38">
        <f t="shared" si="30"/>
        <v>152.88785046728975</v>
      </c>
      <c r="Q190" s="38">
        <f t="shared" si="31"/>
        <v>134.11214953271028</v>
      </c>
      <c r="R190" s="38">
        <f t="shared" si="32"/>
        <v>163.06818181818184</v>
      </c>
      <c r="S190" s="39">
        <f t="shared" si="33"/>
        <v>-10.180331350892075</v>
      </c>
      <c r="T190" s="39">
        <f t="shared" si="34"/>
        <v>-10.180331350892089</v>
      </c>
      <c r="U190" t="s">
        <v>263</v>
      </c>
      <c r="V190" t="s">
        <v>387</v>
      </c>
      <c r="W190" t="s">
        <v>433</v>
      </c>
      <c r="X190" t="s">
        <v>490</v>
      </c>
      <c r="Y190" s="41"/>
    </row>
    <row r="191" spans="1:25" ht="15" x14ac:dyDescent="0.25">
      <c r="A191">
        <v>2.8</v>
      </c>
      <c r="B191">
        <v>1.49</v>
      </c>
      <c r="C191" s="29">
        <f t="shared" si="26"/>
        <v>2.8283796740172562E-2</v>
      </c>
      <c r="D191" s="30">
        <f>IF(OR($A191="",$B191=""),"",A191*'MPTO_working_2-way'!$G190)</f>
        <v>2.8791946308724832</v>
      </c>
      <c r="E191" s="32">
        <f>IF(OR($A191="",$B191=""),"",B191*'MPTO_working_2-way'!$G190)</f>
        <v>1.532142857142857</v>
      </c>
      <c r="F191" s="30">
        <f>IF(OR($A191="",$B191=""),"",'MPTO_working_2-way'!D190)</f>
        <v>2.9154437456324245</v>
      </c>
      <c r="G191" s="32">
        <f>IF(OR($A191="",$B191=""),"",'MPTO_working_2-way'!E190)</f>
        <v>1.5220722364100692</v>
      </c>
      <c r="H191" s="30">
        <f>IF(OR($A191="",$B191=""),"",'OddsRatio_working_2-way'!M190)</f>
        <v>2.9166296949998194</v>
      </c>
      <c r="I191" s="30">
        <f>IF(OR($A191="",$B191=""),"",'OddsRatio_working_2-way'!N190)</f>
        <v>1.5217491947499509</v>
      </c>
      <c r="J191" s="30">
        <f>IF('Log_working_2-way'!$D190="","",A191^('Log_working_2-way'!$D190))</f>
        <v>2.9336585555802062</v>
      </c>
      <c r="K191" s="32">
        <f>IF('Log_working_2-way'!$D190="","",B191^('Log_working_2-way'!$D190))</f>
        <v>1.5171543844253776</v>
      </c>
      <c r="L191" s="37">
        <f t="shared" si="27"/>
        <v>0.34731934731934733</v>
      </c>
      <c r="M191" s="37">
        <f t="shared" si="28"/>
        <v>0.65268065268065278</v>
      </c>
      <c r="N191" s="38">
        <v>288</v>
      </c>
      <c r="O191" s="38">
        <f t="shared" si="29"/>
        <v>185.14285714285714</v>
      </c>
      <c r="P191" s="38">
        <f t="shared" si="30"/>
        <v>94.711409395973163</v>
      </c>
      <c r="Q191" s="38">
        <f t="shared" si="31"/>
        <v>193.28859060402687</v>
      </c>
      <c r="R191" s="38">
        <f t="shared" si="32"/>
        <v>102.85714285714286</v>
      </c>
      <c r="S191" s="39">
        <f t="shared" si="33"/>
        <v>-8.1457334611697263</v>
      </c>
      <c r="T191" s="39">
        <f t="shared" si="34"/>
        <v>-8.1457334611696979</v>
      </c>
      <c r="U191" t="s">
        <v>288</v>
      </c>
      <c r="V191" t="s">
        <v>286</v>
      </c>
      <c r="W191" t="s">
        <v>426</v>
      </c>
      <c r="X191" t="s">
        <v>490</v>
      </c>
      <c r="Y191" s="41"/>
    </row>
    <row r="192" spans="1:25" s="35" customFormat="1" ht="15" x14ac:dyDescent="0.25">
      <c r="A192">
        <v>2.0699999999999998</v>
      </c>
      <c r="B192">
        <v>1.85</v>
      </c>
      <c r="C192" s="29">
        <f t="shared" si="26"/>
        <v>2.3632327980154022E-2</v>
      </c>
      <c r="D192" s="30">
        <f>IF(OR($A192="",$B192=""),"",A192*'MPTO_working_2-way'!$G191)</f>
        <v>2.1189189189189186</v>
      </c>
      <c r="E192" s="32">
        <f>IF(OR($A192="",$B192=""),"",B192*'MPTO_working_2-way'!$G191)</f>
        <v>1.893719806763285</v>
      </c>
      <c r="F192" s="30">
        <f>IF(OR($A192="",$B192=""),"",'MPTO_working_2-way'!D191)</f>
        <v>2.1219005402410303</v>
      </c>
      <c r="G192" s="32">
        <f>IF(OR($A192="",$B192=""),"",'MPTO_working_2-way'!E191)</f>
        <v>1.8913446104457341</v>
      </c>
      <c r="H192" s="30">
        <f>IF(OR($A192="",$B192=""),"",'OddsRatio_working_2-way'!M191)</f>
        <v>2.1219730519989164</v>
      </c>
      <c r="I192" s="30">
        <f>IF(OR($A192="",$B192=""),"",'OddsRatio_working_2-way'!N191)</f>
        <v>1.8912870039243732</v>
      </c>
      <c r="J192" s="30">
        <f>IF('Log_working_2-way'!$D191="","",A192^('Log_working_2-way'!$D191))</f>
        <v>2.1233226399853709</v>
      </c>
      <c r="K192" s="32">
        <f>IF('Log_working_2-way'!$D191="","",B192^('Log_working_2-way'!$D191))</f>
        <v>1.8902161893692622</v>
      </c>
      <c r="L192" s="37">
        <f t="shared" si="27"/>
        <v>0.47193877551020413</v>
      </c>
      <c r="M192" s="37">
        <f t="shared" si="28"/>
        <v>0.52806122448979598</v>
      </c>
      <c r="N192" s="38">
        <v>289</v>
      </c>
      <c r="O192" s="38">
        <f t="shared" si="29"/>
        <v>149.38647342995165</v>
      </c>
      <c r="P192" s="38">
        <f t="shared" si="30"/>
        <v>132.78378378378375</v>
      </c>
      <c r="Q192" s="38">
        <f t="shared" si="31"/>
        <v>156.2162162162162</v>
      </c>
      <c r="R192" s="38">
        <f t="shared" si="32"/>
        <v>139.61352657004832</v>
      </c>
      <c r="S192" s="39">
        <f t="shared" si="33"/>
        <v>-6.8297427862645463</v>
      </c>
      <c r="T192" s="39">
        <f t="shared" si="34"/>
        <v>-6.8297427862645748</v>
      </c>
      <c r="U192" t="s">
        <v>473</v>
      </c>
      <c r="V192" t="s">
        <v>397</v>
      </c>
      <c r="W192" t="s">
        <v>426</v>
      </c>
      <c r="X192" t="s">
        <v>490</v>
      </c>
      <c r="Y192" s="41"/>
    </row>
    <row r="193" spans="1:25" s="35" customFormat="1" ht="15" x14ac:dyDescent="0.25">
      <c r="A193">
        <v>2.87</v>
      </c>
      <c r="B193">
        <v>1.47</v>
      </c>
      <c r="C193" s="29">
        <f t="shared" si="26"/>
        <v>2.8704164592666226E-2</v>
      </c>
      <c r="D193" s="30">
        <f>IF(OR($A193="",$B193=""),"",A193*'MPTO_working_2-way'!$G192)</f>
        <v>2.9523809523809521</v>
      </c>
      <c r="E193" s="32">
        <f>IF(OR($A193="",$B193=""),"",B193*'MPTO_working_2-way'!$G192)</f>
        <v>1.5121951219512193</v>
      </c>
      <c r="F193" s="30">
        <f>IF(OR($A193="",$B193=""),"",'MPTO_working_2-way'!D192)</f>
        <v>2.9932952570151472</v>
      </c>
      <c r="G193" s="32">
        <f>IF(OR($A193="",$B193=""),"",'MPTO_working_2-way'!E192)</f>
        <v>1.5016818238445246</v>
      </c>
      <c r="H193" s="30">
        <f>IF(OR($A193="",$B193=""),"",'OddsRatio_working_2-way'!M192)</f>
        <v>2.9946737588526404</v>
      </c>
      <c r="I193" s="30">
        <f>IF(OR($A193="",$B193=""),"",'OddsRatio_working_2-way'!N192)</f>
        <v>1.5013351158613588</v>
      </c>
      <c r="J193" s="30">
        <f>IF('Log_working_2-way'!$D192="","",A193^('Log_working_2-way'!$D192))</f>
        <v>3.0139775424771416</v>
      </c>
      <c r="K193" s="32">
        <f>IF('Log_working_2-way'!$D192="","",B193^('Log_working_2-way'!$D192))</f>
        <v>1.4965298663509188</v>
      </c>
      <c r="L193" s="37">
        <f t="shared" si="27"/>
        <v>0.33870967741935487</v>
      </c>
      <c r="M193" s="37">
        <f t="shared" si="28"/>
        <v>0.66129032258064524</v>
      </c>
      <c r="N193" s="38">
        <v>290</v>
      </c>
      <c r="O193" s="38">
        <f t="shared" si="29"/>
        <v>188.95470383275261</v>
      </c>
      <c r="P193" s="38">
        <f t="shared" si="30"/>
        <v>92.721088435374156</v>
      </c>
      <c r="Q193" s="38">
        <f t="shared" si="31"/>
        <v>197.27891156462584</v>
      </c>
      <c r="R193" s="38">
        <f t="shared" si="32"/>
        <v>101.04529616724737</v>
      </c>
      <c r="S193" s="39">
        <f t="shared" si="33"/>
        <v>-8.3242077318732299</v>
      </c>
      <c r="T193" s="39">
        <f t="shared" si="34"/>
        <v>-8.3242077318732157</v>
      </c>
      <c r="U193" t="s">
        <v>394</v>
      </c>
      <c r="V193" t="s">
        <v>393</v>
      </c>
      <c r="W193" t="s">
        <v>426</v>
      </c>
      <c r="X193" t="s">
        <v>490</v>
      </c>
      <c r="Y193" s="41"/>
    </row>
    <row r="194" spans="1:25" ht="15" x14ac:dyDescent="0.25">
      <c r="A194">
        <v>2.31</v>
      </c>
      <c r="B194">
        <v>1.68</v>
      </c>
      <c r="C194" s="29">
        <f t="shared" si="26"/>
        <v>2.813852813852824E-2</v>
      </c>
      <c r="D194" s="30">
        <f>IF(OR($A194="",$B194=""),"",A194*'MPTO_working_2-way'!$G193)</f>
        <v>2.3750000000000004</v>
      </c>
      <c r="E194" s="32">
        <f>IF(OR($A194="",$B194=""),"",B194*'MPTO_working_2-way'!$G193)</f>
        <v>1.7272727272727273</v>
      </c>
      <c r="F194" s="30">
        <f>IF(OR($A194="",$B194=""),"",'MPTO_working_2-way'!D193)</f>
        <v>2.3875968992248064</v>
      </c>
      <c r="G194" s="32">
        <f>IF(OR($A194="",$B194=""),"",'MPTO_working_2-way'!E193)</f>
        <v>1.7206703910614525</v>
      </c>
      <c r="H194" s="30">
        <f>IF(OR($A194="",$B194=""),"",'OddsRatio_working_2-way'!M193)</f>
        <v>2.3879735545878726</v>
      </c>
      <c r="I194" s="30">
        <f>IF(OR($A194="",$B194=""),"",'OddsRatio_working_2-way'!N193)</f>
        <v>1.7204748222288193</v>
      </c>
      <c r="J194" s="30">
        <f>IF('Log_working_2-way'!$D193="","",A194^('Log_working_2-way'!$D193))</f>
        <v>2.3937530589126359</v>
      </c>
      <c r="K194" s="32">
        <f>IF('Log_working_2-way'!$D193="","",B194^('Log_working_2-way'!$D193))</f>
        <v>1.7174872145429791</v>
      </c>
      <c r="L194" s="37">
        <f t="shared" si="27"/>
        <v>0.42105263157894729</v>
      </c>
      <c r="M194" s="37">
        <f t="shared" si="28"/>
        <v>0.57894736842105265</v>
      </c>
      <c r="N194" s="38">
        <v>291</v>
      </c>
      <c r="O194" s="38">
        <f t="shared" si="29"/>
        <v>165.02597402597405</v>
      </c>
      <c r="P194" s="38">
        <f t="shared" si="30"/>
        <v>117.78571428571428</v>
      </c>
      <c r="Q194" s="38">
        <f t="shared" si="31"/>
        <v>173.21428571428572</v>
      </c>
      <c r="R194" s="38">
        <f t="shared" si="32"/>
        <v>125.97402597402598</v>
      </c>
      <c r="S194" s="39">
        <f t="shared" si="33"/>
        <v>-8.1883116883116713</v>
      </c>
      <c r="T194" s="39">
        <f t="shared" si="34"/>
        <v>-8.1883116883116998</v>
      </c>
      <c r="U194" t="s">
        <v>395</v>
      </c>
      <c r="V194" t="s">
        <v>465</v>
      </c>
      <c r="W194" t="s">
        <v>426</v>
      </c>
      <c r="X194" t="s">
        <v>490</v>
      </c>
      <c r="Y194" s="41"/>
    </row>
    <row r="195" spans="1:25" ht="15" x14ac:dyDescent="0.25">
      <c r="A195">
        <v>2.5099999999999998</v>
      </c>
      <c r="B195">
        <v>1.55</v>
      </c>
      <c r="C195" s="29">
        <f t="shared" ref="C195:C201" si="35">IF(OR($A195="",$B195=""),"",(1/A195)+(1/B195)-1)</f>
        <v>4.3567664824572638E-2</v>
      </c>
      <c r="D195" s="30">
        <f>IF(OR($A195="",$B195=""),"",A195*'MPTO_working_2-way'!$G194)</f>
        <v>2.6193548387096772</v>
      </c>
      <c r="E195" s="32">
        <f>IF(OR($A195="",$B195=""),"",B195*'MPTO_working_2-way'!$G194)</f>
        <v>1.6175298804780875</v>
      </c>
      <c r="F195" s="30">
        <f>IF(OR($A195="",$B195=""),"",'MPTO_working_2-way'!D194)</f>
        <v>2.655178297218904</v>
      </c>
      <c r="G195" s="32">
        <f>IF(OR($A195="",$B195=""),"",'MPTO_working_2-way'!E194)</f>
        <v>1.60416451912174</v>
      </c>
      <c r="H195" s="30">
        <f>IF(OR($A195="",$B195=""),"",'OddsRatio_working_2-way'!M194)</f>
        <v>2.6569413222726217</v>
      </c>
      <c r="I195" s="30">
        <f>IF(OR($A195="",$B195=""),"",'OddsRatio_working_2-way'!N194)</f>
        <v>1.6035216736754583</v>
      </c>
      <c r="J195" s="30">
        <f>IF('Log_working_2-way'!$D194="","",A195^('Log_working_2-way'!$D194))</f>
        <v>2.6739089919955719</v>
      </c>
      <c r="K195" s="32">
        <f>IF('Log_working_2-way'!$D194="","",B195^('Log_working_2-way'!$D194))</f>
        <v>1.5974040433386876</v>
      </c>
      <c r="L195" s="37">
        <f t="shared" si="27"/>
        <v>0.38177339901477836</v>
      </c>
      <c r="M195" s="37">
        <f t="shared" si="28"/>
        <v>0.61822660098522175</v>
      </c>
      <c r="N195" s="38">
        <v>292</v>
      </c>
      <c r="O195" s="38">
        <f t="shared" si="29"/>
        <v>175.66533864541833</v>
      </c>
      <c r="P195" s="38">
        <f t="shared" si="30"/>
        <v>103.61290322580646</v>
      </c>
      <c r="Q195" s="38">
        <f t="shared" si="31"/>
        <v>188.38709677419354</v>
      </c>
      <c r="R195" s="38">
        <f t="shared" si="32"/>
        <v>116.33466135458168</v>
      </c>
      <c r="S195" s="39">
        <f t="shared" si="33"/>
        <v>-12.721758128775207</v>
      </c>
      <c r="T195" s="39">
        <f t="shared" si="34"/>
        <v>-12.721758128775221</v>
      </c>
      <c r="U195" t="s">
        <v>402</v>
      </c>
      <c r="V195" t="s">
        <v>417</v>
      </c>
      <c r="W195" t="s">
        <v>427</v>
      </c>
      <c r="X195" t="s">
        <v>490</v>
      </c>
      <c r="Y195" s="41"/>
    </row>
    <row r="196" spans="1:25" ht="15" x14ac:dyDescent="0.25">
      <c r="A196">
        <v>2.78</v>
      </c>
      <c r="B196">
        <v>1.46</v>
      </c>
      <c r="C196" s="29">
        <f t="shared" si="35"/>
        <v>4.4643737065142464E-2</v>
      </c>
      <c r="D196" s="30">
        <f>IF(OR($A196="",$B196=""),"",A196*'MPTO_working_2-way'!$G195)</f>
        <v>2.904109589041096</v>
      </c>
      <c r="E196" s="32">
        <f>IF(OR($A196="",$B196=""),"",B196*'MPTO_working_2-way'!$G195)</f>
        <v>1.525179856115108</v>
      </c>
      <c r="F196" s="30">
        <f>IF(OR($A196="",$B196=""),"",'MPTO_working_2-way'!D195)</f>
        <v>2.9639258069227399</v>
      </c>
      <c r="G196" s="32">
        <f>IF(OR($A196="",$B196=""),"",'MPTO_working_2-way'!E195)</f>
        <v>1.5091842046553134</v>
      </c>
      <c r="H196" s="30">
        <f>IF(OR($A196="",$B196=""),"",'OddsRatio_working_2-way'!M195)</f>
        <v>2.9671210479762817</v>
      </c>
      <c r="I196" s="30">
        <f>IF(OR($A196="",$B196=""),"",'OddsRatio_working_2-way'!N195)</f>
        <v>1.5083571247579157</v>
      </c>
      <c r="J196" s="30">
        <f>IF('Log_working_2-way'!$D195="","",A196^('Log_working_2-way'!$D195))</f>
        <v>2.9960031877976663</v>
      </c>
      <c r="K196" s="32">
        <f>IF('Log_working_2-way'!$D195="","",B196^('Log_working_2-way'!$D195))</f>
        <v>1.5010012038614082</v>
      </c>
      <c r="L196" s="37">
        <f t="shared" si="27"/>
        <v>0.34433962264150941</v>
      </c>
      <c r="M196" s="37">
        <f t="shared" si="28"/>
        <v>0.65566037735849059</v>
      </c>
      <c r="N196" s="38">
        <v>293</v>
      </c>
      <c r="O196" s="38">
        <f t="shared" si="29"/>
        <v>187.60431654676259</v>
      </c>
      <c r="P196" s="38">
        <f t="shared" si="30"/>
        <v>92.315068493150662</v>
      </c>
      <c r="Q196" s="38">
        <f t="shared" si="31"/>
        <v>200.6849315068493</v>
      </c>
      <c r="R196" s="38">
        <f t="shared" si="32"/>
        <v>105.39568345323742</v>
      </c>
      <c r="S196" s="39">
        <f t="shared" si="33"/>
        <v>-13.080614960086706</v>
      </c>
      <c r="T196" s="39">
        <f t="shared" si="34"/>
        <v>-13.080614960086763</v>
      </c>
      <c r="U196" t="s">
        <v>296</v>
      </c>
      <c r="V196" t="s">
        <v>401</v>
      </c>
      <c r="W196" t="s">
        <v>427</v>
      </c>
      <c r="X196" t="s">
        <v>490</v>
      </c>
      <c r="Y196" s="41"/>
    </row>
    <row r="197" spans="1:25" ht="15" x14ac:dyDescent="0.25">
      <c r="A197">
        <v>2.25</v>
      </c>
      <c r="B197">
        <v>1.67</v>
      </c>
      <c r="C197" s="29">
        <f t="shared" si="35"/>
        <v>4.3246839654025315E-2</v>
      </c>
      <c r="D197" s="30">
        <f>IF(OR($A197="",$B197=""),"",A197*'MPTO_working_2-way'!$G196)</f>
        <v>2.3473053892215567</v>
      </c>
      <c r="E197" s="32">
        <f>IF(OR($A197="",$B197=""),"",B197*'MPTO_working_2-way'!$G196)</f>
        <v>1.7422222222222221</v>
      </c>
      <c r="F197" s="30">
        <f>IF(OR($A197="",$B197=""),"",'MPTO_working_2-way'!D196)</f>
        <v>2.3650668764752165</v>
      </c>
      <c r="G197" s="32">
        <f>IF(OR($A197="",$B197=""),"",'MPTO_working_2-way'!E196)</f>
        <v>1.732564841498559</v>
      </c>
      <c r="H197" s="30">
        <f>IF(OR($A197="",$B197=""),"",'OddsRatio_working_2-way'!M196)</f>
        <v>2.3658959117703833</v>
      </c>
      <c r="I197" s="30">
        <f>IF(OR($A197="",$B197=""),"",'OddsRatio_working_2-way'!N196)</f>
        <v>1.7321202087089249</v>
      </c>
      <c r="J197" s="30">
        <f>IF('Log_working_2-way'!$D196="","",A197^('Log_working_2-way'!$D196))</f>
        <v>2.3741767577611035</v>
      </c>
      <c r="K197" s="32">
        <f>IF('Log_working_2-way'!$D196="","",B197^('Log_working_2-way'!$D196))</f>
        <v>1.7277084220437684</v>
      </c>
      <c r="L197" s="37">
        <f t="shared" ref="L197:L201" si="36">(1/D197)</f>
        <v>0.42602040816326531</v>
      </c>
      <c r="M197" s="37">
        <f t="shared" ref="M197:M201" si="37">(1/E197)</f>
        <v>0.57397959183673475</v>
      </c>
      <c r="N197" s="38">
        <v>294</v>
      </c>
      <c r="O197" s="38">
        <f t="shared" ref="O197:O201" si="38">(1/A197)*((N197*A197)-N197)</f>
        <v>163.33333333333331</v>
      </c>
      <c r="P197" s="38">
        <f t="shared" ref="P197:P201" si="39">(1/B197)*((N197*B197)-N197)</f>
        <v>117.95209580838322</v>
      </c>
      <c r="Q197" s="38">
        <f t="shared" ref="Q197:Q201" si="40">(1/B197)*N197</f>
        <v>176.04790419161679</v>
      </c>
      <c r="R197" s="38">
        <f t="shared" ref="R197:R201" si="41">(1/A197)*N197</f>
        <v>130.66666666666666</v>
      </c>
      <c r="S197" s="39">
        <f t="shared" ref="S197:S201" si="42">O197-Q197</f>
        <v>-12.71457085828348</v>
      </c>
      <c r="T197" s="39">
        <f t="shared" ref="T197:T201" si="43">P197-R197</f>
        <v>-12.714570858283437</v>
      </c>
      <c r="U197" t="s">
        <v>139</v>
      </c>
      <c r="V197" t="s">
        <v>399</v>
      </c>
      <c r="W197" t="s">
        <v>427</v>
      </c>
      <c r="X197" t="s">
        <v>490</v>
      </c>
      <c r="Y197" s="41"/>
    </row>
    <row r="198" spans="1:25" s="50" customFormat="1" ht="15" x14ac:dyDescent="0.25">
      <c r="A198">
        <v>2.1800000000000002</v>
      </c>
      <c r="B198">
        <v>1.71</v>
      </c>
      <c r="C198" s="29">
        <f t="shared" si="35"/>
        <v>4.3510917967702012E-2</v>
      </c>
      <c r="D198" s="30">
        <f>IF(OR($A198="",$B198=""),"",A198*'MPTO_working_2-way'!$G197)</f>
        <v>2.2748538011695905</v>
      </c>
      <c r="E198" s="32">
        <f>IF(OR($A198="",$B198=""),"",B198*'MPTO_working_2-way'!$G197)</f>
        <v>1.7844036697247705</v>
      </c>
      <c r="F198" s="30">
        <f>IF(OR($A198="",$B198=""),"",'MPTO_working_2-way'!D197)</f>
        <v>2.2885382773650926</v>
      </c>
      <c r="G198" s="32">
        <f>IF(OR($A198="",$B198=""),"",'MPTO_working_2-way'!E197)</f>
        <v>1.7760731811901471</v>
      </c>
      <c r="H198" s="30">
        <f>IF(OR($A198="",$B198=""),"",'OddsRatio_working_2-way'!M197)</f>
        <v>2.2891748643942433</v>
      </c>
      <c r="I198" s="30">
        <f>IF(OR($A198="",$B198=""),"",'OddsRatio_working_2-way'!N197)</f>
        <v>1.7756899607795869</v>
      </c>
      <c r="J198" s="30">
        <f>IF('Log_working_2-way'!$D197="","",A198^('Log_working_2-way'!$D197))</f>
        <v>2.2955329814159455</v>
      </c>
      <c r="K198" s="32">
        <f>IF('Log_working_2-way'!$D197="","",B198^('Log_working_2-way'!$D197))</f>
        <v>1.7718830893109678</v>
      </c>
      <c r="L198" s="37">
        <f t="shared" si="36"/>
        <v>0.43958868894601544</v>
      </c>
      <c r="M198" s="37">
        <f t="shared" si="37"/>
        <v>0.56041131105398467</v>
      </c>
      <c r="N198" s="38">
        <v>295</v>
      </c>
      <c r="O198" s="38">
        <f t="shared" si="38"/>
        <v>159.67889908256882</v>
      </c>
      <c r="P198" s="38">
        <f t="shared" si="39"/>
        <v>122.48538011695905</v>
      </c>
      <c r="Q198" s="38">
        <f t="shared" si="40"/>
        <v>172.51461988304092</v>
      </c>
      <c r="R198" s="38">
        <f t="shared" si="41"/>
        <v>135.32110091743118</v>
      </c>
      <c r="S198" s="39">
        <f t="shared" si="42"/>
        <v>-12.835720800472103</v>
      </c>
      <c r="T198" s="39">
        <f t="shared" si="43"/>
        <v>-12.835720800472131</v>
      </c>
      <c r="U198" t="s">
        <v>295</v>
      </c>
      <c r="V198" t="s">
        <v>404</v>
      </c>
      <c r="W198" t="s">
        <v>427</v>
      </c>
      <c r="X198" t="s">
        <v>490</v>
      </c>
      <c r="Y198" s="51"/>
    </row>
    <row r="199" spans="1:25" ht="15" x14ac:dyDescent="0.25">
      <c r="A199">
        <v>1.78</v>
      </c>
      <c r="B199">
        <v>2.13</v>
      </c>
      <c r="C199" s="29">
        <f t="shared" si="35"/>
        <v>3.128132088410629E-2</v>
      </c>
      <c r="D199" s="30">
        <f>IF(OR($A199="",$B199=""),"",A199*'MPTO_working_2-way'!$G198)</f>
        <v>1.8356807511737092</v>
      </c>
      <c r="E199" s="32">
        <f>IF(OR($A199="",$B199=""),"",B199*'MPTO_working_2-way'!$G198)</f>
        <v>2.1966292134831464</v>
      </c>
      <c r="F199" s="30">
        <f>IF(OR($A199="",$B199=""),"",'MPTO_working_2-way'!D198)</f>
        <v>1.8309750325976726</v>
      </c>
      <c r="G199" s="32">
        <f>IF(OR($A199="",$B199=""),"",'MPTO_working_2-way'!E198)</f>
        <v>2.2034055907479515</v>
      </c>
      <c r="H199" s="30">
        <f>IF(OR($A199="",$B199=""),"",'OddsRatio_working_2-way'!M198)</f>
        <v>1.8308221751528204</v>
      </c>
      <c r="I199" s="30">
        <f>IF(OR($A199="",$B199=""),"",'OddsRatio_working_2-way'!N198)</f>
        <v>2.2036269973367788</v>
      </c>
      <c r="J199" s="30">
        <f>IF('Log_working_2-way'!$D198="","",A199^('Log_working_2-way'!$D198))</f>
        <v>1.8286894264917752</v>
      </c>
      <c r="K199" s="32">
        <f>IF('Log_working_2-way'!$D198="","",B199^('Log_working_2-way'!$D198))</f>
        <v>2.2067247005110642</v>
      </c>
      <c r="L199" s="37">
        <f t="shared" si="36"/>
        <v>0.54475703324808178</v>
      </c>
      <c r="M199" s="37">
        <f t="shared" si="37"/>
        <v>0.45524296675191805</v>
      </c>
      <c r="N199" s="38">
        <v>296</v>
      </c>
      <c r="O199" s="38">
        <f t="shared" si="38"/>
        <v>129.70786516853934</v>
      </c>
      <c r="P199" s="38">
        <f t="shared" si="39"/>
        <v>157.03286384976528</v>
      </c>
      <c r="Q199" s="38">
        <f t="shared" si="40"/>
        <v>138.96713615023475</v>
      </c>
      <c r="R199" s="38">
        <f t="shared" si="41"/>
        <v>166.29213483146069</v>
      </c>
      <c r="S199" s="39">
        <f t="shared" si="42"/>
        <v>-9.2592709816954084</v>
      </c>
      <c r="T199" s="39">
        <f t="shared" si="43"/>
        <v>-9.2592709816954084</v>
      </c>
      <c r="U199" t="s">
        <v>303</v>
      </c>
      <c r="V199" t="s">
        <v>142</v>
      </c>
      <c r="W199" t="s">
        <v>428</v>
      </c>
      <c r="X199" t="s">
        <v>490</v>
      </c>
      <c r="Y199" s="41"/>
    </row>
    <row r="200" spans="1:25" s="35" customFormat="1" ht="15" x14ac:dyDescent="0.25">
      <c r="A200">
        <v>1.69</v>
      </c>
      <c r="B200">
        <v>2.2599999999999998</v>
      </c>
      <c r="C200" s="29">
        <f t="shared" si="35"/>
        <v>3.4193852437555794E-2</v>
      </c>
      <c r="D200" s="30">
        <f>IF(OR($A200="",$B200=""),"",A200*'MPTO_working_2-way'!$G199)</f>
        <v>1.7477876106194692</v>
      </c>
      <c r="E200" s="32">
        <f>IF(OR($A200="",$B200=""),"",B200*'MPTO_working_2-way'!$G199)</f>
        <v>2.3372781065088759</v>
      </c>
      <c r="F200" s="30">
        <f>IF(OR($A200="",$B200=""),"",'MPTO_working_2-way'!D199)</f>
        <v>1.740283410033262</v>
      </c>
      <c r="G200" s="32">
        <f>IF(OR($A200="",$B200=""),"",'MPTO_working_2-way'!E199)</f>
        <v>2.3508340001231001</v>
      </c>
      <c r="H200" s="30">
        <f>IF(OR($A200="",$B200=""),"",'OddsRatio_working_2-way'!M199)</f>
        <v>1.7400128699009547</v>
      </c>
      <c r="I200" s="30">
        <f>IF(OR($A200="",$B200=""),"",'OddsRatio_working_2-way'!N199)</f>
        <v>2.351327849384353</v>
      </c>
      <c r="J200" s="30">
        <f>IF('Log_working_2-way'!$D199="","",A200^('Log_working_2-way'!$D199))</f>
        <v>1.7366048392090647</v>
      </c>
      <c r="K200" s="32">
        <f>IF('Log_working_2-way'!$D199="","",B200^('Log_working_2-way'!$D199))</f>
        <v>2.3575800032398484</v>
      </c>
      <c r="L200" s="37">
        <f t="shared" si="36"/>
        <v>0.57215189873417716</v>
      </c>
      <c r="M200" s="37">
        <f t="shared" si="37"/>
        <v>0.42784810126582273</v>
      </c>
      <c r="N200" s="38">
        <v>297</v>
      </c>
      <c r="O200" s="38">
        <f t="shared" si="38"/>
        <v>121.26035502958581</v>
      </c>
      <c r="P200" s="38">
        <f t="shared" si="39"/>
        <v>165.58407079646014</v>
      </c>
      <c r="Q200" s="38">
        <f t="shared" si="40"/>
        <v>131.41592920353983</v>
      </c>
      <c r="R200" s="38">
        <f t="shared" si="41"/>
        <v>175.73964497041422</v>
      </c>
      <c r="S200" s="39">
        <f t="shared" si="42"/>
        <v>-10.155574173954022</v>
      </c>
      <c r="T200" s="39">
        <f t="shared" si="43"/>
        <v>-10.155574173954079</v>
      </c>
      <c r="U200" t="s">
        <v>300</v>
      </c>
      <c r="V200" t="s">
        <v>301</v>
      </c>
      <c r="W200" t="s">
        <v>428</v>
      </c>
      <c r="X200" t="s">
        <v>490</v>
      </c>
      <c r="Y200" s="41"/>
    </row>
    <row r="201" spans="1:25" ht="15" x14ac:dyDescent="0.25">
      <c r="A201">
        <v>1.71</v>
      </c>
      <c r="B201">
        <v>2.23</v>
      </c>
      <c r="C201" s="29">
        <f t="shared" si="35"/>
        <v>3.3225814910969431E-2</v>
      </c>
      <c r="D201" s="30">
        <f>IF(OR($A201="",$B201=""),"",A201*'MPTO_working_2-way'!$G200)</f>
        <v>1.7668161434977576</v>
      </c>
      <c r="E201" s="32">
        <f>IF(OR($A201="",$B201=""),"",B201*'MPTO_working_2-way'!$G200)</f>
        <v>2.3040935672514617</v>
      </c>
      <c r="F201" s="30">
        <f>IF(OR($A201="",$B201=""),"",'MPTO_working_2-way'!D200)</f>
        <v>1.7599981538319522</v>
      </c>
      <c r="G201" s="32">
        <f>IF(OR($A201="",$B201=""),"",'MPTO_working_2-way'!E200)</f>
        <v>2.315792669966295</v>
      </c>
      <c r="H201" s="30">
        <f>IF(OR($A201="",$B201=""),"",'OddsRatio_working_2-way'!M200)</f>
        <v>1.7597603387632996</v>
      </c>
      <c r="I201" s="30">
        <f>IF(OR($A201="",$B201=""),"",'OddsRatio_working_2-way'!N200)</f>
        <v>2.3162045305336028</v>
      </c>
      <c r="J201" s="30">
        <f>IF('Log_working_2-way'!$D200="","",A201^('Log_working_2-way'!$D200))</f>
        <v>1.7566662454529891</v>
      </c>
      <c r="K201" s="32">
        <f>IF('Log_working_2-way'!$D200="","",B201^('Log_working_2-way'!$D200))</f>
        <v>2.3215866387713424</v>
      </c>
      <c r="L201" s="37">
        <f t="shared" si="36"/>
        <v>0.56598984771573613</v>
      </c>
      <c r="M201" s="37">
        <f t="shared" si="37"/>
        <v>0.43401015228426398</v>
      </c>
      <c r="N201" s="38">
        <v>298</v>
      </c>
      <c r="O201" s="38">
        <f t="shared" si="38"/>
        <v>123.73099415204676</v>
      </c>
      <c r="P201" s="38">
        <f t="shared" si="39"/>
        <v>164.3677130044843</v>
      </c>
      <c r="Q201" s="38">
        <f t="shared" si="40"/>
        <v>133.6322869955157</v>
      </c>
      <c r="R201" s="38">
        <f t="shared" si="41"/>
        <v>174.2690058479532</v>
      </c>
      <c r="S201" s="39">
        <f t="shared" si="42"/>
        <v>-9.9012928434689371</v>
      </c>
      <c r="T201" s="39">
        <f t="shared" si="43"/>
        <v>-9.9012928434688945</v>
      </c>
      <c r="U201" t="s">
        <v>416</v>
      </c>
      <c r="V201" t="s">
        <v>413</v>
      </c>
      <c r="W201" t="s">
        <v>428</v>
      </c>
      <c r="X201" t="s">
        <v>490</v>
      </c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 s="48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 s="48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 s="48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 s="48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 s="4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 s="48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 s="48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 s="48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44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4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4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4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4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4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4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4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4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4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4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4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4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4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4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4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44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4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4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4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4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4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4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4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4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4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4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4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4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4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4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4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4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4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4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4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4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4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4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4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4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4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4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4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4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4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4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4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4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4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4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4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4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4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4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4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4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4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4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4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4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45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4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4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4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4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4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4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4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4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4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4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4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4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4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4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4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4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4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4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45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4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4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4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4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4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4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4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4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4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4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4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4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4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4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4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4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4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4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4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4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4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4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4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4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4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4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4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4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4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4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4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4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4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4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4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4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4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4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4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4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4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4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4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4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46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4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4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4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4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4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4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4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4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4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4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4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4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4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4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4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4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4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4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46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4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4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4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4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4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4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4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4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4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4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4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4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4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4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4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4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4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4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4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4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4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4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4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4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4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4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4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4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4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4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4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4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4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4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4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4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4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4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4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4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4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4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4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4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47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4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4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4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4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4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4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4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4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4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4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4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4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4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4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4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4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4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4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47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4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4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4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4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4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4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4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4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4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4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4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4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4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4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4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4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4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4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4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4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4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4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4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4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4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4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4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4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4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4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4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4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4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4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4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4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4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4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4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4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4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4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4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4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48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4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4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4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4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4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4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4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4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4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4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4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4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4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4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4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4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4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4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48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4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4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4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4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4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4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4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4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4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4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4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4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4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4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4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4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4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4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4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4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4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4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4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4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4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4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4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4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4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4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4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4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4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4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4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4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4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4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4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tabSelected="1" zoomScale="80" zoomScaleNormal="80" workbookViewId="0">
      <pane ySplit="2" topLeftCell="A176" activePane="bottomLeft" state="frozen"/>
      <selection pane="bottomLeft" activeCell="D3" sqref="D3:D201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5" t="s">
        <v>9</v>
      </c>
      <c r="B1" s="55"/>
      <c r="C1" s="56"/>
      <c r="D1" s="18"/>
      <c r="E1" s="57" t="s">
        <v>25</v>
      </c>
      <c r="F1" s="55"/>
      <c r="G1" s="56"/>
      <c r="H1" s="57" t="s">
        <v>23</v>
      </c>
      <c r="I1" s="55"/>
      <c r="J1" s="56"/>
      <c r="K1" s="57" t="s">
        <v>11</v>
      </c>
      <c r="L1" s="55"/>
      <c r="M1" s="56"/>
      <c r="N1" s="57" t="s">
        <v>58</v>
      </c>
      <c r="O1" s="55"/>
      <c r="P1" s="55"/>
      <c r="Q1" s="13" t="s">
        <v>32</v>
      </c>
      <c r="R1" s="13" t="s">
        <v>33</v>
      </c>
      <c r="S1" s="46" t="s">
        <v>57</v>
      </c>
      <c r="T1" s="13" t="s">
        <v>68</v>
      </c>
      <c r="U1" s="13" t="s">
        <v>59</v>
      </c>
      <c r="V1" s="13" t="s">
        <v>60</v>
      </c>
      <c r="W1" s="13" t="s">
        <v>61</v>
      </c>
      <c r="X1" s="13" t="s">
        <v>62</v>
      </c>
      <c r="Y1" s="13" t="s">
        <v>63</v>
      </c>
      <c r="Z1" s="13" t="s">
        <v>64</v>
      </c>
      <c r="AA1" s="13" t="s">
        <v>65</v>
      </c>
      <c r="AB1" s="13" t="s">
        <v>66</v>
      </c>
      <c r="AC1" s="13" t="s">
        <v>67</v>
      </c>
      <c r="AD1" s="26" t="s">
        <v>80</v>
      </c>
      <c r="AE1" s="26" t="s">
        <v>81</v>
      </c>
      <c r="AF1" s="13" t="s">
        <v>78</v>
      </c>
      <c r="AG1" s="13" t="s">
        <v>79</v>
      </c>
      <c r="AH1" s="42" t="s">
        <v>77</v>
      </c>
      <c r="AI1" s="26" t="s">
        <v>82</v>
      </c>
      <c r="AJ1" s="13" t="s">
        <v>91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2.27</v>
      </c>
      <c r="B3">
        <v>3.4</v>
      </c>
      <c r="C3">
        <v>3.47</v>
      </c>
      <c r="D3" s="20">
        <f>IF(OR($A3="",$B3="",$C3=""),"",(1/A3)+(1/B3)+(1/C3)-1)</f>
        <v>2.2830719460402715E-2</v>
      </c>
      <c r="E3" s="17">
        <f>IF(OR($A3="",$B3="",$C3=""),"",A3*'MPTO_working_3-way'!$I2)</f>
        <v>2.321825733175114</v>
      </c>
      <c r="F3" s="21">
        <f>IF(OR($A3="",$B3="",$C3=""),"",B3*'MPTO_working_3-way'!$I2)</f>
        <v>3.4776244461653691</v>
      </c>
      <c r="G3" s="22">
        <f>IF(OR($A3="",$B3="",$C3=""),"",C3*'MPTO_working_3-way'!$I2)</f>
        <v>3.5492225965275974</v>
      </c>
      <c r="H3" s="17">
        <f>IF(OR($A3="",$B3="",$C3=""),"",'MPTO_working_3-way'!E2)</f>
        <v>2.3099041588658222</v>
      </c>
      <c r="I3" s="21">
        <f>IF(OR($A3="",$B3="",$C3=""),"",'MPTO_working_3-way'!F2)</f>
        <v>3.4903111568312788</v>
      </c>
      <c r="J3" s="22">
        <f>IF(OR($A3="",$B3="",$C3=""),"",'MPTO_working_3-way'!G2)</f>
        <v>3.5641196030974291</v>
      </c>
      <c r="K3" s="17">
        <f>IF(OR($A3="",$B3="",$C3=""),"",'OddsRatio_working_3-way'!H2)</f>
        <v>2.315001950486745</v>
      </c>
      <c r="L3" s="21">
        <f>IF(OR($A3="",$B3="",$C3=""),"",'OddsRatio_working_3-way'!I2)</f>
        <v>3.4850430560379424</v>
      </c>
      <c r="M3" s="22">
        <f>IF(OR($A3="",$B3="",$C3=""),"",'OddsRatio_working_3-way'!J2)</f>
        <v>3.5575234785057157</v>
      </c>
      <c r="N3" s="23">
        <f>(1/E3)* 100</f>
        <v>43.069554519601802</v>
      </c>
      <c r="O3" s="24">
        <f>(1/F3)* 100</f>
        <v>28.75526139985179</v>
      </c>
      <c r="P3" s="24">
        <f>(1/G3)* 100</f>
        <v>28.175184080546423</v>
      </c>
      <c r="Q3" t="s">
        <v>178</v>
      </c>
      <c r="R3" t="s">
        <v>171</v>
      </c>
      <c r="S3" s="58" t="s">
        <v>487</v>
      </c>
      <c r="T3" s="35">
        <v>100</v>
      </c>
      <c r="U3" s="35">
        <f>(1/A4)*((T3*A4)-T3)</f>
        <v>67.532467532467535</v>
      </c>
      <c r="V3" s="35">
        <f>(1/B4)*((T3*B4)-T3)</f>
        <v>70.149253731343279</v>
      </c>
      <c r="W3" s="35">
        <f>(1/C4)*((T3*C4)-T3)</f>
        <v>57.983193277310924</v>
      </c>
      <c r="X3" s="35">
        <f>((1/B4)+(1/C4))*T3</f>
        <v>71.867552991345789</v>
      </c>
      <c r="Y3" s="35">
        <f>((1/A4)+(1/C4))*T3</f>
        <v>74.484339190221547</v>
      </c>
      <c r="Z3" s="35">
        <f>((1/A4)+(1/B4))*T3</f>
        <v>62.318278736189178</v>
      </c>
      <c r="AA3" s="35">
        <f t="shared" ref="AA3:AA66" si="0">U3-X3</f>
        <v>-4.3350854588782539</v>
      </c>
      <c r="AB3" s="35">
        <f t="shared" ref="AB3:AB66" si="1">V3-Y3</f>
        <v>-4.3350854588782681</v>
      </c>
      <c r="AC3" s="35">
        <f t="shared" ref="AC3:AC66" si="2">W3-Z3</f>
        <v>-4.3350854588782539</v>
      </c>
      <c r="AD3" s="27"/>
      <c r="AE3" s="27"/>
      <c r="AF3">
        <v>2.2999999999999998</v>
      </c>
      <c r="AG3">
        <v>1.68</v>
      </c>
      <c r="AH3" s="41"/>
      <c r="AI3" s="27"/>
      <c r="AJ3" t="s">
        <v>429</v>
      </c>
    </row>
    <row r="4" spans="1:36" ht="15" x14ac:dyDescent="0.25">
      <c r="A4">
        <v>3.08</v>
      </c>
      <c r="B4">
        <v>3.35</v>
      </c>
      <c r="C4">
        <v>2.38</v>
      </c>
      <c r="D4" s="20">
        <f t="shared" ref="D4:D67" si="3">IF(OR($A4="",$B4="",$C4=""),"",(1/A4)+(1/B4)+(1/C4)-1)</f>
        <v>4.3350854588782628E-2</v>
      </c>
      <c r="E4" s="17">
        <f>IF(OR($A4="",$B4="",$C4=""),"",A4*'MPTO_working_3-way'!$I3)</f>
        <v>3.2135206321334504</v>
      </c>
      <c r="F4" s="21">
        <f>IF(OR($A4="",$B4="",$C4=""),"",B4*'MPTO_working_3-way'!$I3)</f>
        <v>3.4952253628724219</v>
      </c>
      <c r="G4" s="22">
        <f>IF(OR($A4="",$B4="",$C4=""),"",C4*'MPTO_working_3-way'!$I3)</f>
        <v>2.4831750339213023</v>
      </c>
      <c r="H4" s="17">
        <f>IF(OR($A4="",$B4="",$C4=""),"",'MPTO_working_3-way'!E3)</f>
        <v>3.2234664249047449</v>
      </c>
      <c r="I4" s="21">
        <f>IF(OR($A4="",$B4="",$C4=""),"",'MPTO_working_3-way'!F3)</f>
        <v>3.5204179935240445</v>
      </c>
      <c r="J4" s="22">
        <f>IF(OR($A4="",$B4="",$C4=""),"",'MPTO_working_3-way'!G3)</f>
        <v>2.4647674897890357</v>
      </c>
      <c r="K4" s="17">
        <f>IF(OR($A4="",$B4="",$C4=""),"",'OddsRatio_working_3-way'!H3)</f>
        <v>3.2199787340453532</v>
      </c>
      <c r="L4" s="21">
        <f>IF(OR($A4="",$B4="",$C4=""),"",'OddsRatio_working_3-way'!I3)</f>
        <v>3.5081490504839334</v>
      </c>
      <c r="M4" s="22">
        <f>IF(OR($A4="",$B4="",$C4=""),"",'OddsRatio_working_3-way'!J3)</f>
        <v>2.472870506241629</v>
      </c>
      <c r="N4" s="23">
        <f t="shared" ref="N4" si="4">(1/E4)* 100</f>
        <v>31.118518113764278</v>
      </c>
      <c r="O4" s="24">
        <f t="shared" ref="O4" si="5">(1/F4)* 100</f>
        <v>28.610458444893723</v>
      </c>
      <c r="P4" s="24">
        <f t="shared" ref="P4" si="6">(1/G4)* 100</f>
        <v>40.27102344134201</v>
      </c>
      <c r="Q4" t="s">
        <v>217</v>
      </c>
      <c r="R4" t="s">
        <v>212</v>
      </c>
      <c r="S4" s="58" t="s">
        <v>487</v>
      </c>
      <c r="T4" s="35">
        <v>100</v>
      </c>
      <c r="U4" s="35">
        <f t="shared" ref="U4:U67" si="7">(1/A5)*((T4*A5)-T4)</f>
        <v>62.121212121212118</v>
      </c>
      <c r="V4" s="35">
        <f t="shared" ref="V4" si="8">(1/B5)*((T4*B5)-T4)</f>
        <v>68.847352024922117</v>
      </c>
      <c r="W4" s="35">
        <f t="shared" ref="W4" si="9">(1/C5)*((T4*C5)-T4)</f>
        <v>63.63636363636364</v>
      </c>
      <c r="X4" s="35">
        <f t="shared" ref="X4" si="10">((1/B5)+(1/C5))*T4</f>
        <v>67.516284338714243</v>
      </c>
      <c r="Y4" s="35">
        <f t="shared" ref="Y4" si="11">((1/A5)+(1/C5))*T4</f>
        <v>74.242424242424249</v>
      </c>
      <c r="Z4" s="35">
        <f t="shared" ref="Z4" si="12">((1/A5)+(1/B5))*T4</f>
        <v>69.031435853865759</v>
      </c>
      <c r="AA4" s="35">
        <f t="shared" si="0"/>
        <v>-5.3950722175021255</v>
      </c>
      <c r="AB4" s="35">
        <f t="shared" si="1"/>
        <v>-5.3950722175021326</v>
      </c>
      <c r="AC4" s="35">
        <f t="shared" si="2"/>
        <v>-5.3950722175021184</v>
      </c>
      <c r="AD4" s="4"/>
      <c r="AE4" s="4"/>
      <c r="AF4">
        <v>2</v>
      </c>
      <c r="AG4">
        <v>1.85</v>
      </c>
      <c r="AH4" s="4"/>
      <c r="AI4" s="4"/>
      <c r="AJ4" t="s">
        <v>431</v>
      </c>
    </row>
    <row r="5" spans="1:36" s="12" customFormat="1" ht="15" x14ac:dyDescent="0.25">
      <c r="A5">
        <v>2.64</v>
      </c>
      <c r="B5">
        <v>3.21</v>
      </c>
      <c r="C5">
        <v>2.75</v>
      </c>
      <c r="D5" s="20">
        <f t="shared" si="3"/>
        <v>5.395072217502106E-2</v>
      </c>
      <c r="E5" s="17">
        <f>IF(OR($A5="",$B5="",$C5=""),"",A5*'MPTO_working_3-way'!$I4)</f>
        <v>2.7824299065420557</v>
      </c>
      <c r="F5" s="21">
        <f>IF(OR($A5="",$B5="",$C5=""),"",B5*'MPTO_working_3-way'!$I4)</f>
        <v>3.3831818181818174</v>
      </c>
      <c r="G5" s="22">
        <f>IF(OR($A5="",$B5="",$C5=""),"",C5*'MPTO_working_3-way'!$I4)</f>
        <v>2.898364485981308</v>
      </c>
      <c r="H5" s="17">
        <f>IF(OR($A5="",$B5="",$C5=""),"",'MPTO_working_3-way'!E4)</f>
        <v>2.7715855572998427</v>
      </c>
      <c r="I5" s="21">
        <f>IF(OR($A5="",$B5="",$C5=""),"",'MPTO_working_3-way'!F4)</f>
        <v>3.4066570188133127</v>
      </c>
      <c r="J5" s="22">
        <f>IF(OR($A5="",$B5="",$C5=""),"",'MPTO_working_3-way'!G4)</f>
        <v>2.8930766079475623</v>
      </c>
      <c r="K5" s="17">
        <f>IF(OR($A5="",$B5="",$C5=""),"",'OddsRatio_working_3-way'!H4)</f>
        <v>2.7769098582118126</v>
      </c>
      <c r="L5" s="21">
        <f>IF(OR($A5="",$B5="",$C5=""),"",'OddsRatio_working_3-way'!I4)</f>
        <v>3.3944943821025051</v>
      </c>
      <c r="M5" s="22">
        <f>IF(OR($A5="",$B5="",$C5=""),"",'OddsRatio_working_3-way'!J4)</f>
        <v>2.8960928365065071</v>
      </c>
      <c r="N5" s="23">
        <f t="shared" ref="N5:N68" si="13">(1/E5)* 100</f>
        <v>35.939809216713698</v>
      </c>
      <c r="O5" s="24">
        <f t="shared" ref="O5:O68" si="14">(1/F5)* 100</f>
        <v>29.557973935241172</v>
      </c>
      <c r="P5" s="24">
        <f t="shared" ref="P5:P68" si="15">(1/G5)* 100</f>
        <v>34.502216848045144</v>
      </c>
      <c r="Q5" t="s">
        <v>355</v>
      </c>
      <c r="R5" t="s">
        <v>230</v>
      </c>
      <c r="S5" s="58" t="s">
        <v>487</v>
      </c>
      <c r="T5" s="35">
        <v>100</v>
      </c>
      <c r="U5" s="35">
        <f t="shared" ref="U5:U68" si="16">(1/A6)*((T5*A6)-T5)</f>
        <v>44.751381215469614</v>
      </c>
      <c r="V5" s="35">
        <f t="shared" ref="V5:V68" si="17">(1/B6)*((T5*B6)-T5)</f>
        <v>73.958333333333343</v>
      </c>
      <c r="W5" s="35">
        <f t="shared" ref="W5:W68" si="18">(1/C6)*((T5*C6)-T5)</f>
        <v>78.94736842105263</v>
      </c>
      <c r="X5" s="35">
        <f t="shared" ref="X5:X68" si="19">((1/B6)+(1/C6))*T5</f>
        <v>47.094298245614034</v>
      </c>
      <c r="Y5" s="35">
        <f t="shared" ref="Y5:Y68" si="20">((1/A6)+(1/C6))*T5</f>
        <v>76.301250363477763</v>
      </c>
      <c r="Z5" s="35">
        <f t="shared" ref="Z5:Z68" si="21">((1/A6)+(1/B6))*T5</f>
        <v>81.29028545119705</v>
      </c>
      <c r="AA5" s="35">
        <f t="shared" ref="AA5:AA68" si="22">U5-X5</f>
        <v>-2.3429170301444202</v>
      </c>
      <c r="AB5" s="35">
        <f t="shared" ref="AB5:AB68" si="23">V5-Y5</f>
        <v>-2.3429170301444202</v>
      </c>
      <c r="AC5" s="35">
        <f t="shared" ref="AC5:AC68" si="24">W5-Z5</f>
        <v>-2.3429170301444202</v>
      </c>
      <c r="AD5" s="27"/>
      <c r="AE5" s="27"/>
      <c r="AF5">
        <v>2.16</v>
      </c>
      <c r="AG5">
        <v>1.68</v>
      </c>
      <c r="AH5" s="36"/>
      <c r="AI5" s="27"/>
      <c r="AJ5" t="s">
        <v>432</v>
      </c>
    </row>
    <row r="6" spans="1:36" s="12" customFormat="1" ht="15" x14ac:dyDescent="0.25">
      <c r="A6">
        <v>1.81</v>
      </c>
      <c r="B6">
        <v>3.84</v>
      </c>
      <c r="C6">
        <v>4.75</v>
      </c>
      <c r="D6" s="20">
        <f t="shared" si="3"/>
        <v>2.3429170301444202E-2</v>
      </c>
      <c r="E6" s="17">
        <f>IF(OR($A6="",$B6="",$C6=""),"",A6*'MPTO_working_3-way'!$I5)</f>
        <v>1.8524067982456141</v>
      </c>
      <c r="F6" s="21">
        <f>IF(OR($A6="",$B6="",$C6=""),"",B6*'MPTO_working_3-way'!$I5)</f>
        <v>3.9299680139575455</v>
      </c>
      <c r="G6" s="22">
        <f>IF(OR($A6="",$B6="",$C6=""),"",C6*'MPTO_working_3-way'!$I5)</f>
        <v>4.86128855893186</v>
      </c>
      <c r="H6" s="17">
        <f>IF(OR($A6="",$B6="",$C6=""),"",'MPTO_working_3-way'!E5)</f>
        <v>1.8359522860611903</v>
      </c>
      <c r="I6" s="21">
        <f>IF(OR($A6="",$B6="",$C6=""),"",'MPTO_working_3-way'!F5)</f>
        <v>3.9587193732763097</v>
      </c>
      <c r="J6" s="22">
        <f>IF(OR($A6="",$B6="",$C6=""),"",'MPTO_working_3-way'!G5)</f>
        <v>4.9329953132081856</v>
      </c>
      <c r="K6" s="17">
        <f>IF(OR($A6="",$B6="",$C6=""),"",'OddsRatio_working_3-way'!H5)</f>
        <v>1.842099346674396</v>
      </c>
      <c r="L6" s="21">
        <f>IF(OR($A6="",$B6="",$C6=""),"",'OddsRatio_working_3-way'!I5)</f>
        <v>3.9525458574756609</v>
      </c>
      <c r="M6" s="22">
        <f>IF(OR($A6="",$B6="",$C6=""),"",'OddsRatio_working_3-way'!J5)</f>
        <v>4.8986080864555381</v>
      </c>
      <c r="N6" s="23">
        <f t="shared" si="13"/>
        <v>53.983822611053064</v>
      </c>
      <c r="O6" s="24">
        <f t="shared" si="14"/>
        <v>25.445499720314078</v>
      </c>
      <c r="P6" s="24">
        <f t="shared" si="15"/>
        <v>20.570677668632854</v>
      </c>
      <c r="Q6" t="s">
        <v>359</v>
      </c>
      <c r="R6" t="s">
        <v>131</v>
      </c>
      <c r="S6" s="58" t="s">
        <v>487</v>
      </c>
      <c r="T6" s="35">
        <v>100</v>
      </c>
      <c r="U6" s="35">
        <f t="shared" si="16"/>
        <v>51.219512195121943</v>
      </c>
      <c r="V6" s="35">
        <f t="shared" si="17"/>
        <v>72.222222222222229</v>
      </c>
      <c r="W6" s="35">
        <f t="shared" si="18"/>
        <v>73.045822102425873</v>
      </c>
      <c r="X6" s="35">
        <f t="shared" si="19"/>
        <v>54.731955675351898</v>
      </c>
      <c r="Y6" s="35">
        <f t="shared" si="20"/>
        <v>75.734665702452176</v>
      </c>
      <c r="Z6" s="35">
        <f t="shared" si="21"/>
        <v>76.558265582655835</v>
      </c>
      <c r="AA6" s="35">
        <f t="shared" si="22"/>
        <v>-3.5124434802299547</v>
      </c>
      <c r="AB6" s="35">
        <f t="shared" si="23"/>
        <v>-3.5124434802299476</v>
      </c>
      <c r="AC6" s="35">
        <f t="shared" si="24"/>
        <v>-3.5124434802299618</v>
      </c>
      <c r="AD6" s="27"/>
      <c r="AE6" s="27"/>
      <c r="AF6">
        <v>1.69</v>
      </c>
      <c r="AG6">
        <v>2.2799999999999998</v>
      </c>
      <c r="AH6" s="36"/>
      <c r="AI6" s="27"/>
      <c r="AJ6" t="s">
        <v>423</v>
      </c>
    </row>
    <row r="7" spans="1:36" s="12" customFormat="1" ht="15" x14ac:dyDescent="0.25">
      <c r="A7">
        <v>2.0499999999999998</v>
      </c>
      <c r="B7">
        <v>3.6</v>
      </c>
      <c r="C7">
        <v>3.71</v>
      </c>
      <c r="D7" s="20">
        <f t="shared" si="3"/>
        <v>3.5124434802299653E-2</v>
      </c>
      <c r="E7" s="17">
        <f>IF(OR($A7="",$B7="",$C7=""),"",A7*'MPTO_working_3-way'!$I6)</f>
        <v>2.1220050913447142</v>
      </c>
      <c r="F7" s="21">
        <f>IF(OR($A7="",$B7="",$C7=""),"",B7*'MPTO_working_3-way'!$I6)</f>
        <v>3.7264479652882789</v>
      </c>
      <c r="G7" s="22">
        <f>IF(OR($A7="",$B7="",$C7=""),"",C7*'MPTO_working_3-way'!$I6)</f>
        <v>3.8403116531165318</v>
      </c>
      <c r="H7" s="17">
        <f>IF(OR($A7="",$B7="",$C7=""),"",'MPTO_working_3-way'!E6)</f>
        <v>2.1004134883637677</v>
      </c>
      <c r="I7" s="21">
        <f>IF(OR($A7="",$B7="",$C7=""),"",'MPTO_working_3-way'!F6)</f>
        <v>3.7584146274502639</v>
      </c>
      <c r="J7" s="22">
        <f>IF(OR($A7="",$B7="",$C7=""),"",'MPTO_working_3-way'!G6)</f>
        <v>3.8784699432910106</v>
      </c>
      <c r="K7" s="17">
        <f>IF(OR($A7="",$B7="",$C7=""),"",'OddsRatio_working_3-way'!H6)</f>
        <v>2.1090307789505585</v>
      </c>
      <c r="L7" s="21">
        <f>IF(OR($A7="",$B7="",$C7=""),"",'OddsRatio_working_3-way'!I6)</f>
        <v>3.7461714526394783</v>
      </c>
      <c r="M7" s="22">
        <f>IF(OR($A7="",$B7="",$C7=""),"",'OddsRatio_working_3-way'!J6)</f>
        <v>3.8623556294819186</v>
      </c>
      <c r="N7" s="23">
        <f t="shared" si="13"/>
        <v>47.125240371892801</v>
      </c>
      <c r="O7" s="24">
        <f t="shared" si="14"/>
        <v>26.835206322883398</v>
      </c>
      <c r="P7" s="24">
        <f t="shared" si="15"/>
        <v>26.039553305223784</v>
      </c>
      <c r="Q7" t="s">
        <v>375</v>
      </c>
      <c r="R7" t="s">
        <v>371</v>
      </c>
      <c r="S7" s="58" t="s">
        <v>487</v>
      </c>
      <c r="T7" s="35">
        <v>100</v>
      </c>
      <c r="U7" s="35">
        <f t="shared" si="16"/>
        <v>52.38095238095238</v>
      </c>
      <c r="V7" s="35">
        <f t="shared" si="17"/>
        <v>69.325153374233125</v>
      </c>
      <c r="W7" s="35">
        <f t="shared" si="18"/>
        <v>74.937343358395992</v>
      </c>
      <c r="X7" s="35">
        <f t="shared" si="19"/>
        <v>55.737503267370883</v>
      </c>
      <c r="Y7" s="35">
        <f t="shared" si="20"/>
        <v>72.681704260651628</v>
      </c>
      <c r="Z7" s="35">
        <f t="shared" si="21"/>
        <v>78.293894244814481</v>
      </c>
      <c r="AA7" s="35">
        <f t="shared" si="22"/>
        <v>-3.3565508864185034</v>
      </c>
      <c r="AB7" s="35">
        <f t="shared" si="23"/>
        <v>-3.3565508864185034</v>
      </c>
      <c r="AC7" s="35">
        <f t="shared" si="24"/>
        <v>-3.3565508864184892</v>
      </c>
      <c r="AD7" s="27"/>
      <c r="AE7" s="27"/>
      <c r="AF7">
        <v>1.65</v>
      </c>
      <c r="AG7">
        <v>2.3199999999999998</v>
      </c>
      <c r="AH7" s="36"/>
      <c r="AI7" s="27"/>
      <c r="AJ7" t="s">
        <v>424</v>
      </c>
    </row>
    <row r="8" spans="1:36" ht="15" x14ac:dyDescent="0.25">
      <c r="A8">
        <v>2.1</v>
      </c>
      <c r="B8">
        <v>3.26</v>
      </c>
      <c r="C8">
        <v>3.99</v>
      </c>
      <c r="D8" s="20">
        <f t="shared" si="3"/>
        <v>3.3565508864184856E-2</v>
      </c>
      <c r="E8" s="17">
        <f>IF(OR($A8="",$B8="",$C8=""),"",A8*'MPTO_working_3-way'!$I7)</f>
        <v>2.1704875686147882</v>
      </c>
      <c r="F8" s="21">
        <f>IF(OR($A8="",$B8="",$C8=""),"",B8*'MPTO_working_3-way'!$I7)</f>
        <v>3.3694235588972425</v>
      </c>
      <c r="G8" s="22">
        <f>IF(OR($A8="",$B8="",$C8=""),"",C8*'MPTO_working_3-way'!$I7)</f>
        <v>4.1239263803680979</v>
      </c>
      <c r="H8" s="17">
        <f>IF(OR($A8="",$B8="",$C8=""),"",'MPTO_working_3-way'!E7)</f>
        <v>2.150528508602731</v>
      </c>
      <c r="I8" s="21">
        <f>IF(OR($A8="",$B8="",$C8=""),"",'MPTO_working_3-way'!F7)</f>
        <v>3.3834081883919738</v>
      </c>
      <c r="J8" s="22">
        <f>IF(OR($A8="",$B8="",$C8=""),"",'MPTO_working_3-way'!G7)</f>
        <v>4.1764454053128404</v>
      </c>
      <c r="K8" s="17">
        <f>IF(OR($A8="",$B8="",$C8=""),"",'OddsRatio_working_3-way'!H7)</f>
        <v>2.158766369235809</v>
      </c>
      <c r="L8" s="21">
        <f>IF(OR($A8="",$B8="",$C8=""),"",'OddsRatio_working_3-way'!I7)</f>
        <v>3.3807381767935705</v>
      </c>
      <c r="M8" s="22">
        <f>IF(OR($A8="",$B8="",$C8=""),"",'OddsRatio_working_3-way'!J7)</f>
        <v>4.1497376763773337</v>
      </c>
      <c r="N8" s="23">
        <f t="shared" si="13"/>
        <v>46.072597441237733</v>
      </c>
      <c r="O8" s="24">
        <f t="shared" si="14"/>
        <v>29.678667063374004</v>
      </c>
      <c r="P8" s="24">
        <f t="shared" si="15"/>
        <v>24.248735495388278</v>
      </c>
      <c r="Q8" t="s">
        <v>246</v>
      </c>
      <c r="R8" t="s">
        <v>244</v>
      </c>
      <c r="S8" s="58" t="s">
        <v>487</v>
      </c>
      <c r="T8" s="35">
        <v>100</v>
      </c>
      <c r="U8" s="35">
        <f t="shared" si="16"/>
        <v>28.571428571428573</v>
      </c>
      <c r="V8" s="35">
        <f t="shared" si="17"/>
        <v>78.902953586497887</v>
      </c>
      <c r="W8" s="35">
        <f t="shared" si="18"/>
        <v>88.789237668161434</v>
      </c>
      <c r="X8" s="35">
        <f t="shared" si="19"/>
        <v>32.307808745340672</v>
      </c>
      <c r="Y8" s="35">
        <f t="shared" si="20"/>
        <v>82.639333760409997</v>
      </c>
      <c r="Z8" s="35">
        <f t="shared" si="21"/>
        <v>92.525617842073544</v>
      </c>
      <c r="AA8" s="35">
        <f t="shared" si="22"/>
        <v>-3.7363801739120994</v>
      </c>
      <c r="AB8" s="35">
        <f t="shared" si="23"/>
        <v>-3.7363801739121101</v>
      </c>
      <c r="AC8" s="35">
        <f t="shared" si="24"/>
        <v>-3.7363801739121101</v>
      </c>
      <c r="AF8">
        <v>1.93</v>
      </c>
      <c r="AG8">
        <v>1.94</v>
      </c>
      <c r="AJ8" t="s">
        <v>424</v>
      </c>
    </row>
    <row r="9" spans="1:36" ht="15" x14ac:dyDescent="0.25">
      <c r="A9">
        <v>1.4</v>
      </c>
      <c r="B9">
        <v>4.74</v>
      </c>
      <c r="C9">
        <v>8.92</v>
      </c>
      <c r="D9" s="20">
        <f t="shared" si="3"/>
        <v>3.7363801739121127E-2</v>
      </c>
      <c r="E9" s="17">
        <f>IF(OR($A9="",$B9="",$C9=""),"",A9*'MPTO_working_3-way'!$I8)</f>
        <v>1.4523093224347694</v>
      </c>
      <c r="F9" s="21">
        <f>IF(OR($A9="",$B9="",$C9=""),"",B9*'MPTO_working_3-way'!$I8)</f>
        <v>4.917104420243434</v>
      </c>
      <c r="G9" s="22">
        <f>IF(OR($A9="",$B9="",$C9=""),"",C9*'MPTO_working_3-way'!$I8)</f>
        <v>9.2532851115129606</v>
      </c>
      <c r="H9" s="17">
        <f>IF(OR($A9="",$B9="",$C9=""),"",'MPTO_working_3-way'!E8)</f>
        <v>1.424844211764162</v>
      </c>
      <c r="I9" s="21">
        <f>IF(OR($A9="",$B9="",$C9=""),"",'MPTO_working_3-way'!F8)</f>
        <v>5.0373808021713193</v>
      </c>
      <c r="J9" s="22">
        <f>IF(OR($A9="",$B9="",$C9=""),"",'MPTO_working_3-way'!G8)</f>
        <v>10.034818538543609</v>
      </c>
      <c r="K9" s="17">
        <f>IF(OR($A9="",$B9="",$C9=""),"",'OddsRatio_working_3-way'!H8)</f>
        <v>1.4333455170239984</v>
      </c>
      <c r="L9" s="21">
        <f>IF(OR($A9="",$B9="",$C9=""),"",'OddsRatio_working_3-way'!I8)</f>
        <v>5.0517805841743861</v>
      </c>
      <c r="M9" s="22">
        <f>IF(OR($A9="",$B9="",$C9=""),"",'OddsRatio_working_3-way'!J8)</f>
        <v>9.5802412370751693</v>
      </c>
      <c r="N9" s="23">
        <f t="shared" si="13"/>
        <v>68.855854916879466</v>
      </c>
      <c r="O9" s="24">
        <f t="shared" si="14"/>
        <v>20.337172338318826</v>
      </c>
      <c r="P9" s="24">
        <f t="shared" si="15"/>
        <v>10.806972744801708</v>
      </c>
      <c r="Q9" t="s">
        <v>133</v>
      </c>
      <c r="R9" t="s">
        <v>241</v>
      </c>
      <c r="S9" s="58" t="s">
        <v>487</v>
      </c>
      <c r="T9" s="35">
        <v>100</v>
      </c>
      <c r="U9" s="35">
        <f t="shared" si="16"/>
        <v>35.897435897435898</v>
      </c>
      <c r="V9" s="35">
        <f t="shared" si="17"/>
        <v>74.811083123425689</v>
      </c>
      <c r="W9" s="35">
        <f t="shared" si="18"/>
        <v>85.294117647058826</v>
      </c>
      <c r="X9" s="35">
        <f t="shared" si="19"/>
        <v>39.894799229515485</v>
      </c>
      <c r="Y9" s="35">
        <f t="shared" si="20"/>
        <v>78.808446455505276</v>
      </c>
      <c r="Z9" s="35">
        <f t="shared" si="21"/>
        <v>89.291480979138399</v>
      </c>
      <c r="AA9" s="35">
        <f t="shared" si="22"/>
        <v>-3.9973633320795869</v>
      </c>
      <c r="AB9" s="35">
        <f t="shared" si="23"/>
        <v>-3.9973633320795869</v>
      </c>
      <c r="AC9" s="35">
        <f t="shared" si="24"/>
        <v>-3.9973633320795727</v>
      </c>
      <c r="AF9">
        <v>1.68</v>
      </c>
      <c r="AG9">
        <v>2.2599999999999998</v>
      </c>
      <c r="AJ9" t="s">
        <v>424</v>
      </c>
    </row>
    <row r="10" spans="1:36" ht="15" x14ac:dyDescent="0.25">
      <c r="A10">
        <v>1.56</v>
      </c>
      <c r="B10">
        <v>3.97</v>
      </c>
      <c r="C10">
        <v>6.8</v>
      </c>
      <c r="D10" s="20">
        <f t="shared" si="3"/>
        <v>3.9973633320795843E-2</v>
      </c>
      <c r="E10" s="17">
        <f>IF(OR($A10="",$B10="",$C10=""),"",A10*'MPTO_working_3-way'!$I9)</f>
        <v>1.6223588679804415</v>
      </c>
      <c r="F10" s="21">
        <f>IF(OR($A10="",$B10="",$C10=""),"",B10*'MPTO_working_3-way'!$I9)</f>
        <v>4.1286953242835596</v>
      </c>
      <c r="G10" s="22">
        <f>IF(OR($A10="",$B10="",$C10=""),"",C10*'MPTO_working_3-way'!$I9)</f>
        <v>7.0718207065814118</v>
      </c>
      <c r="H10" s="17">
        <f>IF(OR($A10="",$B10="",$C10=""),"",'MPTO_working_3-way'!E9)</f>
        <v>1.5931149482450944</v>
      </c>
      <c r="I10" s="21">
        <f>IF(OR($A10="",$B10="",$C10=""),"",'MPTO_working_3-way'!F9)</f>
        <v>4.1917363181042422</v>
      </c>
      <c r="J10" s="22">
        <f>IF(OR($A10="",$B10="",$C10=""),"",'MPTO_working_3-way'!G9)</f>
        <v>7.4775144174771055</v>
      </c>
      <c r="K10" s="17">
        <f>IF(OR($A10="",$B10="",$C10=""),"",'OddsRatio_working_3-way'!H9)</f>
        <v>1.6030624005392045</v>
      </c>
      <c r="L10" s="21">
        <f>IF(OR($A10="",$B10="",$C10=""),"",'OddsRatio_working_3-way'!I9)</f>
        <v>4.1983845171454224</v>
      </c>
      <c r="M10" s="22">
        <f>IF(OR($A10="",$B10="",$C10=""),"",'OddsRatio_working_3-way'!J9)</f>
        <v>7.2460034341560426</v>
      </c>
      <c r="N10" s="23">
        <f t="shared" si="13"/>
        <v>61.638643566255382</v>
      </c>
      <c r="O10" s="24">
        <f t="shared" si="14"/>
        <v>24.220726439133095</v>
      </c>
      <c r="P10" s="24">
        <f t="shared" si="15"/>
        <v>14.140629994611528</v>
      </c>
      <c r="Q10" t="s">
        <v>134</v>
      </c>
      <c r="R10" t="s">
        <v>240</v>
      </c>
      <c r="S10" s="58" t="s">
        <v>487</v>
      </c>
      <c r="T10" s="35">
        <v>100</v>
      </c>
      <c r="U10" s="35">
        <f t="shared" si="16"/>
        <v>59.016393442622956</v>
      </c>
      <c r="V10" s="35">
        <f t="shared" si="17"/>
        <v>66.996699669967001</v>
      </c>
      <c r="W10" s="35">
        <f t="shared" si="18"/>
        <v>70.674486803519059</v>
      </c>
      <c r="X10" s="35">
        <f t="shared" si="19"/>
        <v>62.32881352651394</v>
      </c>
      <c r="Y10" s="35">
        <f t="shared" si="20"/>
        <v>70.309119753857985</v>
      </c>
      <c r="Z10" s="35">
        <f t="shared" si="21"/>
        <v>73.986906887410058</v>
      </c>
      <c r="AA10" s="35">
        <f t="shared" si="22"/>
        <v>-3.3124200838909843</v>
      </c>
      <c r="AB10" s="35">
        <f t="shared" si="23"/>
        <v>-3.3124200838909843</v>
      </c>
      <c r="AC10" s="35">
        <f t="shared" si="24"/>
        <v>-3.3124200838909985</v>
      </c>
      <c r="AF10">
        <v>2.0099999999999998</v>
      </c>
      <c r="AG10">
        <v>1.87</v>
      </c>
      <c r="AJ10" t="s">
        <v>424</v>
      </c>
    </row>
    <row r="11" spans="1:36" ht="15" x14ac:dyDescent="0.25">
      <c r="A11">
        <v>2.44</v>
      </c>
      <c r="B11">
        <v>3.03</v>
      </c>
      <c r="C11">
        <v>3.41</v>
      </c>
      <c r="D11" s="20">
        <f t="shared" si="3"/>
        <v>3.3124200838909879E-2</v>
      </c>
      <c r="E11" s="17">
        <f>IF(OR($A11="",$B11="",$C11=""),"",A11*'MPTO_working_3-way'!$I10)</f>
        <v>2.52082305004694</v>
      </c>
      <c r="F11" s="21">
        <f>IF(OR($A11="",$B11="",$C11=""),"",B11*'MPTO_working_3-way'!$I10)</f>
        <v>3.1303663285418968</v>
      </c>
      <c r="G11" s="22">
        <f>IF(OR($A11="",$B11="",$C11=""),"",C11*'MPTO_working_3-way'!$I10)</f>
        <v>3.5229535248606827</v>
      </c>
      <c r="H11" s="17">
        <f>IF(OR($A11="",$B11="",$C11=""),"",'MPTO_working_3-way'!E10)</f>
        <v>2.5075561110187943</v>
      </c>
      <c r="I11" s="21">
        <f>IF(OR($A11="",$B11="",$C11=""),"",'MPTO_working_3-way'!F10)</f>
        <v>3.1348787570910721</v>
      </c>
      <c r="J11" s="22">
        <f>IF(OR($A11="",$B11="",$C11=""),"",'MPTO_working_3-way'!G10)</f>
        <v>3.543413688727107</v>
      </c>
      <c r="K11" s="17">
        <f>IF(OR($A11="",$B11="",$C11=""),"",'OddsRatio_working_3-way'!H10)</f>
        <v>2.5135381465039606</v>
      </c>
      <c r="L11" s="21">
        <f>IF(OR($A11="",$B11="",$C11=""),"",'OddsRatio_working_3-way'!I10)</f>
        <v>3.1336683593076664</v>
      </c>
      <c r="M11" s="22">
        <f>IF(OR($A11="",$B11="",$C11=""),"",'OddsRatio_working_3-way'!J10)</f>
        <v>3.5330742590795454</v>
      </c>
      <c r="N11" s="23">
        <f t="shared" si="13"/>
        <v>39.669583312536716</v>
      </c>
      <c r="O11" s="24">
        <f t="shared" si="14"/>
        <v>31.945142997554321</v>
      </c>
      <c r="P11" s="24">
        <f t="shared" si="15"/>
        <v>28.385273689908967</v>
      </c>
      <c r="Q11" t="s">
        <v>249</v>
      </c>
      <c r="R11" t="s">
        <v>247</v>
      </c>
      <c r="S11" s="58" t="s">
        <v>487</v>
      </c>
      <c r="T11" s="35">
        <v>100</v>
      </c>
      <c r="U11" s="35">
        <f t="shared" si="16"/>
        <v>54.751131221719454</v>
      </c>
      <c r="V11" s="35">
        <f t="shared" si="17"/>
        <v>69.135802469135797</v>
      </c>
      <c r="W11" s="35">
        <f t="shared" si="18"/>
        <v>72.752043596730246</v>
      </c>
      <c r="X11" s="35">
        <f t="shared" si="19"/>
        <v>58.112153934133957</v>
      </c>
      <c r="Y11" s="35">
        <f t="shared" si="20"/>
        <v>72.496825181550292</v>
      </c>
      <c r="Z11" s="35">
        <f t="shared" si="21"/>
        <v>76.113066309144742</v>
      </c>
      <c r="AA11" s="35">
        <f t="shared" si="22"/>
        <v>-3.3610227124145027</v>
      </c>
      <c r="AB11" s="35">
        <f t="shared" si="23"/>
        <v>-3.3610227124144956</v>
      </c>
      <c r="AC11" s="35">
        <f t="shared" si="24"/>
        <v>-3.3610227124144956</v>
      </c>
      <c r="AF11">
        <v>2.13</v>
      </c>
      <c r="AG11">
        <v>1.76</v>
      </c>
      <c r="AJ11" t="s">
        <v>424</v>
      </c>
    </row>
    <row r="12" spans="1:36" ht="15" x14ac:dyDescent="0.25">
      <c r="A12">
        <v>2.21</v>
      </c>
      <c r="B12">
        <v>3.24</v>
      </c>
      <c r="C12">
        <v>3.67</v>
      </c>
      <c r="D12" s="20">
        <f t="shared" si="3"/>
        <v>3.3610227124144965E-2</v>
      </c>
      <c r="E12" s="17">
        <f>IF(OR($A12="",$B12="",$C12=""),"",A12*'MPTO_working_3-way'!$I11)</f>
        <v>2.2842786019443602</v>
      </c>
      <c r="F12" s="21">
        <f>IF(OR($A12="",$B12="",$C12=""),"",B12*'MPTO_working_3-way'!$I11)</f>
        <v>3.3488971358822299</v>
      </c>
      <c r="G12" s="22">
        <f>IF(OR($A12="",$B12="",$C12=""),"",C12*'MPTO_working_3-way'!$I11)</f>
        <v>3.7933495335456118</v>
      </c>
      <c r="H12" s="17">
        <f>IF(OR($A12="",$B12="",$C12=""),"",'MPTO_working_3-way'!E11)</f>
        <v>2.2661077723962815</v>
      </c>
      <c r="I12" s="21">
        <f>IF(OR($A12="",$B12="",$C12=""),"",'MPTO_working_3-way'!F11)</f>
        <v>3.3620387986319855</v>
      </c>
      <c r="J12" s="22">
        <f>IF(OR($A12="",$B12="",$C12=""),"",'MPTO_working_3-way'!G11)</f>
        <v>3.827368019991098</v>
      </c>
      <c r="K12" s="17">
        <f>IF(OR($A12="",$B12="",$C12=""),"",'OddsRatio_working_3-way'!H11)</f>
        <v>2.2737850747592256</v>
      </c>
      <c r="L12" s="21">
        <f>IF(OR($A12="",$B12="",$C12=""),"",'OddsRatio_working_3-way'!I11)</f>
        <v>3.3580814607112948</v>
      </c>
      <c r="M12" s="22">
        <f>IF(OR($A12="",$B12="",$C12=""),"",'OddsRatio_working_3-way'!J11)</f>
        <v>3.810748883972837</v>
      </c>
      <c r="N12" s="23">
        <f t="shared" si="13"/>
        <v>43.777497155942704</v>
      </c>
      <c r="O12" s="24">
        <f t="shared" si="14"/>
        <v>29.860576763775725</v>
      </c>
      <c r="P12" s="24">
        <f t="shared" si="15"/>
        <v>26.361926080281574</v>
      </c>
      <c r="Q12" t="s">
        <v>250</v>
      </c>
      <c r="R12" t="s">
        <v>376</v>
      </c>
      <c r="S12" s="58" t="s">
        <v>487</v>
      </c>
      <c r="T12" s="35">
        <v>100</v>
      </c>
      <c r="U12" s="35">
        <f t="shared" si="16"/>
        <v>46.808510638297875</v>
      </c>
      <c r="V12" s="35">
        <f t="shared" si="17"/>
        <v>73.118279569892465</v>
      </c>
      <c r="W12" s="35">
        <f t="shared" si="18"/>
        <v>76.580796252927385</v>
      </c>
      <c r="X12" s="35">
        <f t="shared" si="19"/>
        <v>50.300924177180129</v>
      </c>
      <c r="Y12" s="35">
        <f t="shared" si="20"/>
        <v>76.610693108774726</v>
      </c>
      <c r="Z12" s="35">
        <f t="shared" si="21"/>
        <v>80.073209791809646</v>
      </c>
      <c r="AA12" s="35">
        <f t="shared" si="22"/>
        <v>-3.4924135388822535</v>
      </c>
      <c r="AB12" s="35">
        <f t="shared" si="23"/>
        <v>-3.4924135388822606</v>
      </c>
      <c r="AC12" s="35">
        <f t="shared" si="24"/>
        <v>-3.4924135388822606</v>
      </c>
      <c r="AF12">
        <v>2.08</v>
      </c>
      <c r="AG12">
        <v>1.79</v>
      </c>
      <c r="AJ12" t="s">
        <v>424</v>
      </c>
    </row>
    <row r="13" spans="1:36" ht="15" x14ac:dyDescent="0.25">
      <c r="A13">
        <v>1.88</v>
      </c>
      <c r="B13">
        <v>3.72</v>
      </c>
      <c r="C13">
        <v>4.2699999999999996</v>
      </c>
      <c r="D13" s="20">
        <f t="shared" si="3"/>
        <v>3.4924135388822553E-2</v>
      </c>
      <c r="E13" s="17">
        <f>IF(OR($A13="",$B13="",$C13=""),"",A13*'MPTO_working_3-way'!$I12)</f>
        <v>1.9456573745309862</v>
      </c>
      <c r="F13" s="21">
        <f>IF(OR($A13="",$B13="",$C13=""),"",B13*'MPTO_working_3-way'!$I12)</f>
        <v>3.8499177836464202</v>
      </c>
      <c r="G13" s="22">
        <f>IF(OR($A13="",$B13="",$C13=""),"",C13*'MPTO_working_3-way'!$I12)</f>
        <v>4.4191260581102716</v>
      </c>
      <c r="H13" s="17">
        <f>IF(OR($A13="",$B13="",$C13=""),"",'MPTO_working_3-way'!E12)</f>
        <v>1.9220659343073561</v>
      </c>
      <c r="I13" s="21">
        <f>IF(OR($A13="",$B13="",$C13=""),"",'MPTO_working_3-way'!F12)</f>
        <v>3.8883903521686234</v>
      </c>
      <c r="J13" s="22">
        <f>IF(OR($A13="",$B13="",$C13=""),"",'MPTO_working_3-way'!G12)</f>
        <v>4.4933589703053567</v>
      </c>
      <c r="K13" s="17">
        <f>IF(OR($A13="",$B13="",$C13=""),"",'OddsRatio_working_3-way'!H12)</f>
        <v>1.9309928331889132</v>
      </c>
      <c r="L13" s="21">
        <f>IF(OR($A13="",$B13="",$C13=""),"",'OddsRatio_working_3-way'!I12)</f>
        <v>3.8776142116748225</v>
      </c>
      <c r="M13" s="22">
        <f>IF(OR($A13="",$B13="",$C13=""),"",'OddsRatio_working_3-way'!J12)</f>
        <v>4.4594847324178932</v>
      </c>
      <c r="N13" s="23">
        <f t="shared" si="13"/>
        <v>51.39651066473391</v>
      </c>
      <c r="O13" s="24">
        <f t="shared" si="14"/>
        <v>25.974580658521429</v>
      </c>
      <c r="P13" s="24">
        <f t="shared" si="15"/>
        <v>22.628908676744672</v>
      </c>
      <c r="Q13" t="s">
        <v>243</v>
      </c>
      <c r="R13" t="s">
        <v>372</v>
      </c>
      <c r="S13" s="58" t="s">
        <v>487</v>
      </c>
      <c r="T13" s="35">
        <v>100</v>
      </c>
      <c r="U13" s="35">
        <f t="shared" si="16"/>
        <v>40.119760479041922</v>
      </c>
      <c r="V13" s="35">
        <f t="shared" si="17"/>
        <v>74.093264248704671</v>
      </c>
      <c r="W13" s="35">
        <f t="shared" si="18"/>
        <v>81.981981981981988</v>
      </c>
      <c r="X13" s="35">
        <f t="shared" si="19"/>
        <v>43.924753769313362</v>
      </c>
      <c r="Y13" s="35">
        <f t="shared" si="20"/>
        <v>77.898257538976111</v>
      </c>
      <c r="Z13" s="35">
        <f t="shared" si="21"/>
        <v>85.786975272253429</v>
      </c>
      <c r="AA13" s="35">
        <f t="shared" si="22"/>
        <v>-3.8049932902714403</v>
      </c>
      <c r="AB13" s="35">
        <f t="shared" si="23"/>
        <v>-3.8049932902714403</v>
      </c>
      <c r="AC13" s="35">
        <f t="shared" si="24"/>
        <v>-3.8049932902714403</v>
      </c>
      <c r="AF13">
        <v>1.75</v>
      </c>
      <c r="AG13">
        <v>2.14</v>
      </c>
      <c r="AJ13" t="s">
        <v>424</v>
      </c>
    </row>
    <row r="14" spans="1:36" ht="15" x14ac:dyDescent="0.25">
      <c r="A14">
        <v>1.67</v>
      </c>
      <c r="B14">
        <v>3.86</v>
      </c>
      <c r="C14">
        <v>5.55</v>
      </c>
      <c r="D14" s="20">
        <f t="shared" si="3"/>
        <v>3.8049932902714412E-2</v>
      </c>
      <c r="E14" s="17">
        <f>IF(OR($A14="",$B14="",$C14=""),"",A14*'MPTO_working_3-way'!$I13)</f>
        <v>1.733543387947533</v>
      </c>
      <c r="F14" s="21">
        <f>IF(OR($A14="",$B14="",$C14=""),"",B14*'MPTO_working_3-way'!$I13)</f>
        <v>4.0068727410044778</v>
      </c>
      <c r="G14" s="22">
        <f>IF(OR($A14="",$B14="",$C14=""),"",C14*'MPTO_working_3-way'!$I13)</f>
        <v>5.7611771276100647</v>
      </c>
      <c r="H14" s="17">
        <f>IF(OR($A14="",$B14="",$C14=""),"",'MPTO_working_3-way'!E13)</f>
        <v>1.7061379280854443</v>
      </c>
      <c r="I14" s="21">
        <f>IF(OR($A14="",$B14="",$C14=""),"",'MPTO_working_3-way'!F13)</f>
        <v>4.0587043439754869</v>
      </c>
      <c r="J14" s="22">
        <f>IF(OR($A14="",$B14="",$C14=""),"",'MPTO_working_3-way'!G13)</f>
        <v>5.9702608454768811</v>
      </c>
      <c r="K14" s="17">
        <f>IF(OR($A14="",$B14="",$C14=""),"",'OddsRatio_working_3-way'!H13)</f>
        <v>1.7158193721923936</v>
      </c>
      <c r="L14" s="21">
        <f>IF(OR($A14="",$B14="",$C14=""),"",'OddsRatio_working_3-way'!I13)</f>
        <v>4.055587170851112</v>
      </c>
      <c r="M14" s="22">
        <f>IF(OR($A14="",$B14="",$C14=""),"",'OddsRatio_working_3-way'!J13)</f>
        <v>5.8611614081722241</v>
      </c>
      <c r="N14" s="23">
        <f t="shared" si="13"/>
        <v>57.68531707671719</v>
      </c>
      <c r="O14" s="24">
        <f t="shared" si="14"/>
        <v>24.957119046144484</v>
      </c>
      <c r="P14" s="24">
        <f t="shared" si="15"/>
        <v>17.357563877138325</v>
      </c>
      <c r="Q14" t="s">
        <v>251</v>
      </c>
      <c r="R14" t="s">
        <v>374</v>
      </c>
      <c r="S14" s="58" t="s">
        <v>487</v>
      </c>
      <c r="T14" s="35">
        <v>100</v>
      </c>
      <c r="U14" s="35">
        <f t="shared" si="16"/>
        <v>45.945945945945937</v>
      </c>
      <c r="V14" s="35">
        <f t="shared" si="17"/>
        <v>72.451790633608823</v>
      </c>
      <c r="W14" s="35">
        <f t="shared" si="18"/>
        <v>77.973568281938327</v>
      </c>
      <c r="X14" s="35">
        <f t="shared" si="19"/>
        <v>49.574641084452857</v>
      </c>
      <c r="Y14" s="35">
        <f t="shared" si="20"/>
        <v>76.080485772115722</v>
      </c>
      <c r="Z14" s="35">
        <f t="shared" si="21"/>
        <v>81.602263420445226</v>
      </c>
      <c r="AA14" s="35">
        <f t="shared" si="22"/>
        <v>-3.6286951385069202</v>
      </c>
      <c r="AB14" s="35">
        <f t="shared" si="23"/>
        <v>-3.6286951385068988</v>
      </c>
      <c r="AC14" s="35">
        <f t="shared" si="24"/>
        <v>-3.6286951385068988</v>
      </c>
      <c r="AF14">
        <v>1.77</v>
      </c>
      <c r="AG14">
        <v>2.12</v>
      </c>
      <c r="AJ14" t="s">
        <v>424</v>
      </c>
    </row>
    <row r="15" spans="1:36" ht="15" x14ac:dyDescent="0.25">
      <c r="A15">
        <v>1.85</v>
      </c>
      <c r="B15">
        <v>3.63</v>
      </c>
      <c r="C15">
        <v>4.54</v>
      </c>
      <c r="D15" s="20">
        <f t="shared" si="3"/>
        <v>3.6286951385068988E-2</v>
      </c>
      <c r="E15" s="17">
        <f>IF(OR($A15="",$B15="",$C15=""),"",A15*'MPTO_working_3-way'!$I14)</f>
        <v>1.9171308600623778</v>
      </c>
      <c r="F15" s="21">
        <f>IF(OR($A15="",$B15="",$C15=""),"",B15*'MPTO_working_3-way'!$I14)</f>
        <v>3.7617216335278005</v>
      </c>
      <c r="G15" s="22">
        <f>IF(OR($A15="",$B15="",$C15=""),"",C15*'MPTO_working_3-way'!$I14)</f>
        <v>4.7047427592882132</v>
      </c>
      <c r="H15" s="17">
        <f>IF(OR($A15="",$B15="",$C15=""),"",'MPTO_working_3-way'!E14)</f>
        <v>1.8923449138675312</v>
      </c>
      <c r="I15" s="21">
        <f>IF(OR($A15="",$B15="",$C15=""),"",'MPTO_working_3-way'!F14)</f>
        <v>3.7967026238788706</v>
      </c>
      <c r="J15" s="22">
        <f>IF(OR($A15="",$B15="",$C15=""),"",'MPTO_working_3-way'!G14)</f>
        <v>4.8037969198804413</v>
      </c>
      <c r="K15" s="17">
        <f>IF(OR($A15="",$B15="",$C15=""),"",'OddsRatio_working_3-way'!H14)</f>
        <v>1.9016865589841436</v>
      </c>
      <c r="L15" s="21">
        <f>IF(OR($A15="",$B15="",$C15=""),"",'OddsRatio_working_3-way'!I14)</f>
        <v>3.7899242942685856</v>
      </c>
      <c r="M15" s="22">
        <f>IF(OR($A15="",$B15="",$C15=""),"",'OddsRatio_working_3-way'!J14)</f>
        <v>4.7552593162398455</v>
      </c>
      <c r="N15" s="23">
        <f t="shared" si="13"/>
        <v>52.161280214719561</v>
      </c>
      <c r="O15" s="24">
        <f t="shared" si="14"/>
        <v>26.583572561220713</v>
      </c>
      <c r="P15" s="24">
        <f t="shared" si="15"/>
        <v>21.255147224059733</v>
      </c>
      <c r="Q15" t="s">
        <v>248</v>
      </c>
      <c r="R15" t="s">
        <v>245</v>
      </c>
      <c r="S15" s="58" t="s">
        <v>487</v>
      </c>
      <c r="T15" s="35">
        <v>100</v>
      </c>
      <c r="U15" s="35">
        <f t="shared" si="16"/>
        <v>72.14484679665739</v>
      </c>
      <c r="V15" s="35">
        <f t="shared" si="17"/>
        <v>67.845659163987136</v>
      </c>
      <c r="W15" s="35">
        <f t="shared" si="18"/>
        <v>56.709956709956707</v>
      </c>
      <c r="X15" s="35">
        <f t="shared" si="19"/>
        <v>75.44438412605615</v>
      </c>
      <c r="Y15" s="35">
        <f t="shared" si="20"/>
        <v>71.14519649338591</v>
      </c>
      <c r="Z15" s="35">
        <f t="shared" si="21"/>
        <v>60.009494039355481</v>
      </c>
      <c r="AA15" s="35">
        <f t="shared" si="22"/>
        <v>-3.2995373293987598</v>
      </c>
      <c r="AB15" s="35">
        <f t="shared" si="23"/>
        <v>-3.299537329398774</v>
      </c>
      <c r="AC15" s="35">
        <f t="shared" si="24"/>
        <v>-3.299537329398774</v>
      </c>
      <c r="AF15">
        <v>1.93</v>
      </c>
      <c r="AG15">
        <v>1.94</v>
      </c>
      <c r="AJ15" t="s">
        <v>424</v>
      </c>
    </row>
    <row r="16" spans="1:36" ht="15" x14ac:dyDescent="0.25">
      <c r="A16">
        <v>3.59</v>
      </c>
      <c r="B16">
        <v>3.11</v>
      </c>
      <c r="C16">
        <v>2.31</v>
      </c>
      <c r="D16" s="20">
        <f t="shared" si="3"/>
        <v>3.2995373293987829E-2</v>
      </c>
      <c r="E16" s="17">
        <f>IF(OR($A16="",$B16="",$C16=""),"",A16*'MPTO_working_3-way'!$I15)</f>
        <v>3.708453390125416</v>
      </c>
      <c r="F16" s="21">
        <f>IF(OR($A16="",$B16="",$C16=""),"",B16*'MPTO_working_3-way'!$I15)</f>
        <v>3.2126156109443018</v>
      </c>
      <c r="G16" s="22">
        <f>IF(OR($A16="",$B16="",$C16=""),"",C16*'MPTO_working_3-way'!$I15)</f>
        <v>2.386219312309112</v>
      </c>
      <c r="H16" s="17">
        <f>IF(OR($A16="",$B16="",$C16=""),"",'MPTO_working_3-way'!E15)</f>
        <v>3.7375761901934847</v>
      </c>
      <c r="I16" s="21">
        <f>IF(OR($A16="",$B16="",$C16=""),"",'MPTO_working_3-way'!F15)</f>
        <v>3.2201457408420668</v>
      </c>
      <c r="J16" s="22">
        <f>IF(OR($A16="",$B16="",$C16=""),"",'MPTO_working_3-way'!G15)</f>
        <v>2.3702188160607558</v>
      </c>
      <c r="K16" s="17">
        <f>IF(OR($A16="",$B16="",$C16=""),"",'OddsRatio_working_3-way'!H15)</f>
        <v>3.7228718961327609</v>
      </c>
      <c r="L16" s="21">
        <f>IF(OR($A16="",$B16="",$C16=""),"",'OddsRatio_working_3-way'!I15)</f>
        <v>3.2182469887413623</v>
      </c>
      <c r="M16" s="22">
        <f>IF(OR($A16="",$B16="",$C16=""),"",'OddsRatio_working_3-way'!J15)</f>
        <v>2.3772054764223625</v>
      </c>
      <c r="N16" s="23">
        <f t="shared" si="13"/>
        <v>26.96541913301979</v>
      </c>
      <c r="O16" s="24">
        <f t="shared" si="14"/>
        <v>31.127284465447286</v>
      </c>
      <c r="P16" s="24">
        <f t="shared" si="15"/>
        <v>41.907296401532918</v>
      </c>
      <c r="Q16" t="s">
        <v>373</v>
      </c>
      <c r="R16" t="s">
        <v>242</v>
      </c>
      <c r="S16" s="58" t="s">
        <v>487</v>
      </c>
      <c r="T16" s="35">
        <v>100</v>
      </c>
      <c r="U16" s="35">
        <f t="shared" si="16"/>
        <v>31.972789115646258</v>
      </c>
      <c r="V16" s="35">
        <f t="shared" si="17"/>
        <v>77.827050997782706</v>
      </c>
      <c r="W16" s="35">
        <f t="shared" si="18"/>
        <v>86.449864498644999</v>
      </c>
      <c r="X16" s="35">
        <f t="shared" si="19"/>
        <v>35.723084503572309</v>
      </c>
      <c r="Y16" s="35">
        <f t="shared" si="20"/>
        <v>81.577346385708751</v>
      </c>
      <c r="Z16" s="35">
        <f t="shared" si="21"/>
        <v>90.200159886571043</v>
      </c>
      <c r="AA16" s="35">
        <f t="shared" si="22"/>
        <v>-3.7502953879260517</v>
      </c>
      <c r="AB16" s="35">
        <f t="shared" si="23"/>
        <v>-3.7502953879260446</v>
      </c>
      <c r="AC16" s="35">
        <f t="shared" si="24"/>
        <v>-3.7502953879260446</v>
      </c>
      <c r="AF16">
        <v>2.14</v>
      </c>
      <c r="AG16">
        <v>1.75</v>
      </c>
      <c r="AJ16" t="s">
        <v>424</v>
      </c>
    </row>
    <row r="17" spans="1:36" ht="15" x14ac:dyDescent="0.25">
      <c r="A17">
        <v>1.47</v>
      </c>
      <c r="B17">
        <v>4.51</v>
      </c>
      <c r="C17">
        <v>7.38</v>
      </c>
      <c r="D17" s="20">
        <f t="shared" si="3"/>
        <v>3.7502953879260614E-2</v>
      </c>
      <c r="E17" s="17">
        <f>IF(OR($A17="",$B17="",$C17=""),"",A17*'MPTO_working_3-way'!$I16)</f>
        <v>1.5251293422025132</v>
      </c>
      <c r="F17" s="21">
        <f>IF(OR($A17="",$B17="",$C17=""),"",B17*'MPTO_working_3-way'!$I16)</f>
        <v>4.679138321995465</v>
      </c>
      <c r="G17" s="22">
        <f>IF(OR($A17="",$B17="",$C17=""),"",C17*'MPTO_working_3-way'!$I16)</f>
        <v>7.6567717996289435</v>
      </c>
      <c r="H17" s="17">
        <f>IF(OR($A17="",$B17="",$C17=""),"",'MPTO_working_3-way'!E16)</f>
        <v>1.4975190806167036</v>
      </c>
      <c r="I17" s="21">
        <f>IF(OR($A17="",$B17="",$C17=""),"",'MPTO_working_3-way'!F16)</f>
        <v>4.7794634775434357</v>
      </c>
      <c r="J17" s="22">
        <f>IF(OR($A17="",$B17="",$C17=""),"",'MPTO_working_3-way'!G16)</f>
        <v>8.130056818956005</v>
      </c>
      <c r="K17" s="17">
        <f>IF(OR($A17="",$B17="",$C17=""),"",'OddsRatio_working_3-way'!H16)</f>
        <v>1.5063567784644056</v>
      </c>
      <c r="L17" s="21">
        <f>IF(OR($A17="",$B17="",$C17=""),"",'OddsRatio_working_3-way'!I16)</f>
        <v>4.7815155157660927</v>
      </c>
      <c r="M17" s="22">
        <f>IF(OR($A17="",$B17="",$C17=""),"",'OddsRatio_working_3-way'!J16)</f>
        <v>7.8735239289423573</v>
      </c>
      <c r="N17" s="23">
        <f t="shared" si="13"/>
        <v>65.568209353040942</v>
      </c>
      <c r="O17" s="24">
        <f t="shared" si="14"/>
        <v>21.371456263629753</v>
      </c>
      <c r="P17" s="24">
        <f t="shared" si="15"/>
        <v>13.060334383329295</v>
      </c>
      <c r="Q17" t="s">
        <v>475</v>
      </c>
      <c r="R17" t="s">
        <v>470</v>
      </c>
      <c r="S17" s="58" t="s">
        <v>487</v>
      </c>
      <c r="T17" s="35">
        <v>100</v>
      </c>
      <c r="U17" s="35">
        <f t="shared" si="16"/>
        <v>59.514170040485837</v>
      </c>
      <c r="V17" s="35">
        <f t="shared" si="17"/>
        <v>70.238095238095241</v>
      </c>
      <c r="W17" s="35">
        <f t="shared" si="18"/>
        <v>66.88741721854305</v>
      </c>
      <c r="X17" s="35">
        <f t="shared" si="19"/>
        <v>62.87448754336171</v>
      </c>
      <c r="Y17" s="35">
        <f t="shared" si="20"/>
        <v>73.598412740971114</v>
      </c>
      <c r="Z17" s="35">
        <f t="shared" si="21"/>
        <v>70.247734721418936</v>
      </c>
      <c r="AA17" s="35">
        <f t="shared" si="22"/>
        <v>-3.3603175028758727</v>
      </c>
      <c r="AB17" s="35">
        <f t="shared" si="23"/>
        <v>-3.3603175028758727</v>
      </c>
      <c r="AC17" s="35">
        <f t="shared" si="24"/>
        <v>-3.3603175028758869</v>
      </c>
      <c r="AF17">
        <v>1.96</v>
      </c>
      <c r="AG17">
        <v>1.91</v>
      </c>
      <c r="AJ17" t="s">
        <v>478</v>
      </c>
    </row>
    <row r="18" spans="1:36" ht="15" x14ac:dyDescent="0.25">
      <c r="A18">
        <v>2.4700000000000002</v>
      </c>
      <c r="B18">
        <v>3.36</v>
      </c>
      <c r="C18">
        <v>3.02</v>
      </c>
      <c r="D18" s="20">
        <f t="shared" si="3"/>
        <v>3.3603175028758869E-2</v>
      </c>
      <c r="E18" s="17">
        <f>IF(OR($A18="",$B18="",$C18=""),"",A18*'MPTO_working_3-way'!$I17)</f>
        <v>2.5529998423210345</v>
      </c>
      <c r="F18" s="21">
        <f>IF(OR($A18="",$B18="",$C18=""),"",B18*'MPTO_working_3-way'!$I17)</f>
        <v>3.4729066680966296</v>
      </c>
      <c r="G18" s="22">
        <f>IF(OR($A18="",$B18="",$C18=""),"",C18*'MPTO_working_3-way'!$I17)</f>
        <v>3.1214815885868519</v>
      </c>
      <c r="H18" s="17">
        <f>IF(OR($A18="",$B18="",$C18=""),"",'MPTO_working_3-way'!E17)</f>
        <v>2.5402809734148519</v>
      </c>
      <c r="I18" s="21">
        <f>IF(OR($A18="",$B18="",$C18=""),"",'MPTO_working_3-way'!F17)</f>
        <v>3.4914008108475563</v>
      </c>
      <c r="J18" s="22">
        <f>IF(OR($A18="",$B18="",$C18=""),"",'MPTO_working_3-way'!G17)</f>
        <v>3.1257348458873078</v>
      </c>
      <c r="K18" s="17">
        <f>IF(OR($A18="",$B18="",$C18=""),"",'OddsRatio_working_3-way'!H17)</f>
        <v>2.5460490188455878</v>
      </c>
      <c r="L18" s="21">
        <f>IF(OR($A18="",$B18="",$C18=""),"",'OddsRatio_working_3-way'!I17)</f>
        <v>3.4820923023643449</v>
      </c>
      <c r="M18" s="22">
        <f>IF(OR($A18="",$B18="",$C18=""),"",'OddsRatio_working_3-way'!J17)</f>
        <v>3.1245027333796505</v>
      </c>
      <c r="N18" s="23">
        <f t="shared" si="13"/>
        <v>39.169606806197841</v>
      </c>
      <c r="O18" s="24">
        <f t="shared" si="14"/>
        <v>28.79432405098472</v>
      </c>
      <c r="P18" s="24">
        <f t="shared" si="15"/>
        <v>32.036069142817439</v>
      </c>
      <c r="Q18" t="s">
        <v>464</v>
      </c>
      <c r="R18" t="s">
        <v>466</v>
      </c>
      <c r="S18" s="58" t="s">
        <v>487</v>
      </c>
      <c r="T18" s="35">
        <v>100</v>
      </c>
      <c r="U18" s="35">
        <f t="shared" si="16"/>
        <v>58.50622406639004</v>
      </c>
      <c r="V18" s="35">
        <f t="shared" si="17"/>
        <v>71.346704871060169</v>
      </c>
      <c r="W18" s="35">
        <f t="shared" si="18"/>
        <v>67.948717948717942</v>
      </c>
      <c r="X18" s="35">
        <f t="shared" si="19"/>
        <v>60.704577180221875</v>
      </c>
      <c r="Y18" s="35">
        <f t="shared" si="20"/>
        <v>73.545057984891997</v>
      </c>
      <c r="Z18" s="35">
        <f t="shared" si="21"/>
        <v>70.147071062549784</v>
      </c>
      <c r="AA18" s="35">
        <f t="shared" si="22"/>
        <v>-2.1983531138318355</v>
      </c>
      <c r="AB18" s="35">
        <f t="shared" si="23"/>
        <v>-2.1983531138318284</v>
      </c>
      <c r="AC18" s="35">
        <f t="shared" si="24"/>
        <v>-2.1983531138318426</v>
      </c>
      <c r="AF18">
        <v>2.11</v>
      </c>
      <c r="AG18">
        <v>1.78</v>
      </c>
      <c r="AJ18" t="s">
        <v>478</v>
      </c>
    </row>
    <row r="19" spans="1:36" ht="15" x14ac:dyDescent="0.25">
      <c r="A19">
        <v>2.41</v>
      </c>
      <c r="B19">
        <v>3.49</v>
      </c>
      <c r="C19">
        <v>3.12</v>
      </c>
      <c r="D19" s="20">
        <f t="shared" si="3"/>
        <v>2.1983531138318302E-2</v>
      </c>
      <c r="E19" s="17">
        <f>IF(OR($A19="",$B19="",$C19=""),"",A19*'MPTO_working_3-way'!$I18)</f>
        <v>2.4629803100433474</v>
      </c>
      <c r="F19" s="21">
        <f>IF(OR($A19="",$B19="",$C19=""),"",B19*'MPTO_working_3-way'!$I18)</f>
        <v>3.5667225236727309</v>
      </c>
      <c r="G19" s="22">
        <f>IF(OR($A19="",$B19="",$C19=""),"",C19*'MPTO_working_3-way'!$I18)</f>
        <v>3.1885886171515532</v>
      </c>
      <c r="H19" s="17">
        <f>IF(OR($A19="",$B19="",$C19=""),"",'MPTO_working_3-way'!E18)</f>
        <v>2.4533259905387146</v>
      </c>
      <c r="I19" s="21">
        <f>IF(OR($A19="",$B19="",$C19=""),"",'MPTO_working_3-way'!F18)</f>
        <v>3.5815963707811411</v>
      </c>
      <c r="J19" s="22">
        <f>IF(OR($A19="",$B19="",$C19=""),"",'MPTO_working_3-way'!G18)</f>
        <v>3.1930011784647245</v>
      </c>
      <c r="K19" s="17">
        <f>IF(OR($A19="",$B19="",$C19=""),"",'OddsRatio_working_3-way'!H18)</f>
        <v>2.4576453195612693</v>
      </c>
      <c r="L19" s="21">
        <f>IF(OR($A19="",$B19="",$C19=""),"",'OddsRatio_working_3-way'!I18)</f>
        <v>3.574139606884795</v>
      </c>
      <c r="M19" s="22">
        <f>IF(OR($A19="",$B19="",$C19=""),"",'OddsRatio_working_3-way'!J18)</f>
        <v>3.19163693437581</v>
      </c>
      <c r="N19" s="23">
        <f t="shared" si="13"/>
        <v>40.601217797896261</v>
      </c>
      <c r="O19" s="24">
        <f t="shared" si="14"/>
        <v>28.036944095395413</v>
      </c>
      <c r="P19" s="24">
        <f t="shared" si="15"/>
        <v>31.36183810670833</v>
      </c>
      <c r="Q19" t="s">
        <v>285</v>
      </c>
      <c r="R19" t="s">
        <v>392</v>
      </c>
      <c r="S19" s="58" t="s">
        <v>487</v>
      </c>
      <c r="T19" s="35">
        <v>100</v>
      </c>
      <c r="U19" s="35">
        <f t="shared" si="16"/>
        <v>51.219512195121943</v>
      </c>
      <c r="V19" s="35">
        <f t="shared" si="17"/>
        <v>71.346704871060169</v>
      </c>
      <c r="W19" s="35">
        <f t="shared" si="18"/>
        <v>75.186104218362274</v>
      </c>
      <c r="X19" s="35">
        <f t="shared" si="19"/>
        <v>53.467190910577543</v>
      </c>
      <c r="Y19" s="35">
        <f t="shared" si="20"/>
        <v>73.594383586515761</v>
      </c>
      <c r="Z19" s="35">
        <f t="shared" si="21"/>
        <v>77.433782933817881</v>
      </c>
      <c r="AA19" s="35">
        <f t="shared" si="22"/>
        <v>-2.2476787154555993</v>
      </c>
      <c r="AB19" s="35">
        <f t="shared" si="23"/>
        <v>-2.2476787154555922</v>
      </c>
      <c r="AC19" s="35">
        <f t="shared" si="24"/>
        <v>-2.2476787154556064</v>
      </c>
      <c r="AF19">
        <v>2.0099999999999998</v>
      </c>
      <c r="AG19">
        <v>1.89</v>
      </c>
      <c r="AJ19" t="s">
        <v>426</v>
      </c>
    </row>
    <row r="20" spans="1:36" ht="15" x14ac:dyDescent="0.25">
      <c r="A20">
        <v>2.0499999999999998</v>
      </c>
      <c r="B20">
        <v>3.49</v>
      </c>
      <c r="C20">
        <v>4.03</v>
      </c>
      <c r="D20" s="20">
        <f t="shared" si="3"/>
        <v>2.2476787154555922E-2</v>
      </c>
      <c r="E20" s="17">
        <f>IF(OR($A20="",$B20="",$C20=""),"",A20*'MPTO_working_3-way'!$I19)</f>
        <v>2.0960774136668396</v>
      </c>
      <c r="F20" s="21">
        <f>IF(OR($A20="",$B20="",$C20=""),"",B20*'MPTO_working_3-way'!$I19)</f>
        <v>3.5684439871694003</v>
      </c>
      <c r="G20" s="22">
        <f>IF(OR($A20="",$B20="",$C20=""),"",C20*'MPTO_working_3-way'!$I19)</f>
        <v>4.1205814522328605</v>
      </c>
      <c r="H20" s="17">
        <f>IF(OR($A20="",$B20="",$C20=""),"",'MPTO_working_3-way'!E19)</f>
        <v>2.0819773776246038</v>
      </c>
      <c r="I20" s="21">
        <f>IF(OR($A20="",$B20="",$C20=""),"",'MPTO_working_3-way'!F19)</f>
        <v>3.5837067487389915</v>
      </c>
      <c r="J20" s="22">
        <f>IF(OR($A20="",$B20="",$C20=""),"",'MPTO_working_3-way'!G19)</f>
        <v>4.1554694869456243</v>
      </c>
      <c r="K20" s="17">
        <f>IF(OR($A20="",$B20="",$C20=""),"",'OddsRatio_working_3-way'!H19)</f>
        <v>2.0876805503357683</v>
      </c>
      <c r="L20" s="21">
        <f>IF(OR($A20="",$B20="",$C20=""),"",'OddsRatio_working_3-way'!I19)</f>
        <v>3.5793567336533947</v>
      </c>
      <c r="M20" s="22">
        <f>IF(OR($A20="",$B20="",$C20=""),"",'OddsRatio_working_3-way'!J19)</f>
        <v>4.1387353023975049</v>
      </c>
      <c r="N20" s="23">
        <f t="shared" si="13"/>
        <v>47.708161610816568</v>
      </c>
      <c r="O20" s="24">
        <f t="shared" si="14"/>
        <v>28.023418711224629</v>
      </c>
      <c r="P20" s="24">
        <f t="shared" si="15"/>
        <v>24.2684196779588</v>
      </c>
      <c r="Q20" t="s">
        <v>287</v>
      </c>
      <c r="R20" t="s">
        <v>437</v>
      </c>
      <c r="S20" s="58" t="s">
        <v>487</v>
      </c>
      <c r="T20" s="35">
        <v>100</v>
      </c>
      <c r="U20" s="35">
        <f t="shared" si="16"/>
        <v>68.253968253968253</v>
      </c>
      <c r="V20" s="35">
        <f t="shared" si="17"/>
        <v>69.6048632218845</v>
      </c>
      <c r="W20" s="35">
        <f t="shared" si="18"/>
        <v>58.333333333333336</v>
      </c>
      <c r="X20" s="35">
        <f t="shared" si="19"/>
        <v>72.061803444782171</v>
      </c>
      <c r="Y20" s="35">
        <f t="shared" si="20"/>
        <v>73.412698412698418</v>
      </c>
      <c r="Z20" s="35">
        <f t="shared" si="21"/>
        <v>62.14116852414724</v>
      </c>
      <c r="AA20" s="35">
        <f t="shared" si="22"/>
        <v>-3.8078351908139183</v>
      </c>
      <c r="AB20" s="35">
        <f t="shared" si="23"/>
        <v>-3.8078351908139183</v>
      </c>
      <c r="AC20" s="35">
        <f t="shared" si="24"/>
        <v>-3.8078351908139041</v>
      </c>
      <c r="AF20">
        <v>2.16</v>
      </c>
      <c r="AG20">
        <v>1.77</v>
      </c>
      <c r="AJ20" t="s">
        <v>426</v>
      </c>
    </row>
    <row r="21" spans="1:36" ht="15" x14ac:dyDescent="0.25">
      <c r="A21">
        <v>3.15</v>
      </c>
      <c r="B21">
        <v>3.29</v>
      </c>
      <c r="C21">
        <v>2.4</v>
      </c>
      <c r="D21" s="20">
        <f t="shared" si="3"/>
        <v>3.807835190813913E-2</v>
      </c>
      <c r="E21" s="17">
        <f>IF(OR($A21="",$B21="",$C21=""),"",A21*'MPTO_working_3-way'!$I20)</f>
        <v>3.269946808510638</v>
      </c>
      <c r="F21" s="21">
        <f>IF(OR($A21="",$B21="",$C21=""),"",B21*'MPTO_working_3-way'!$I20)</f>
        <v>3.4152777777777779</v>
      </c>
      <c r="G21" s="22">
        <f>IF(OR($A21="",$B21="",$C21=""),"",C21*'MPTO_working_3-way'!$I20)</f>
        <v>2.491388044579534</v>
      </c>
      <c r="H21" s="17">
        <f>IF(OR($A21="",$B21="",$C21=""),"",'MPTO_working_3-way'!E20)</f>
        <v>3.2811893988364571</v>
      </c>
      <c r="I21" s="21">
        <f>IF(OR($A21="",$B21="",$C21=""),"",'MPTO_working_3-way'!F20)</f>
        <v>3.4333752053338489</v>
      </c>
      <c r="J21" s="22">
        <f>IF(OR($A21="",$B21="",$C21=""),"",'MPTO_working_3-way'!G20)</f>
        <v>2.4754075519019088</v>
      </c>
      <c r="K21" s="17">
        <f>IF(OR($A21="",$B21="",$C21=""),"",'OddsRatio_working_3-way'!H20)</f>
        <v>3.2766292174860445</v>
      </c>
      <c r="L21" s="21">
        <f>IF(OR($A21="",$B21="",$C21=""),"",'OddsRatio_working_3-way'!I20)</f>
        <v>3.4248748409502525</v>
      </c>
      <c r="M21" s="22">
        <f>IF(OR($A21="",$B21="",$C21=""),"",'OddsRatio_working_3-way'!J20)</f>
        <v>2.4824562346420755</v>
      </c>
      <c r="N21" s="23">
        <f t="shared" si="13"/>
        <v>30.581537210248072</v>
      </c>
      <c r="O21" s="24">
        <f t="shared" si="14"/>
        <v>29.280195201301339</v>
      </c>
      <c r="P21" s="24">
        <f t="shared" si="15"/>
        <v>40.138267588450589</v>
      </c>
      <c r="Q21" t="s">
        <v>297</v>
      </c>
      <c r="R21" t="s">
        <v>400</v>
      </c>
      <c r="S21" s="58" t="s">
        <v>487</v>
      </c>
      <c r="T21" s="35">
        <v>100</v>
      </c>
      <c r="U21" s="35">
        <f t="shared" si="16"/>
        <v>44.751381215469614</v>
      </c>
      <c r="V21" s="35">
        <f t="shared" si="17"/>
        <v>69.230769230769241</v>
      </c>
      <c r="W21" s="35">
        <f t="shared" si="18"/>
        <v>81.751824817518241</v>
      </c>
      <c r="X21" s="35">
        <f t="shared" si="19"/>
        <v>49.017405951712526</v>
      </c>
      <c r="Y21" s="35">
        <f t="shared" si="20"/>
        <v>73.496793967012138</v>
      </c>
      <c r="Z21" s="35">
        <f t="shared" si="21"/>
        <v>86.017849553761167</v>
      </c>
      <c r="AA21" s="35">
        <f t="shared" si="22"/>
        <v>-4.2660247362429118</v>
      </c>
      <c r="AB21" s="35">
        <f t="shared" si="23"/>
        <v>-4.2660247362428976</v>
      </c>
      <c r="AC21" s="35">
        <f t="shared" si="24"/>
        <v>-4.266024736242926</v>
      </c>
      <c r="AF21">
        <v>2.38</v>
      </c>
      <c r="AG21">
        <v>1.61</v>
      </c>
      <c r="AJ21" t="s">
        <v>427</v>
      </c>
    </row>
    <row r="22" spans="1:36" ht="15" x14ac:dyDescent="0.25">
      <c r="A22">
        <v>1.81</v>
      </c>
      <c r="B22">
        <v>3.25</v>
      </c>
      <c r="C22">
        <v>5.48</v>
      </c>
      <c r="D22" s="20">
        <f t="shared" si="3"/>
        <v>4.2660247362429127E-2</v>
      </c>
      <c r="E22" s="17">
        <f>IF(OR($A22="",$B22="",$C22=""),"",A22*'MPTO_working_3-way'!$I21)</f>
        <v>1.8872150477259968</v>
      </c>
      <c r="F22" s="21">
        <f>IF(OR($A22="",$B22="",$C22=""),"",B22*'MPTO_working_3-way'!$I21)</f>
        <v>3.3886458039278948</v>
      </c>
      <c r="G22" s="22">
        <f>IF(OR($A22="",$B22="",$C22=""),"",C22*'MPTO_working_3-way'!$I21)</f>
        <v>5.7137781555461125</v>
      </c>
      <c r="H22" s="17">
        <f>IF(OR($A22="",$B22="",$C22=""),"",'MPTO_working_3-way'!E21)</f>
        <v>1.8578171465455635</v>
      </c>
      <c r="I22" s="21">
        <f>IF(OR($A22="",$B22="",$C22=""),"",'MPTO_working_3-way'!F21)</f>
        <v>3.4074774850957681</v>
      </c>
      <c r="J22" s="22">
        <f>IF(OR($A22="",$B22="",$C22=""),"",'MPTO_working_3-way'!G21)</f>
        <v>5.9431242049372255</v>
      </c>
      <c r="K22" s="17">
        <f>IF(OR($A22="",$B22="",$C22=""),"",'OddsRatio_working_3-way'!H21)</f>
        <v>1.8692797987025778</v>
      </c>
      <c r="L22" s="21">
        <f>IF(OR($A22="",$B22="",$C22=""),"",'OddsRatio_working_3-way'!I21)</f>
        <v>3.4146661075071605</v>
      </c>
      <c r="M22" s="22">
        <f>IF(OR($A22="",$B22="",$C22=""),"",'OddsRatio_working_3-way'!J21)</f>
        <v>5.8078685162809256</v>
      </c>
      <c r="N22" s="23">
        <f t="shared" si="13"/>
        <v>52.988131967522826</v>
      </c>
      <c r="O22" s="24">
        <f t="shared" si="14"/>
        <v>29.510313495758865</v>
      </c>
      <c r="P22" s="24">
        <f t="shared" si="15"/>
        <v>17.501554536718302</v>
      </c>
      <c r="Q22" t="s">
        <v>294</v>
      </c>
      <c r="R22" t="s">
        <v>403</v>
      </c>
      <c r="S22" s="58" t="s">
        <v>487</v>
      </c>
      <c r="T22" s="35">
        <v>100</v>
      </c>
      <c r="U22" s="35">
        <f t="shared" si="16"/>
        <v>51.690821256038639</v>
      </c>
      <c r="V22" s="35">
        <f t="shared" si="17"/>
        <v>72.602739726027394</v>
      </c>
      <c r="W22" s="35">
        <f t="shared" si="18"/>
        <v>72.222222222222229</v>
      </c>
      <c r="X22" s="35">
        <f t="shared" si="19"/>
        <v>55.175038051750377</v>
      </c>
      <c r="Y22" s="35">
        <f t="shared" si="20"/>
        <v>76.08695652173914</v>
      </c>
      <c r="Z22" s="35">
        <f t="shared" si="21"/>
        <v>75.70643901793396</v>
      </c>
      <c r="AA22" s="35">
        <f t="shared" si="22"/>
        <v>-3.4842167957117383</v>
      </c>
      <c r="AB22" s="35">
        <f t="shared" si="23"/>
        <v>-3.4842167957117454</v>
      </c>
      <c r="AC22" s="35">
        <f t="shared" si="24"/>
        <v>-3.4842167957117312</v>
      </c>
      <c r="AF22">
        <v>2.6</v>
      </c>
      <c r="AG22">
        <v>1.52</v>
      </c>
      <c r="AJ22" t="s">
        <v>427</v>
      </c>
    </row>
    <row r="23" spans="1:36" ht="15" x14ac:dyDescent="0.25">
      <c r="A23">
        <v>2.0699999999999998</v>
      </c>
      <c r="B23">
        <v>3.65</v>
      </c>
      <c r="C23">
        <v>3.6</v>
      </c>
      <c r="D23" s="20">
        <f t="shared" si="3"/>
        <v>3.4842167957117365E-2</v>
      </c>
      <c r="E23" s="17">
        <f>IF(OR($A23="",$B23="",$C23=""),"",A23*'MPTO_working_3-way'!$I22)</f>
        <v>2.1421232876712328</v>
      </c>
      <c r="F23" s="21">
        <f>IF(OR($A23="",$B23="",$C23=""),"",B23*'MPTO_working_3-way'!$I22)</f>
        <v>3.7771739130434785</v>
      </c>
      <c r="G23" s="22">
        <f>IF(OR($A23="",$B23="",$C23=""),"",C23*'MPTO_working_3-way'!$I22)</f>
        <v>3.7254318046456225</v>
      </c>
      <c r="H23" s="17">
        <f>IF(OR($A23="",$B23="",$C23=""),"",'MPTO_working_3-way'!E22)</f>
        <v>2.1209909467331038</v>
      </c>
      <c r="I23" s="21">
        <f>IF(OR($A23="",$B23="",$C23=""),"",'MPTO_working_3-way'!F22)</f>
        <v>3.8115777525539163</v>
      </c>
      <c r="J23" s="22">
        <f>IF(OR($A23="",$B23="",$C23=""),"",'MPTO_working_3-way'!G22)</f>
        <v>3.7570860268523125</v>
      </c>
      <c r="K23" s="17">
        <f>IF(OR($A23="",$B23="",$C23=""),"",'OddsRatio_working_3-way'!H22)</f>
        <v>2.1294776303693621</v>
      </c>
      <c r="L23" s="21">
        <f>IF(OR($A23="",$B23="",$C23=""),"",'OddsRatio_working_3-way'!I22)</f>
        <v>3.7973044116624401</v>
      </c>
      <c r="M23" s="22">
        <f>IF(OR($A23="",$B23="",$C23=""),"",'OddsRatio_working_3-way'!J22)</f>
        <v>3.7445250831405072</v>
      </c>
      <c r="N23" s="23">
        <f t="shared" si="13"/>
        <v>46.682653876898485</v>
      </c>
      <c r="O23" s="24">
        <f t="shared" si="14"/>
        <v>26.474820143884891</v>
      </c>
      <c r="P23" s="24">
        <f t="shared" si="15"/>
        <v>26.842525979216624</v>
      </c>
      <c r="Q23" t="s">
        <v>143</v>
      </c>
      <c r="R23" t="s">
        <v>141</v>
      </c>
      <c r="S23" s="58" t="s">
        <v>487</v>
      </c>
      <c r="T23" s="35">
        <v>100</v>
      </c>
      <c r="U23" s="35">
        <f t="shared" si="16"/>
        <v>54.545454545454554</v>
      </c>
      <c r="V23" s="35">
        <f t="shared" si="17"/>
        <v>70.238095238095241</v>
      </c>
      <c r="W23" s="35">
        <f t="shared" si="18"/>
        <v>71.910112359550567</v>
      </c>
      <c r="X23" s="35">
        <f t="shared" si="19"/>
        <v>57.851792402354207</v>
      </c>
      <c r="Y23" s="35">
        <f t="shared" si="20"/>
        <v>73.544433094994901</v>
      </c>
      <c r="Z23" s="35">
        <f t="shared" si="21"/>
        <v>75.216450216450212</v>
      </c>
      <c r="AA23" s="35">
        <f t="shared" si="22"/>
        <v>-3.3063378568996526</v>
      </c>
      <c r="AB23" s="35">
        <f t="shared" si="23"/>
        <v>-3.3063378568996598</v>
      </c>
      <c r="AC23" s="35">
        <f t="shared" si="24"/>
        <v>-3.3063378568996455</v>
      </c>
      <c r="AF23">
        <v>1.88</v>
      </c>
      <c r="AG23">
        <v>1.99</v>
      </c>
      <c r="AJ23" t="s">
        <v>428</v>
      </c>
    </row>
    <row r="24" spans="1:36" ht="15" x14ac:dyDescent="0.25">
      <c r="A24">
        <v>2.2000000000000002</v>
      </c>
      <c r="B24">
        <v>3.36</v>
      </c>
      <c r="C24">
        <v>3.56</v>
      </c>
      <c r="D24" s="20">
        <f t="shared" si="3"/>
        <v>3.3063378568996438E-2</v>
      </c>
      <c r="E24" s="17">
        <f>IF(OR($A24="",$B24="",$C24=""),"",A24*'MPTO_working_3-way'!$I23)</f>
        <v>2.2727394328517923</v>
      </c>
      <c r="F24" s="21">
        <f>IF(OR($A24="",$B24="",$C24=""),"",B24*'MPTO_working_3-way'!$I23)</f>
        <v>3.4710929519918281</v>
      </c>
      <c r="G24" s="22">
        <f>IF(OR($A24="",$B24="",$C24=""),"",C24*'MPTO_working_3-way'!$I23)</f>
        <v>3.6777056277056275</v>
      </c>
      <c r="H24" s="17">
        <f>IF(OR($A24="",$B24="",$C24=""),"",'MPTO_working_3-way'!E23)</f>
        <v>2.2546677511629394</v>
      </c>
      <c r="I24" s="21">
        <f>IF(OR($A24="",$B24="",$C24=""),"",'MPTO_working_3-way'!F23)</f>
        <v>3.4892088365909539</v>
      </c>
      <c r="J24" s="22">
        <f>IF(OR($A24="",$B24="",$C24=""),"",'MPTO_working_3-way'!G23)</f>
        <v>3.7053814151184268</v>
      </c>
      <c r="K24" s="17">
        <f>IF(OR($A24="",$B24="",$C24=""),"",'OddsRatio_working_3-way'!H23)</f>
        <v>2.2622329603299449</v>
      </c>
      <c r="L24" s="21">
        <f>IF(OR($A24="",$B24="",$C24=""),"",'OddsRatio_working_3-way'!I23)</f>
        <v>3.4823914886488905</v>
      </c>
      <c r="M24" s="22">
        <f>IF(OR($A24="",$B24="",$C24=""),"",'OddsRatio_working_3-way'!J23)</f>
        <v>3.6927636487038811</v>
      </c>
      <c r="N24" s="23">
        <f t="shared" si="13"/>
        <v>43.999764581248904</v>
      </c>
      <c r="O24" s="24">
        <f t="shared" si="14"/>
        <v>28.809369666293922</v>
      </c>
      <c r="P24" s="24">
        <f t="shared" si="15"/>
        <v>27.190865752457182</v>
      </c>
      <c r="Q24" t="s">
        <v>302</v>
      </c>
      <c r="R24" t="s">
        <v>140</v>
      </c>
      <c r="S24" s="58" t="s">
        <v>487</v>
      </c>
      <c r="T24" s="35">
        <v>100</v>
      </c>
      <c r="U24" s="35">
        <f t="shared" si="16"/>
        <v>63.369963369963365</v>
      </c>
      <c r="V24" s="35">
        <f t="shared" si="17"/>
        <v>72.826086956521735</v>
      </c>
      <c r="W24" s="35">
        <f t="shared" si="18"/>
        <v>60.474308300395251</v>
      </c>
      <c r="X24" s="35">
        <f t="shared" si="19"/>
        <v>66.699604743083</v>
      </c>
      <c r="Y24" s="35">
        <f t="shared" si="20"/>
        <v>76.155728329641363</v>
      </c>
      <c r="Z24" s="35">
        <f t="shared" si="21"/>
        <v>63.803949673514879</v>
      </c>
      <c r="AA24" s="35">
        <f t="shared" si="22"/>
        <v>-3.3296413731196353</v>
      </c>
      <c r="AB24" s="35">
        <f t="shared" si="23"/>
        <v>-3.3296413731196282</v>
      </c>
      <c r="AC24" s="35">
        <f t="shared" si="24"/>
        <v>-3.3296413731196282</v>
      </c>
      <c r="AF24">
        <v>2.25</v>
      </c>
      <c r="AG24">
        <v>1.68</v>
      </c>
      <c r="AJ24" t="s">
        <v>428</v>
      </c>
    </row>
    <row r="25" spans="1:36" ht="15" x14ac:dyDescent="0.25">
      <c r="A25">
        <v>2.73</v>
      </c>
      <c r="B25">
        <v>3.68</v>
      </c>
      <c r="C25">
        <v>2.5299999999999998</v>
      </c>
      <c r="D25" s="20">
        <f t="shared" si="3"/>
        <v>3.3296413731196406E-2</v>
      </c>
      <c r="E25" s="17">
        <f>IF(OR($A25="",$B25="",$C25=""),"",A25*'MPTO_working_3-way'!$I24)</f>
        <v>2.820899209486166</v>
      </c>
      <c r="F25" s="21">
        <f>IF(OR($A25="",$B25="",$C25=""),"",B25*'MPTO_working_3-way'!$I24)</f>
        <v>3.8025308025308031</v>
      </c>
      <c r="G25" s="22">
        <f>IF(OR($A25="",$B25="",$C25=""),"",C25*'MPTO_working_3-way'!$I24)</f>
        <v>2.6142399267399266</v>
      </c>
      <c r="H25" s="17">
        <f>IF(OR($A25="",$B25="",$C25=""),"",'MPTO_working_3-way'!E24)</f>
        <v>2.8153029371503493</v>
      </c>
      <c r="I25" s="21">
        <f>IF(OR($A25="",$B25="",$C25=""),"",'MPTO_working_3-way'!F24)</f>
        <v>3.8367048410839444</v>
      </c>
      <c r="J25" s="22">
        <f>IF(OR($A25="",$B25="",$C25=""),"",'MPTO_working_3-way'!G24)</f>
        <v>2.6030948395262579</v>
      </c>
      <c r="K25" s="17">
        <f>IF(OR($A25="",$B25="",$C25=""),"",'OddsRatio_working_3-way'!H24)</f>
        <v>2.8189800060892214</v>
      </c>
      <c r="L25" s="21">
        <f>IF(OR($A25="",$B25="",$C25=""),"",'OddsRatio_working_3-way'!I24)</f>
        <v>3.8178418591439964</v>
      </c>
      <c r="M25" s="22">
        <f>IF(OR($A25="",$B25="",$C25=""),"",'OddsRatio_working_3-way'!J24)</f>
        <v>2.6086933001829529</v>
      </c>
      <c r="N25" s="23">
        <f t="shared" si="13"/>
        <v>35.4496891146335</v>
      </c>
      <c r="O25" s="24">
        <f t="shared" si="14"/>
        <v>26.298274805149308</v>
      </c>
      <c r="P25" s="24">
        <f t="shared" si="15"/>
        <v>38.252036080217181</v>
      </c>
      <c r="Q25" t="s">
        <v>149</v>
      </c>
      <c r="R25" t="s">
        <v>121</v>
      </c>
      <c r="S25" t="s">
        <v>488</v>
      </c>
      <c r="T25" s="35">
        <v>100</v>
      </c>
      <c r="U25" s="35">
        <f t="shared" si="16"/>
        <v>42.528735632183903</v>
      </c>
      <c r="V25" s="35">
        <f t="shared" si="17"/>
        <v>75.308641975308646</v>
      </c>
      <c r="W25" s="35">
        <f t="shared" si="18"/>
        <v>79.879275653923543</v>
      </c>
      <c r="X25" s="35">
        <f t="shared" si="19"/>
        <v>44.812082370767818</v>
      </c>
      <c r="Y25" s="35">
        <f t="shared" si="20"/>
        <v>77.591988713892547</v>
      </c>
      <c r="Z25" s="35">
        <f t="shared" si="21"/>
        <v>82.162622392507444</v>
      </c>
      <c r="AA25" s="35">
        <f t="shared" si="22"/>
        <v>-2.2833467385839157</v>
      </c>
      <c r="AB25" s="35">
        <f t="shared" si="23"/>
        <v>-2.2833467385839015</v>
      </c>
      <c r="AC25" s="35">
        <f t="shared" si="24"/>
        <v>-2.2833467385839015</v>
      </c>
      <c r="AF25">
        <v>1.57</v>
      </c>
      <c r="AG25">
        <v>2.4900000000000002</v>
      </c>
      <c r="AJ25" t="s">
        <v>419</v>
      </c>
    </row>
    <row r="26" spans="1:36" ht="15" x14ac:dyDescent="0.25">
      <c r="A26">
        <v>1.74</v>
      </c>
      <c r="B26">
        <v>4.05</v>
      </c>
      <c r="C26">
        <v>4.97</v>
      </c>
      <c r="D26" s="20">
        <f t="shared" si="3"/>
        <v>2.2833467385839024E-2</v>
      </c>
      <c r="E26" s="17">
        <f>IF(OR($A26="",$B26="",$C26=""),"",A26*'MPTO_working_3-way'!$I25)</f>
        <v>1.7797302332513598</v>
      </c>
      <c r="F26" s="21">
        <f>IF(OR($A26="",$B26="",$C26=""),"",B26*'MPTO_working_3-way'!$I25)</f>
        <v>4.1424755429126483</v>
      </c>
      <c r="G26" s="22">
        <f>IF(OR($A26="",$B26="",$C26=""),"",C26*'MPTO_working_3-way'!$I25)</f>
        <v>5.0834823329076197</v>
      </c>
      <c r="H26" s="17">
        <f>IF(OR($A26="",$B26="",$C26=""),"",'MPTO_working_3-way'!E25)</f>
        <v>1.7633528060968897</v>
      </c>
      <c r="I26" s="21">
        <f>IF(OR($A26="",$B26="",$C26=""),"",'MPTO_working_3-way'!F25)</f>
        <v>4.1788126563762109</v>
      </c>
      <c r="J26" s="22">
        <f>IF(OR($A26="",$B26="",$C26=""),"",'MPTO_working_3-way'!G25)</f>
        <v>5.1653936402263572</v>
      </c>
      <c r="K26" s="17">
        <f>IF(OR($A26="",$B26="",$C26=""),"",'OddsRatio_working_3-way'!H25)</f>
        <v>1.7692975221984339</v>
      </c>
      <c r="L26" s="21">
        <f>IF(OR($A26="",$B26="",$C26=""),"",'OddsRatio_working_3-way'!I25)</f>
        <v>4.1707533009530033</v>
      </c>
      <c r="M26" s="22">
        <f>IF(OR($A26="",$B26="",$C26=""),"",'OddsRatio_working_3-way'!J25)</f>
        <v>5.1271772474699757</v>
      </c>
      <c r="N26" s="23">
        <f t="shared" si="13"/>
        <v>56.188290860975968</v>
      </c>
      <c r="O26" s="24">
        <f t="shared" si="14"/>
        <v>24.140154592123004</v>
      </c>
      <c r="P26" s="24">
        <f t="shared" si="15"/>
        <v>19.671554546901042</v>
      </c>
      <c r="Q26" t="s">
        <v>157</v>
      </c>
      <c r="R26" t="s">
        <v>154</v>
      </c>
      <c r="S26" t="s">
        <v>488</v>
      </c>
      <c r="T26" s="35">
        <v>100</v>
      </c>
      <c r="U26" s="35">
        <f t="shared" si="16"/>
        <v>51.92307692307692</v>
      </c>
      <c r="V26" s="35">
        <f t="shared" si="17"/>
        <v>72.222222222222229</v>
      </c>
      <c r="W26" s="35">
        <f t="shared" si="18"/>
        <v>72.899728997289984</v>
      </c>
      <c r="X26" s="35">
        <f t="shared" si="19"/>
        <v>54.878048780487809</v>
      </c>
      <c r="Y26" s="35">
        <f t="shared" si="20"/>
        <v>75.177194079633097</v>
      </c>
      <c r="Z26" s="35">
        <f t="shared" si="21"/>
        <v>75.854700854700852</v>
      </c>
      <c r="AA26" s="35">
        <f t="shared" si="22"/>
        <v>-2.9549718574108894</v>
      </c>
      <c r="AB26" s="35">
        <f t="shared" si="23"/>
        <v>-2.9549718574108681</v>
      </c>
      <c r="AC26" s="35">
        <f t="shared" si="24"/>
        <v>-2.9549718574108681</v>
      </c>
      <c r="AF26">
        <v>1.72</v>
      </c>
      <c r="AG26">
        <v>2.23</v>
      </c>
      <c r="AJ26" t="s">
        <v>420</v>
      </c>
    </row>
    <row r="27" spans="1:36" ht="15" x14ac:dyDescent="0.25">
      <c r="A27">
        <v>2.08</v>
      </c>
      <c r="B27">
        <v>3.6</v>
      </c>
      <c r="C27">
        <v>3.69</v>
      </c>
      <c r="D27" s="20">
        <f t="shared" si="3"/>
        <v>2.954971857410893E-2</v>
      </c>
      <c r="E27" s="17">
        <f>IF(OR($A27="",$B27="",$C27=""),"",A27*'MPTO_working_3-way'!$I26)</f>
        <v>2.1414634146341465</v>
      </c>
      <c r="F27" s="21">
        <f>IF(OR($A27="",$B27="",$C27=""),"",B27*'MPTO_working_3-way'!$I26)</f>
        <v>3.7063789868667922</v>
      </c>
      <c r="G27" s="22">
        <f>IF(OR($A27="",$B27="",$C27=""),"",C27*'MPTO_working_3-way'!$I26)</f>
        <v>3.799038461538462</v>
      </c>
      <c r="H27" s="17">
        <f>IF(OR($A27="",$B27="",$C27=""),"",'MPTO_working_3-way'!E26)</f>
        <v>2.1235059760956174</v>
      </c>
      <c r="I27" s="21">
        <f>IF(OR($A27="",$B27="",$C27=""),"",'MPTO_working_3-way'!F26)</f>
        <v>3.7323477922583161</v>
      </c>
      <c r="J27" s="22">
        <f>IF(OR($A27="",$B27="",$C27=""),"",'MPTO_working_3-way'!G26)</f>
        <v>3.8291758132109366</v>
      </c>
      <c r="K27" s="17">
        <f>IF(OR($A27="",$B27="",$C27=""),"",'OddsRatio_working_3-way'!H26)</f>
        <v>2.1307589635340225</v>
      </c>
      <c r="L27" s="21">
        <f>IF(OR($A27="",$B27="",$C27=""),"",'OddsRatio_working_3-way'!I26)</f>
        <v>3.7221975048041274</v>
      </c>
      <c r="M27" s="22">
        <f>IF(OR($A27="",$B27="",$C27=""),"",'OddsRatio_working_3-way'!J26)</f>
        <v>3.8164274184319629</v>
      </c>
      <c r="N27" s="23">
        <f t="shared" si="13"/>
        <v>46.697038724373577</v>
      </c>
      <c r="O27" s="24">
        <f t="shared" si="14"/>
        <v>26.980511262971397</v>
      </c>
      <c r="P27" s="24">
        <f t="shared" si="15"/>
        <v>26.322450012655018</v>
      </c>
      <c r="Q27" t="s">
        <v>322</v>
      </c>
      <c r="R27" t="s">
        <v>168</v>
      </c>
      <c r="S27" t="s">
        <v>488</v>
      </c>
      <c r="T27" s="35">
        <v>100</v>
      </c>
      <c r="U27" s="35">
        <f t="shared" si="16"/>
        <v>65.635738831615114</v>
      </c>
      <c r="V27" s="35">
        <f t="shared" si="17"/>
        <v>70.326409495548958</v>
      </c>
      <c r="W27" s="35">
        <f t="shared" si="18"/>
        <v>61.389961389961393</v>
      </c>
      <c r="X27" s="35">
        <f t="shared" si="19"/>
        <v>68.283629114489642</v>
      </c>
      <c r="Y27" s="35">
        <f t="shared" si="20"/>
        <v>72.974299778423486</v>
      </c>
      <c r="Z27" s="35">
        <f t="shared" si="21"/>
        <v>64.037851672835913</v>
      </c>
      <c r="AA27" s="35">
        <f t="shared" si="22"/>
        <v>-2.6478902828745277</v>
      </c>
      <c r="AB27" s="35">
        <f t="shared" si="23"/>
        <v>-2.6478902828745277</v>
      </c>
      <c r="AC27" s="35">
        <f t="shared" si="24"/>
        <v>-2.6478902828745206</v>
      </c>
      <c r="AF27">
        <v>1.87</v>
      </c>
      <c r="AG27">
        <v>2.02</v>
      </c>
      <c r="AJ27" t="s">
        <v>421</v>
      </c>
    </row>
    <row r="28" spans="1:36" ht="15" x14ac:dyDescent="0.25">
      <c r="A28">
        <v>2.91</v>
      </c>
      <c r="B28">
        <v>3.37</v>
      </c>
      <c r="C28">
        <v>2.59</v>
      </c>
      <c r="D28" s="20">
        <f t="shared" si="3"/>
        <v>2.6478902828745099E-2</v>
      </c>
      <c r="E28" s="17">
        <f>IF(OR($A28="",$B28="",$C28=""),"",A28*'MPTO_working_3-way'!$I27)</f>
        <v>2.9870536072316485</v>
      </c>
      <c r="F28" s="21">
        <f>IF(OR($A28="",$B28="",$C28=""),"",B28*'MPTO_working_3-way'!$I27)</f>
        <v>3.4592339025328709</v>
      </c>
      <c r="G28" s="22">
        <f>IF(OR($A28="",$B28="",$C28=""),"",C28*'MPTO_working_3-way'!$I27)</f>
        <v>2.6585803583264496</v>
      </c>
      <c r="H28" s="17">
        <f>IF(OR($A28="",$B28="",$C28=""),"",'MPTO_working_3-way'!E27)</f>
        <v>2.9867123193223297</v>
      </c>
      <c r="I28" s="21">
        <f>IF(OR($A28="",$B28="",$C28=""),"",'MPTO_working_3-way'!F27)</f>
        <v>3.4733124069286951</v>
      </c>
      <c r="J28" s="22">
        <f>IF(OR($A28="",$B28="",$C28=""),"",'MPTO_working_3-way'!G27)</f>
        <v>2.6505928695913696</v>
      </c>
      <c r="K28" s="17">
        <f>IF(OR($A28="",$B28="",$C28=""),"",'OddsRatio_working_3-way'!H27)</f>
        <v>2.987343704273373</v>
      </c>
      <c r="L28" s="21">
        <f>IF(OR($A28="",$B28="",$C28=""),"",'OddsRatio_working_3-way'!I27)</f>
        <v>3.465970983836594</v>
      </c>
      <c r="M28" s="22">
        <f>IF(OR($A28="",$B28="",$C28=""),"",'OddsRatio_working_3-way'!J27)</f>
        <v>2.6543855967511325</v>
      </c>
      <c r="N28" s="23">
        <f t="shared" si="13"/>
        <v>33.477805606802733</v>
      </c>
      <c r="O28" s="24">
        <f t="shared" si="14"/>
        <v>28.908134811808889</v>
      </c>
      <c r="P28" s="24">
        <f t="shared" si="15"/>
        <v>37.614059581388403</v>
      </c>
      <c r="Q28" t="s">
        <v>128</v>
      </c>
      <c r="R28" t="s">
        <v>323</v>
      </c>
      <c r="S28" t="s">
        <v>488</v>
      </c>
      <c r="T28" s="35">
        <v>100</v>
      </c>
      <c r="U28" s="35">
        <f t="shared" si="16"/>
        <v>54.337899543379002</v>
      </c>
      <c r="V28" s="35">
        <f t="shared" si="17"/>
        <v>71.346704871060169</v>
      </c>
      <c r="W28" s="35">
        <f t="shared" si="18"/>
        <v>71.509971509971507</v>
      </c>
      <c r="X28" s="35">
        <f t="shared" si="19"/>
        <v>57.143323618968324</v>
      </c>
      <c r="Y28" s="35">
        <f t="shared" si="20"/>
        <v>74.152128946649498</v>
      </c>
      <c r="Z28" s="35">
        <f t="shared" si="21"/>
        <v>74.315395585560836</v>
      </c>
      <c r="AA28" s="35">
        <f t="shared" si="22"/>
        <v>-2.8054240755893218</v>
      </c>
      <c r="AB28" s="35">
        <f t="shared" si="23"/>
        <v>-2.8054240755893289</v>
      </c>
      <c r="AC28" s="35">
        <f t="shared" si="24"/>
        <v>-2.8054240755893289</v>
      </c>
      <c r="AF28">
        <v>1.93</v>
      </c>
      <c r="AG28">
        <v>1.95</v>
      </c>
      <c r="AJ28" t="s">
        <v>421</v>
      </c>
    </row>
    <row r="29" spans="1:36" ht="15" x14ac:dyDescent="0.25">
      <c r="A29">
        <v>2.19</v>
      </c>
      <c r="B29">
        <v>3.49</v>
      </c>
      <c r="C29">
        <v>3.51</v>
      </c>
      <c r="D29" s="20">
        <f t="shared" si="3"/>
        <v>2.8054240755893245E-2</v>
      </c>
      <c r="E29" s="17">
        <f>IF(OR($A29="",$B29="",$C29=""),"",A29*'MPTO_working_3-way'!$I28)</f>
        <v>2.251438787255406</v>
      </c>
      <c r="F29" s="21">
        <f>IF(OR($A29="",$B29="",$C29=""),"",B29*'MPTO_working_3-way'!$I28)</f>
        <v>3.5879093002380675</v>
      </c>
      <c r="G29" s="22">
        <f>IF(OR($A29="",$B29="",$C29=""),"",C29*'MPTO_working_3-way'!$I28)</f>
        <v>3.608470385053185</v>
      </c>
      <c r="H29" s="17">
        <f>IF(OR($A29="",$B29="",$C29=""),"",'MPTO_working_3-way'!E28)</f>
        <v>2.2357880351465167</v>
      </c>
      <c r="I29" s="21">
        <f>IF(OR($A29="",$B29="",$C29=""),"",'MPTO_working_3-way'!F28)</f>
        <v>3.6077438933451966</v>
      </c>
      <c r="J29" s="22">
        <f>IF(OR($A29="",$B29="",$C29=""),"",'MPTO_working_3-way'!G28)</f>
        <v>3.6291202908135798</v>
      </c>
      <c r="K29" s="17">
        <f>IF(OR($A29="",$B29="",$C29=""),"",'OddsRatio_working_3-way'!H28)</f>
        <v>2.2423215885682466</v>
      </c>
      <c r="L29" s="21">
        <f>IF(OR($A29="",$B29="",$C29=""),"",'OddsRatio_working_3-way'!I28)</f>
        <v>3.5994796264999445</v>
      </c>
      <c r="M29" s="22">
        <f>IF(OR($A29="",$B29="",$C29=""),"",'OddsRatio_working_3-way'!J28)</f>
        <v>3.6203589809296628</v>
      </c>
      <c r="N29" s="23">
        <f t="shared" si="13"/>
        <v>44.416042117629146</v>
      </c>
      <c r="O29" s="24">
        <f t="shared" si="14"/>
        <v>27.871384595303102</v>
      </c>
      <c r="P29" s="24">
        <f t="shared" si="15"/>
        <v>27.712573287067759</v>
      </c>
      <c r="Q29" t="s">
        <v>52</v>
      </c>
      <c r="R29" t="s">
        <v>93</v>
      </c>
      <c r="S29" t="s">
        <v>488</v>
      </c>
      <c r="T29" s="35">
        <v>100</v>
      </c>
      <c r="U29" s="35">
        <f t="shared" si="16"/>
        <v>26.470588235294116</v>
      </c>
      <c r="V29" s="35">
        <f t="shared" si="17"/>
        <v>81.651376146788976</v>
      </c>
      <c r="W29" s="35">
        <f t="shared" si="18"/>
        <v>89.165763813651139</v>
      </c>
      <c r="X29" s="35">
        <f t="shared" si="19"/>
        <v>29.18286003955987</v>
      </c>
      <c r="Y29" s="35">
        <f t="shared" si="20"/>
        <v>84.363647951054745</v>
      </c>
      <c r="Z29" s="35">
        <f t="shared" si="21"/>
        <v>91.878035617916893</v>
      </c>
      <c r="AA29" s="35">
        <f t="shared" si="22"/>
        <v>-2.7122718042657539</v>
      </c>
      <c r="AB29" s="35">
        <f t="shared" si="23"/>
        <v>-2.7122718042657681</v>
      </c>
      <c r="AC29" s="35">
        <f t="shared" si="24"/>
        <v>-2.7122718042657539</v>
      </c>
      <c r="AF29">
        <v>1.85</v>
      </c>
      <c r="AG29">
        <v>2.04</v>
      </c>
      <c r="AJ29" t="s">
        <v>111</v>
      </c>
    </row>
    <row r="30" spans="1:36" s="35" customFormat="1" ht="15" x14ac:dyDescent="0.25">
      <c r="A30">
        <v>1.36</v>
      </c>
      <c r="B30">
        <v>5.45</v>
      </c>
      <c r="C30">
        <v>9.23</v>
      </c>
      <c r="D30" s="20">
        <f t="shared" si="3"/>
        <v>2.7122718042657423E-2</v>
      </c>
      <c r="E30" s="17">
        <f>IF(OR($A30="",$B30="",$C30=""),"",A30*'MPTO_working_3-way'!$I29)</f>
        <v>1.3968868965380141</v>
      </c>
      <c r="F30" s="21">
        <f>IF(OR($A30="",$B30="",$C30=""),"",B30*'MPTO_working_3-way'!$I29)</f>
        <v>5.5978188133324833</v>
      </c>
      <c r="G30" s="22">
        <f>IF(OR($A30="",$B30="",$C30=""),"",C30*'MPTO_working_3-way'!$I29)</f>
        <v>9.480342687533728</v>
      </c>
      <c r="H30" s="17">
        <f>IF(OR($A30="",$B30="",$C30=""),"",'MPTO_working_3-way'!E29)</f>
        <v>1.3769302276153708</v>
      </c>
      <c r="I30" s="21">
        <f>IF(OR($A30="",$B30="",$C30=""),"",'MPTO_working_3-way'!F29)</f>
        <v>5.7324548932683026</v>
      </c>
      <c r="J30" s="22">
        <f>IF(OR($A30="",$B30="",$C30=""),"",'MPTO_working_3-way'!G29)</f>
        <v>10.070345811625446</v>
      </c>
      <c r="K30" s="17">
        <f>IF(OR($A30="",$B30="",$C30=""),"",'OddsRatio_working_3-way'!H29)</f>
        <v>1.3829630378674382</v>
      </c>
      <c r="L30" s="21">
        <f>IF(OR($A30="",$B30="",$C30=""),"",'OddsRatio_working_3-way'!I29)</f>
        <v>5.7338486625280565</v>
      </c>
      <c r="M30" s="22">
        <f>IF(OR($A30="",$B30="",$C30=""),"",'OddsRatio_working_3-way'!J29)</f>
        <v>9.7549605601361584</v>
      </c>
      <c r="N30" s="23">
        <f t="shared" si="13"/>
        <v>71.58775721057718</v>
      </c>
      <c r="O30" s="24">
        <f t="shared" si="14"/>
        <v>17.864100881905497</v>
      </c>
      <c r="P30" s="24">
        <f t="shared" si="15"/>
        <v>10.548141907517332</v>
      </c>
      <c r="Q30" t="s">
        <v>336</v>
      </c>
      <c r="R30" t="s">
        <v>345</v>
      </c>
      <c r="S30" t="s">
        <v>488</v>
      </c>
      <c r="T30" s="35">
        <v>100</v>
      </c>
      <c r="U30" s="35">
        <f t="shared" si="16"/>
        <v>59.183673469387763</v>
      </c>
      <c r="V30" s="35">
        <f t="shared" si="17"/>
        <v>68.944099378881987</v>
      </c>
      <c r="W30" s="35">
        <f t="shared" si="18"/>
        <v>69.230769230769241</v>
      </c>
      <c r="X30" s="35">
        <f t="shared" si="19"/>
        <v>61.825131390348773</v>
      </c>
      <c r="Y30" s="35">
        <f t="shared" si="20"/>
        <v>71.585557299843018</v>
      </c>
      <c r="Z30" s="35">
        <f t="shared" si="21"/>
        <v>71.872227151730243</v>
      </c>
      <c r="AA30" s="35">
        <f t="shared" si="22"/>
        <v>-2.6414579209610096</v>
      </c>
      <c r="AB30" s="35">
        <f t="shared" si="23"/>
        <v>-2.6414579209610309</v>
      </c>
      <c r="AC30" s="35">
        <f t="shared" si="24"/>
        <v>-2.6414579209610025</v>
      </c>
      <c r="AD30" s="36"/>
      <c r="AE30" s="36"/>
      <c r="AF30">
        <v>1.65</v>
      </c>
      <c r="AG30">
        <v>2.35</v>
      </c>
      <c r="AH30" s="36"/>
      <c r="AI30" s="36"/>
      <c r="AJ30" t="s">
        <v>422</v>
      </c>
    </row>
    <row r="31" spans="1:36" ht="15" x14ac:dyDescent="0.25">
      <c r="A31">
        <v>2.4500000000000002</v>
      </c>
      <c r="B31">
        <v>3.22</v>
      </c>
      <c r="C31">
        <v>3.25</v>
      </c>
      <c r="D31" s="20">
        <f t="shared" si="3"/>
        <v>2.6414579209610212E-2</v>
      </c>
      <c r="E31" s="17">
        <f>IF(OR($A31="",$B31="",$C31=""),"",A31*'MPTO_working_3-way'!$I30)</f>
        <v>2.5147157190635454</v>
      </c>
      <c r="F31" s="21">
        <f>IF(OR($A31="",$B31="",$C31=""),"",B31*'MPTO_working_3-way'!$I30)</f>
        <v>3.3050549450549451</v>
      </c>
      <c r="G31" s="22">
        <f>IF(OR($A31="",$B31="",$C31=""),"",C31*'MPTO_working_3-way'!$I30)</f>
        <v>3.3358473824312331</v>
      </c>
      <c r="H31" s="17">
        <f>IF(OR($A31="",$B31="",$C31=""),"",'MPTO_working_3-way'!E30)</f>
        <v>2.5040164074517177</v>
      </c>
      <c r="I31" s="21">
        <f>IF(OR($A31="",$B31="",$C31=""),"",'MPTO_working_3-way'!F30)</f>
        <v>3.3139561185252204</v>
      </c>
      <c r="J31" s="22">
        <f>IF(OR($A31="",$B31="",$C31=""),"",'MPTO_working_3-way'!G30)</f>
        <v>3.3457410367663849</v>
      </c>
      <c r="K31" s="17">
        <f>IF(OR($A31="",$B31="",$C31=""),"",'OddsRatio_working_3-way'!H30)</f>
        <v>2.5087987127748246</v>
      </c>
      <c r="L31" s="21">
        <f>IF(OR($A31="",$B31="",$C31=""),"",'OddsRatio_working_3-way'!I30)</f>
        <v>3.3100228568000758</v>
      </c>
      <c r="M31" s="22">
        <f>IF(OR($A31="",$B31="",$C31=""),"",'OddsRatio_working_3-way'!J30)</f>
        <v>3.3412393818919686</v>
      </c>
      <c r="N31" s="23">
        <f t="shared" si="13"/>
        <v>39.765926319989362</v>
      </c>
      <c r="O31" s="24">
        <f t="shared" si="14"/>
        <v>30.256683069557123</v>
      </c>
      <c r="P31" s="24">
        <f t="shared" si="15"/>
        <v>29.977390610453519</v>
      </c>
      <c r="Q31" t="s">
        <v>467</v>
      </c>
      <c r="R31" t="s">
        <v>461</v>
      </c>
      <c r="S31" t="s">
        <v>488</v>
      </c>
      <c r="T31" s="35">
        <v>100</v>
      </c>
      <c r="U31" s="35">
        <f t="shared" si="16"/>
        <v>43.181818181818187</v>
      </c>
      <c r="V31" s="35">
        <f t="shared" si="17"/>
        <v>73.045822102425873</v>
      </c>
      <c r="W31" s="35">
        <f t="shared" si="18"/>
        <v>80.6949806949807</v>
      </c>
      <c r="X31" s="35">
        <f t="shared" si="19"/>
        <v>46.259197202593427</v>
      </c>
      <c r="Y31" s="35">
        <f t="shared" si="20"/>
        <v>76.123201123201127</v>
      </c>
      <c r="Z31" s="35">
        <f t="shared" si="21"/>
        <v>83.77235971575594</v>
      </c>
      <c r="AA31" s="35">
        <f t="shared" si="22"/>
        <v>-3.0773790207752398</v>
      </c>
      <c r="AB31" s="35">
        <f t="shared" si="23"/>
        <v>-3.077379020775254</v>
      </c>
      <c r="AC31" s="35">
        <f t="shared" si="24"/>
        <v>-3.0773790207752398</v>
      </c>
      <c r="AF31">
        <v>2.0299999999999998</v>
      </c>
      <c r="AG31">
        <v>1.86</v>
      </c>
      <c r="AJ31" t="s">
        <v>478</v>
      </c>
    </row>
    <row r="32" spans="1:36" ht="15" x14ac:dyDescent="0.25">
      <c r="A32">
        <v>1.76</v>
      </c>
      <c r="B32">
        <v>3.71</v>
      </c>
      <c r="C32">
        <v>5.18</v>
      </c>
      <c r="D32" s="20">
        <f t="shared" si="3"/>
        <v>3.0773790207752505E-2</v>
      </c>
      <c r="E32" s="17">
        <f>IF(OR($A32="",$B32="",$C32=""),"",A32*'MPTO_working_3-way'!$I31)</f>
        <v>1.8141618707656444</v>
      </c>
      <c r="F32" s="21">
        <f>IF(OR($A32="",$B32="",$C32=""),"",B32*'MPTO_working_3-way'!$I31)</f>
        <v>3.8241707616707616</v>
      </c>
      <c r="G32" s="22">
        <f>IF(OR($A32="",$B32="",$C32=""),"",C32*'MPTO_working_3-way'!$I31)</f>
        <v>5.3394082332761581</v>
      </c>
      <c r="H32" s="17">
        <f>IF(OR($A32="",$B32="",$C32=""),"",'MPTO_working_3-way'!E31)</f>
        <v>1.79235917534013</v>
      </c>
      <c r="I32" s="21">
        <f>IF(OR($A32="",$B32="",$C32=""),"",'MPTO_working_3-way'!F31)</f>
        <v>3.8567770581060974</v>
      </c>
      <c r="J32" s="22">
        <f>IF(OR($A32="",$B32="",$C32=""),"",'MPTO_working_3-way'!G31)</f>
        <v>5.4706910658699988</v>
      </c>
      <c r="K32" s="17">
        <f>IF(OR($A32="",$B32="",$C32=""),"",'OddsRatio_working_3-way'!H31)</f>
        <v>1.8004117750008228</v>
      </c>
      <c r="L32" s="21">
        <f>IF(OR($A32="",$B32="",$C32=""),"",'OddsRatio_working_3-way'!I31)</f>
        <v>3.8540998819108299</v>
      </c>
      <c r="M32" s="22">
        <f>IF(OR($A32="",$B32="",$C32=""),"",'OddsRatio_working_3-way'!J31)</f>
        <v>5.4022647625045277</v>
      </c>
      <c r="N32" s="23">
        <f t="shared" si="13"/>
        <v>55.121872866722889</v>
      </c>
      <c r="O32" s="24">
        <f t="shared" si="14"/>
        <v>26.149459904429186</v>
      </c>
      <c r="P32" s="24">
        <f t="shared" si="15"/>
        <v>18.728667228847929</v>
      </c>
      <c r="Q32" t="s">
        <v>418</v>
      </c>
      <c r="R32" t="s">
        <v>407</v>
      </c>
      <c r="S32" t="s">
        <v>488</v>
      </c>
      <c r="T32" s="35">
        <v>100</v>
      </c>
      <c r="U32" s="35">
        <f t="shared" si="16"/>
        <v>62.121212121212118</v>
      </c>
      <c r="V32" s="35">
        <f t="shared" si="17"/>
        <v>68.652037617554868</v>
      </c>
      <c r="W32" s="35">
        <f t="shared" si="18"/>
        <v>66.442953020134226</v>
      </c>
      <c r="X32" s="35">
        <f t="shared" si="19"/>
        <v>64.905009362310921</v>
      </c>
      <c r="Y32" s="35">
        <f t="shared" si="20"/>
        <v>71.435834858653664</v>
      </c>
      <c r="Z32" s="35">
        <f t="shared" si="21"/>
        <v>69.226750261233022</v>
      </c>
      <c r="AA32" s="35">
        <f t="shared" si="22"/>
        <v>-2.783797241098803</v>
      </c>
      <c r="AB32" s="35">
        <f t="shared" si="23"/>
        <v>-2.7837972410987959</v>
      </c>
      <c r="AC32" s="35">
        <f t="shared" si="24"/>
        <v>-2.7837972410987959</v>
      </c>
      <c r="AF32">
        <v>2.0299999999999998</v>
      </c>
      <c r="AG32">
        <v>1.86</v>
      </c>
      <c r="AJ32" t="s">
        <v>427</v>
      </c>
    </row>
    <row r="33" spans="1:36" ht="15" x14ac:dyDescent="0.25">
      <c r="A33">
        <v>2.64</v>
      </c>
      <c r="B33">
        <v>3.19</v>
      </c>
      <c r="C33">
        <v>2.98</v>
      </c>
      <c r="D33" s="20">
        <f t="shared" si="3"/>
        <v>2.7837972410987843E-2</v>
      </c>
      <c r="E33" s="17">
        <f>IF(OR($A33="",$B33="",$C33=""),"",A33*'MPTO_working_3-way'!$I32)</f>
        <v>2.713492247165008</v>
      </c>
      <c r="F33" s="21">
        <f>IF(OR($A33="",$B33="",$C33=""),"",B33*'MPTO_working_3-way'!$I32)</f>
        <v>3.2788031319910513</v>
      </c>
      <c r="G33" s="22">
        <f>IF(OR($A33="",$B33="",$C33=""),"",C33*'MPTO_working_3-way'!$I32)</f>
        <v>3.0629571577847439</v>
      </c>
      <c r="H33" s="17">
        <f>IF(OR($A33="",$B33="",$C33=""),"",'MPTO_working_3-way'!E32)</f>
        <v>2.706297289774021</v>
      </c>
      <c r="I33" s="21">
        <f>IF(OR($A33="",$B33="",$C33=""),"",'MPTO_working_3-way'!F32)</f>
        <v>3.2873077410753053</v>
      </c>
      <c r="J33" s="22">
        <f>IF(OR($A33="",$B33="",$C33=""),"",'MPTO_working_3-way'!G32)</f>
        <v>3.0647475829360116</v>
      </c>
      <c r="K33" s="17">
        <f>IF(OR($A33="",$B33="",$C33=""),"",'OddsRatio_working_3-way'!H32)</f>
        <v>2.7096789471850364</v>
      </c>
      <c r="L33" s="21">
        <f>IF(OR($A33="",$B33="",$C33=""),"",'OddsRatio_working_3-way'!I32)</f>
        <v>3.2830468867897737</v>
      </c>
      <c r="M33" s="22">
        <f>IF(OR($A33="",$B33="",$C33=""),"",'OddsRatio_working_3-way'!J32)</f>
        <v>3.0641245825770556</v>
      </c>
      <c r="N33" s="23">
        <f t="shared" si="13"/>
        <v>36.852878464818765</v>
      </c>
      <c r="O33" s="24">
        <f t="shared" si="14"/>
        <v>30.498933901918978</v>
      </c>
      <c r="P33" s="24">
        <f t="shared" si="15"/>
        <v>32.64818763326226</v>
      </c>
      <c r="Q33" t="s">
        <v>298</v>
      </c>
      <c r="R33" t="s">
        <v>405</v>
      </c>
      <c r="S33" t="s">
        <v>488</v>
      </c>
      <c r="T33" s="35">
        <v>100</v>
      </c>
      <c r="U33" s="35">
        <f t="shared" si="16"/>
        <v>27.536231884057976</v>
      </c>
      <c r="V33" s="35">
        <f t="shared" si="17"/>
        <v>80.952380952380949</v>
      </c>
      <c r="W33" s="35">
        <f t="shared" si="18"/>
        <v>88.052568697729981</v>
      </c>
      <c r="X33" s="35">
        <f t="shared" si="19"/>
        <v>30.995050349889059</v>
      </c>
      <c r="Y33" s="35">
        <f t="shared" si="20"/>
        <v>84.411199418212064</v>
      </c>
      <c r="Z33" s="35">
        <f t="shared" si="21"/>
        <v>91.511387163561082</v>
      </c>
      <c r="AA33" s="35">
        <f t="shared" si="22"/>
        <v>-3.458818465831083</v>
      </c>
      <c r="AB33" s="35">
        <f t="shared" si="23"/>
        <v>-3.458818465831115</v>
      </c>
      <c r="AC33" s="35">
        <f t="shared" si="24"/>
        <v>-3.4588184658311008</v>
      </c>
      <c r="AF33">
        <v>2.31</v>
      </c>
      <c r="AG33">
        <v>1.67</v>
      </c>
      <c r="AJ33" t="s">
        <v>427</v>
      </c>
    </row>
    <row r="34" spans="1:36" ht="15" x14ac:dyDescent="0.25">
      <c r="A34">
        <v>1.38</v>
      </c>
      <c r="B34">
        <v>5.25</v>
      </c>
      <c r="C34">
        <v>8.3699999999999992</v>
      </c>
      <c r="D34" s="20">
        <f t="shared" si="3"/>
        <v>3.4588184658310928E-2</v>
      </c>
      <c r="E34" s="17">
        <f>IF(OR($A34="",$B34="",$C34=""),"",A34*'MPTO_working_3-way'!$I33)</f>
        <v>1.4277316948284691</v>
      </c>
      <c r="F34" s="21">
        <f>IF(OR($A34="",$B34="",$C34=""),"",B34*'MPTO_working_3-way'!$I33)</f>
        <v>5.4315879694561326</v>
      </c>
      <c r="G34" s="22">
        <f>IF(OR($A34="",$B34="",$C34=""),"",C34*'MPTO_working_3-way'!$I33)</f>
        <v>8.659503105590062</v>
      </c>
      <c r="H34" s="17">
        <f>IF(OR($A34="",$B34="",$C34=""),"",'MPTO_working_3-way'!E33)</f>
        <v>1.4023115692933132</v>
      </c>
      <c r="I34" s="21">
        <f>IF(OR($A34="",$B34="",$C34=""),"",'MPTO_working_3-way'!F33)</f>
        <v>5.5882531827543787</v>
      </c>
      <c r="J34" s="22">
        <f>IF(OR($A34="",$B34="",$C34=""),"",'MPTO_working_3-way'!G33)</f>
        <v>9.2639840509635878</v>
      </c>
      <c r="K34" s="17">
        <f>IF(OR($A34="",$B34="",$C34=""),"",'OddsRatio_working_3-way'!H33)</f>
        <v>1.4099663520606696</v>
      </c>
      <c r="L34" s="21">
        <f>IF(OR($A34="",$B34="",$C34=""),"",'OddsRatio_working_3-way'!I33)</f>
        <v>5.5851499901522272</v>
      </c>
      <c r="M34" s="22">
        <f>IF(OR($A34="",$B34="",$C34=""),"",'OddsRatio_working_3-way'!J33)</f>
        <v>8.9511895123345653</v>
      </c>
      <c r="N34" s="23">
        <f t="shared" si="13"/>
        <v>70.041171154370303</v>
      </c>
      <c r="O34" s="24">
        <f t="shared" si="14"/>
        <v>18.410822132005908</v>
      </c>
      <c r="P34" s="24">
        <f t="shared" si="15"/>
        <v>11.54800671362378</v>
      </c>
      <c r="Q34" t="s">
        <v>304</v>
      </c>
      <c r="R34" t="s">
        <v>415</v>
      </c>
      <c r="S34" t="s">
        <v>488</v>
      </c>
      <c r="T34" s="35">
        <v>100</v>
      </c>
      <c r="U34" s="35">
        <f t="shared" si="16"/>
        <v>45.652173913043477</v>
      </c>
      <c r="V34" s="35">
        <f t="shared" si="17"/>
        <v>74.358974358974365</v>
      </c>
      <c r="W34" s="35">
        <f t="shared" si="18"/>
        <v>75.247524752475243</v>
      </c>
      <c r="X34" s="35">
        <f t="shared" si="19"/>
        <v>50.393500888550392</v>
      </c>
      <c r="Y34" s="35">
        <f t="shared" si="20"/>
        <v>79.100301334481273</v>
      </c>
      <c r="Z34" s="35">
        <f t="shared" si="21"/>
        <v>79.988851727982151</v>
      </c>
      <c r="AA34" s="35">
        <f t="shared" si="22"/>
        <v>-4.7413269755069152</v>
      </c>
      <c r="AB34" s="35">
        <f t="shared" si="23"/>
        <v>-4.7413269755069081</v>
      </c>
      <c r="AC34" s="35">
        <f t="shared" si="24"/>
        <v>-4.7413269755069081</v>
      </c>
      <c r="AF34">
        <v>1.56</v>
      </c>
      <c r="AG34">
        <v>2.56</v>
      </c>
      <c r="AJ34" t="s">
        <v>428</v>
      </c>
    </row>
    <row r="35" spans="1:36" s="35" customFormat="1" ht="15" x14ac:dyDescent="0.25">
      <c r="A35">
        <v>1.84</v>
      </c>
      <c r="B35">
        <v>3.9</v>
      </c>
      <c r="C35">
        <v>4.04</v>
      </c>
      <c r="D35" s="20">
        <f t="shared" si="3"/>
        <v>4.7413269755069098E-2</v>
      </c>
      <c r="E35" s="17">
        <f>IF(OR($A35="",$B35="",$C35=""),"",A35*'MPTO_working_3-way'!$I34)</f>
        <v>1.9272404163493273</v>
      </c>
      <c r="F35" s="21">
        <f>IF(OR($A35="",$B35="",$C35=""),"",B35*'MPTO_working_3-way'!$I34)</f>
        <v>4.0849117520447695</v>
      </c>
      <c r="G35" s="22">
        <f>IF(OR($A35="",$B35="",$C35=""),"",C35*'MPTO_working_3-way'!$I34)</f>
        <v>4.2315496098104788</v>
      </c>
      <c r="H35" s="17">
        <f>IF(OR($A35="",$B35="",$C35=""),"",'MPTO_working_3-way'!E34)</f>
        <v>1.8951100636605145</v>
      </c>
      <c r="I35" s="21">
        <f>IF(OR($A35="",$B35="",$C35=""),"",'MPTO_working_3-way'!F34)</f>
        <v>4.1561752135118395</v>
      </c>
      <c r="J35" s="22">
        <f>IF(OR($A35="",$B35="",$C35=""),"",'MPTO_working_3-way'!G34)</f>
        <v>4.3155471224763611</v>
      </c>
      <c r="K35" s="17">
        <f>IF(OR($A35="",$B35="",$C35=""),"",'OddsRatio_working_3-way'!H34)</f>
        <v>1.9069223466447232</v>
      </c>
      <c r="L35" s="21">
        <f>IF(OR($A35="",$B35="",$C35=""),"",'OddsRatio_working_3-way'!I34)</f>
        <v>4.1310414348448772</v>
      </c>
      <c r="M35" s="22">
        <f>IF(OR($A35="",$B35="",$C35=""),"",'OddsRatio_working_3-way'!J34)</f>
        <v>4.2821951592856644</v>
      </c>
      <c r="N35" s="23">
        <f t="shared" si="13"/>
        <v>51.887662354769873</v>
      </c>
      <c r="O35" s="24">
        <f t="shared" si="14"/>
        <v>24.480333008404248</v>
      </c>
      <c r="P35" s="24">
        <f t="shared" si="15"/>
        <v>23.632004636825883</v>
      </c>
      <c r="Q35" t="s">
        <v>145</v>
      </c>
      <c r="R35" t="s">
        <v>313</v>
      </c>
      <c r="S35" t="s">
        <v>489</v>
      </c>
      <c r="T35" s="35">
        <v>100</v>
      </c>
      <c r="U35" s="35">
        <f t="shared" si="16"/>
        <v>59.839357429718881</v>
      </c>
      <c r="V35" s="35">
        <f t="shared" si="17"/>
        <v>70.501474926253692</v>
      </c>
      <c r="W35" s="35">
        <f t="shared" si="18"/>
        <v>65.277777777777771</v>
      </c>
      <c r="X35" s="35">
        <f t="shared" si="19"/>
        <v>64.220747295968536</v>
      </c>
      <c r="Y35" s="35">
        <f t="shared" si="20"/>
        <v>74.882864792503341</v>
      </c>
      <c r="Z35" s="35">
        <f t="shared" si="21"/>
        <v>69.659167644027434</v>
      </c>
      <c r="AA35" s="35">
        <f t="shared" si="22"/>
        <v>-4.3813898662496555</v>
      </c>
      <c r="AB35" s="35">
        <f t="shared" si="23"/>
        <v>-4.3813898662496484</v>
      </c>
      <c r="AC35" s="35">
        <f t="shared" si="24"/>
        <v>-4.3813898662496626</v>
      </c>
      <c r="AD35" s="36"/>
      <c r="AE35" s="36"/>
      <c r="AF35">
        <v>1.68</v>
      </c>
      <c r="AG35">
        <v>2.2200000000000002</v>
      </c>
      <c r="AH35" s="36"/>
      <c r="AI35" s="36"/>
      <c r="AJ35" t="s">
        <v>419</v>
      </c>
    </row>
    <row r="36" spans="1:36" ht="15" x14ac:dyDescent="0.25">
      <c r="A36">
        <v>2.4900000000000002</v>
      </c>
      <c r="B36">
        <v>3.39</v>
      </c>
      <c r="C36">
        <v>2.88</v>
      </c>
      <c r="D36" s="20">
        <f t="shared" si="3"/>
        <v>4.381389866249652E-2</v>
      </c>
      <c r="E36" s="17">
        <f>IF(OR($A36="",$B36="",$C36=""),"",A36*'MPTO_working_3-way'!$I35)</f>
        <v>2.5990966076696167</v>
      </c>
      <c r="F36" s="21">
        <f>IF(OR($A36="",$B36="",$C36=""),"",B36*'MPTO_working_3-way'!$I35)</f>
        <v>3.5385291164658632</v>
      </c>
      <c r="G36" s="22">
        <f>IF(OR($A36="",$B36="",$C36=""),"",C36*'MPTO_working_3-way'!$I35)</f>
        <v>3.0061840281479899</v>
      </c>
      <c r="H36" s="17">
        <f>IF(OR($A36="",$B36="",$C36=""),"",'MPTO_working_3-way'!E35)</f>
        <v>2.58396735768412</v>
      </c>
      <c r="I36" s="21">
        <f>IF(OR($A36="",$B36="",$C36=""),"",'MPTO_working_3-way'!F35)</f>
        <v>3.5665803423513189</v>
      </c>
      <c r="J36" s="22">
        <f>IF(OR($A36="",$B36="",$C36=""),"",'MPTO_working_3-way'!G35)</f>
        <v>3.0064555575672491</v>
      </c>
      <c r="K36" s="17">
        <f>IF(OR($A36="",$B36="",$C36=""),"",'OddsRatio_working_3-way'!H35)</f>
        <v>2.5909795402784193</v>
      </c>
      <c r="L36" s="21">
        <f>IF(OR($A36="",$B36="",$C36=""),"",'OddsRatio_working_3-way'!I35)</f>
        <v>3.5519738934667262</v>
      </c>
      <c r="M36" s="22">
        <f>IF(OR($A36="",$B36="",$C36=""),"",'OddsRatio_working_3-way'!J35)</f>
        <v>3.0074104266600195</v>
      </c>
      <c r="N36" s="23">
        <f t="shared" si="13"/>
        <v>38.474906898386237</v>
      </c>
      <c r="O36" s="24">
        <f t="shared" si="14"/>
        <v>28.26032984571733</v>
      </c>
      <c r="P36" s="24">
        <f t="shared" si="15"/>
        <v>33.26476325589644</v>
      </c>
      <c r="Q36" t="s">
        <v>151</v>
      </c>
      <c r="R36" t="s">
        <v>309</v>
      </c>
      <c r="S36" t="s">
        <v>489</v>
      </c>
      <c r="T36" s="35">
        <v>100</v>
      </c>
      <c r="U36" s="35">
        <f t="shared" si="16"/>
        <v>52.153110047846894</v>
      </c>
      <c r="V36" s="35">
        <f t="shared" si="17"/>
        <v>72.222222222222229</v>
      </c>
      <c r="W36" s="35">
        <f t="shared" si="18"/>
        <v>71.098265895953759</v>
      </c>
      <c r="X36" s="35">
        <f t="shared" si="19"/>
        <v>56.679511881824027</v>
      </c>
      <c r="Y36" s="35">
        <f t="shared" si="20"/>
        <v>76.748624056199361</v>
      </c>
      <c r="Z36" s="35">
        <f t="shared" si="21"/>
        <v>75.624667729930891</v>
      </c>
      <c r="AA36" s="35">
        <f t="shared" si="22"/>
        <v>-4.5264018339771326</v>
      </c>
      <c r="AB36" s="35">
        <f t="shared" si="23"/>
        <v>-4.5264018339771326</v>
      </c>
      <c r="AC36" s="35">
        <f t="shared" si="24"/>
        <v>-4.5264018339771326</v>
      </c>
      <c r="AF36">
        <v>1.88</v>
      </c>
      <c r="AG36">
        <v>1.96</v>
      </c>
      <c r="AJ36" t="s">
        <v>419</v>
      </c>
    </row>
    <row r="37" spans="1:36" ht="15" x14ac:dyDescent="0.25">
      <c r="A37">
        <v>2.09</v>
      </c>
      <c r="B37">
        <v>3.6</v>
      </c>
      <c r="C37">
        <v>3.46</v>
      </c>
      <c r="D37" s="20">
        <f t="shared" si="3"/>
        <v>4.526401833977145E-2</v>
      </c>
      <c r="E37" s="17">
        <f>IF(OR($A37="",$B37="",$C37=""),"",A37*'MPTO_working_3-way'!$I36)</f>
        <v>2.1846017983301222</v>
      </c>
      <c r="F37" s="21">
        <f>IF(OR($A37="",$B37="",$C37=""),"",B37*'MPTO_working_3-way'!$I36)</f>
        <v>3.7629504660231774</v>
      </c>
      <c r="G37" s="22">
        <f>IF(OR($A37="",$B37="",$C37=""),"",C37*'MPTO_working_3-way'!$I36)</f>
        <v>3.6166135034556093</v>
      </c>
      <c r="H37" s="17">
        <f>IF(OR($A37="",$B37="",$C37=""),"",'MPTO_working_3-way'!E36)</f>
        <v>2.1580518623561882</v>
      </c>
      <c r="I37" s="21">
        <f>IF(OR($A37="",$B37="",$C37=""),"",'MPTO_working_3-way'!F36)</f>
        <v>3.8067717431994019</v>
      </c>
      <c r="J37" s="22">
        <f>IF(OR($A37="",$B37="",$C37=""),"",'MPTO_working_3-way'!G36)</f>
        <v>3.6505765264817023</v>
      </c>
      <c r="K37" s="17">
        <f>IF(OR($A37="",$B37="",$C37=""),"",'OddsRatio_working_3-way'!H36)</f>
        <v>2.1687395870211885</v>
      </c>
      <c r="L37" s="21">
        <f>IF(OR($A37="",$B37="",$C37=""),"",'OddsRatio_working_3-way'!I36)</f>
        <v>3.7878191983991663</v>
      </c>
      <c r="M37" s="22">
        <f>IF(OR($A37="",$B37="",$C37=""),"",'OddsRatio_working_3-way'!J36)</f>
        <v>3.6377058569469036</v>
      </c>
      <c r="N37" s="23">
        <f t="shared" si="13"/>
        <v>45.774932565027889</v>
      </c>
      <c r="O37" s="24">
        <f t="shared" si="14"/>
        <v>26.574891405807854</v>
      </c>
      <c r="P37" s="24">
        <f t="shared" si="15"/>
        <v>27.650176029164243</v>
      </c>
      <c r="Q37" t="s">
        <v>122</v>
      </c>
      <c r="R37" t="s">
        <v>144</v>
      </c>
      <c r="S37" t="s">
        <v>489</v>
      </c>
      <c r="T37" s="35">
        <v>100</v>
      </c>
      <c r="U37" s="35">
        <f t="shared" si="16"/>
        <v>82.758620689655174</v>
      </c>
      <c r="V37" s="35">
        <f t="shared" si="17"/>
        <v>76.958525345622121</v>
      </c>
      <c r="W37" s="35">
        <f t="shared" si="18"/>
        <v>35.483870967741936</v>
      </c>
      <c r="X37" s="35">
        <f t="shared" si="19"/>
        <v>87.557603686635943</v>
      </c>
      <c r="Y37" s="35">
        <f t="shared" si="20"/>
        <v>81.75750834260289</v>
      </c>
      <c r="Z37" s="35">
        <f t="shared" si="21"/>
        <v>40.282853964722712</v>
      </c>
      <c r="AA37" s="35">
        <f t="shared" si="22"/>
        <v>-4.7989829969807687</v>
      </c>
      <c r="AB37" s="35">
        <f t="shared" si="23"/>
        <v>-4.7989829969807687</v>
      </c>
      <c r="AC37" s="35">
        <f t="shared" si="24"/>
        <v>-4.7989829969807758</v>
      </c>
      <c r="AF37">
        <v>1.77</v>
      </c>
      <c r="AG37">
        <v>2.08</v>
      </c>
      <c r="AJ37" t="s">
        <v>419</v>
      </c>
    </row>
    <row r="38" spans="1:36" ht="15" x14ac:dyDescent="0.25">
      <c r="A38">
        <v>5.8</v>
      </c>
      <c r="B38">
        <v>4.34</v>
      </c>
      <c r="C38">
        <v>1.55</v>
      </c>
      <c r="D38" s="20">
        <f t="shared" si="3"/>
        <v>4.7989829969807829E-2</v>
      </c>
      <c r="E38" s="17">
        <f>IF(OR($A38="",$B38="",$C38=""),"",A38*'MPTO_working_3-way'!$I37)</f>
        <v>6.0783410138248852</v>
      </c>
      <c r="F38" s="21">
        <f>IF(OR($A38="",$B38="",$C38=""),"",B38*'MPTO_working_3-way'!$I37)</f>
        <v>4.5482758620689658</v>
      </c>
      <c r="G38" s="22">
        <f>IF(OR($A38="",$B38="",$C38=""),"",C38*'MPTO_working_3-way'!$I37)</f>
        <v>1.6243842364532022</v>
      </c>
      <c r="H38" s="17">
        <f>IF(OR($A38="",$B38="",$C38=""),"",'MPTO_working_3-way'!E37)</f>
        <v>6.3931594988147653</v>
      </c>
      <c r="I38" s="21">
        <f>IF(OR($A38="",$B38="",$C38=""),"",'MPTO_working_3-way'!F37)</f>
        <v>4.6637845849802382</v>
      </c>
      <c r="J38" s="22">
        <f>IF(OR($A38="",$B38="",$C38=""),"",'MPTO_working_3-way'!G37)</f>
        <v>1.5894089914126959</v>
      </c>
      <c r="K38" s="17">
        <f>IF(OR($A38="",$B38="",$C38=""),"",'OddsRatio_working_3-way'!H37)</f>
        <v>6.2431661144176491</v>
      </c>
      <c r="L38" s="21">
        <f>IF(OR($A38="",$B38="",$C38=""),"",'OddsRatio_working_3-way'!I37)</f>
        <v>4.6483697546156151</v>
      </c>
      <c r="M38" s="22">
        <f>IF(OR($A38="",$B38="",$C38=""),"",'OddsRatio_working_3-way'!J37)</f>
        <v>1.6007794506103556</v>
      </c>
      <c r="N38" s="23">
        <f t="shared" si="13"/>
        <v>16.45185746777862</v>
      </c>
      <c r="O38" s="24">
        <f t="shared" si="14"/>
        <v>21.986353297952991</v>
      </c>
      <c r="P38" s="24">
        <f t="shared" si="15"/>
        <v>61.561789234268382</v>
      </c>
      <c r="Q38" t="s">
        <v>148</v>
      </c>
      <c r="R38" t="s">
        <v>308</v>
      </c>
      <c r="S38" t="s">
        <v>489</v>
      </c>
      <c r="T38" s="35">
        <v>100</v>
      </c>
      <c r="U38" s="35">
        <f t="shared" si="16"/>
        <v>73.333333333333329</v>
      </c>
      <c r="V38" s="35">
        <f t="shared" si="17"/>
        <v>70.501474926253692</v>
      </c>
      <c r="W38" s="35">
        <f t="shared" si="18"/>
        <v>53.917050691244242</v>
      </c>
      <c r="X38" s="35">
        <f t="shared" si="19"/>
        <v>75.581474382502066</v>
      </c>
      <c r="Y38" s="35">
        <f t="shared" si="20"/>
        <v>72.749615975422415</v>
      </c>
      <c r="Z38" s="35">
        <f t="shared" si="21"/>
        <v>56.165191740412979</v>
      </c>
      <c r="AA38" s="35">
        <f t="shared" si="22"/>
        <v>-2.248141049168737</v>
      </c>
      <c r="AB38" s="35">
        <f t="shared" si="23"/>
        <v>-2.2481410491687228</v>
      </c>
      <c r="AC38" s="35">
        <f t="shared" si="24"/>
        <v>-2.248141049168737</v>
      </c>
      <c r="AF38">
        <v>1.76</v>
      </c>
      <c r="AG38">
        <v>2.08</v>
      </c>
      <c r="AJ38" t="s">
        <v>419</v>
      </c>
    </row>
    <row r="39" spans="1:36" ht="15" x14ac:dyDescent="0.25">
      <c r="A39">
        <v>3.75</v>
      </c>
      <c r="B39">
        <v>3.39</v>
      </c>
      <c r="C39">
        <v>2.17</v>
      </c>
      <c r="D39" s="20">
        <f t="shared" si="3"/>
        <v>2.2481410491687281E-2</v>
      </c>
      <c r="E39" s="17">
        <f>IF(OR($A39="",$B39="",$C39=""),"",A39*'MPTO_working_3-way'!$I38)</f>
        <v>3.8343052893438272</v>
      </c>
      <c r="F39" s="21">
        <f>IF(OR($A39="",$B39="",$C39=""),"",B39*'MPTO_working_3-way'!$I38)</f>
        <v>3.4662119815668202</v>
      </c>
      <c r="G39" s="22">
        <f>IF(OR($A39="",$B39="",$C39=""),"",C39*'MPTO_working_3-way'!$I38)</f>
        <v>2.2187846607669615</v>
      </c>
      <c r="H39" s="17">
        <f>IF(OR($A39="",$B39="",$C39=""),"",'MPTO_working_3-way'!E38)</f>
        <v>3.85842864785669</v>
      </c>
      <c r="I39" s="21">
        <f>IF(OR($A39="",$B39="",$C39=""),"",'MPTO_working_3-way'!F38)</f>
        <v>3.4783643464856837</v>
      </c>
      <c r="J39" s="22">
        <f>IF(OR($A39="",$B39="",$C39=""),"",'MPTO_working_3-way'!G38)</f>
        <v>2.2058708876499056</v>
      </c>
      <c r="K39" s="17">
        <f>IF(OR($A39="",$B39="",$C39=""),"",'OddsRatio_working_3-way'!H38)</f>
        <v>3.846997446502407</v>
      </c>
      <c r="L39" s="21">
        <f>IF(OR($A39="",$B39="",$C39=""),"",'OddsRatio_working_3-way'!I38)</f>
        <v>3.4742995989602727</v>
      </c>
      <c r="M39" s="22">
        <f>IF(OR($A39="",$B39="",$C39=""),"",'OddsRatio_working_3-way'!J38)</f>
        <v>2.2112680045119331</v>
      </c>
      <c r="N39" s="23">
        <f t="shared" si="13"/>
        <v>26.080343752991357</v>
      </c>
      <c r="O39" s="24">
        <f t="shared" si="14"/>
        <v>28.849937779857694</v>
      </c>
      <c r="P39" s="24">
        <f t="shared" si="15"/>
        <v>45.069718467150963</v>
      </c>
      <c r="Q39" t="s">
        <v>319</v>
      </c>
      <c r="R39" t="s">
        <v>315</v>
      </c>
      <c r="S39" t="s">
        <v>489</v>
      </c>
      <c r="T39" s="35">
        <v>100</v>
      </c>
      <c r="U39" s="35">
        <f t="shared" si="16"/>
        <v>34.21052631578948</v>
      </c>
      <c r="V39" s="35">
        <f t="shared" si="17"/>
        <v>79.633401221995925</v>
      </c>
      <c r="W39" s="35">
        <f t="shared" si="18"/>
        <v>83.686786296900493</v>
      </c>
      <c r="X39" s="35">
        <f t="shared" si="19"/>
        <v>36.679812481103582</v>
      </c>
      <c r="Y39" s="35">
        <f t="shared" si="20"/>
        <v>82.102687387310041</v>
      </c>
      <c r="Z39" s="35">
        <f t="shared" si="21"/>
        <v>86.15607246221461</v>
      </c>
      <c r="AA39" s="35">
        <f t="shared" si="22"/>
        <v>-2.4692861653141023</v>
      </c>
      <c r="AB39" s="35">
        <f t="shared" si="23"/>
        <v>-2.4692861653141165</v>
      </c>
      <c r="AC39" s="35">
        <f t="shared" si="24"/>
        <v>-2.4692861653141165</v>
      </c>
      <c r="AF39">
        <v>2.19</v>
      </c>
      <c r="AG39">
        <v>1.75</v>
      </c>
      <c r="AJ39" t="s">
        <v>420</v>
      </c>
    </row>
    <row r="40" spans="1:36" ht="15" x14ac:dyDescent="0.25">
      <c r="A40">
        <v>1.52</v>
      </c>
      <c r="B40">
        <v>4.91</v>
      </c>
      <c r="C40">
        <v>6.13</v>
      </c>
      <c r="D40" s="20">
        <f t="shared" si="3"/>
        <v>2.4692861653141218E-2</v>
      </c>
      <c r="E40" s="17">
        <f>IF(OR($A40="",$B40="",$C40=""),"",A40*'MPTO_working_3-way'!$I39)</f>
        <v>1.5575331497127747</v>
      </c>
      <c r="F40" s="21">
        <f>IF(OR($A40="",$B40="",$C40=""),"",B40*'MPTO_working_3-way'!$I39)</f>
        <v>5.0312419507169235</v>
      </c>
      <c r="G40" s="22">
        <f>IF(OR($A40="",$B40="",$C40=""),"",C40*'MPTO_working_3-way'!$I39)</f>
        <v>6.2813672419337552</v>
      </c>
      <c r="H40" s="17">
        <f>IF(OR($A40="",$B40="",$C40=""),"",'MPTO_working_3-way'!E39)</f>
        <v>1.5392577302790362</v>
      </c>
      <c r="I40" s="21">
        <f>IF(OR($A40="",$B40="",$C40=""),"",'MPTO_working_3-way'!F39)</f>
        <v>5.1167898614016369</v>
      </c>
      <c r="J40" s="22">
        <f>IF(OR($A40="",$B40="",$C40=""),"",'MPTO_working_3-way'!G39)</f>
        <v>6.4557286115335568</v>
      </c>
      <c r="K40" s="17">
        <f>IF(OR($A40="",$B40="",$C40=""),"",'OddsRatio_working_3-way'!H39)</f>
        <v>1.5452396552831471</v>
      </c>
      <c r="L40" s="21">
        <f>IF(OR($A40="",$B40="",$C40=""),"",'OddsRatio_working_3-way'!I39)</f>
        <v>5.099782792609818</v>
      </c>
      <c r="M40" s="22">
        <f>IF(OR($A40="",$B40="",$C40=""),"",'OddsRatio_working_3-way'!J39)</f>
        <v>6.3789989069279702</v>
      </c>
      <c r="N40" s="23">
        <f t="shared" si="13"/>
        <v>64.204090948844993</v>
      </c>
      <c r="O40" s="24">
        <f t="shared" si="14"/>
        <v>19.875808195976454</v>
      </c>
      <c r="P40" s="24">
        <f t="shared" si="15"/>
        <v>15.920100855178534</v>
      </c>
      <c r="Q40" t="s">
        <v>152</v>
      </c>
      <c r="R40" t="s">
        <v>123</v>
      </c>
      <c r="S40" t="s">
        <v>489</v>
      </c>
      <c r="T40" s="35">
        <v>100</v>
      </c>
      <c r="U40" s="35">
        <f t="shared" si="16"/>
        <v>27.007299270072991</v>
      </c>
      <c r="V40" s="35">
        <f t="shared" si="17"/>
        <v>80.158730158730151</v>
      </c>
      <c r="W40" s="35">
        <f t="shared" si="18"/>
        <v>87.608426270136306</v>
      </c>
      <c r="X40" s="35">
        <f t="shared" si="19"/>
        <v>32.232843571133529</v>
      </c>
      <c r="Y40" s="35">
        <f t="shared" si="20"/>
        <v>85.384274459790703</v>
      </c>
      <c r="Z40" s="35">
        <f t="shared" si="21"/>
        <v>92.833970571196843</v>
      </c>
      <c r="AA40" s="35">
        <f t="shared" si="22"/>
        <v>-5.2255443010605376</v>
      </c>
      <c r="AB40" s="35">
        <f t="shared" si="23"/>
        <v>-5.2255443010605518</v>
      </c>
      <c r="AC40" s="35">
        <f t="shared" si="24"/>
        <v>-5.2255443010605376</v>
      </c>
      <c r="AF40">
        <v>1.41</v>
      </c>
      <c r="AG40">
        <v>3.08</v>
      </c>
      <c r="AJ40" t="s">
        <v>420</v>
      </c>
    </row>
    <row r="41" spans="1:36" ht="15" x14ac:dyDescent="0.25">
      <c r="A41">
        <v>1.37</v>
      </c>
      <c r="B41">
        <v>5.04</v>
      </c>
      <c r="C41">
        <v>8.07</v>
      </c>
      <c r="D41" s="20">
        <f t="shared" si="3"/>
        <v>5.2255443010605251E-2</v>
      </c>
      <c r="E41" s="17">
        <f>IF(OR($A41="",$B41="",$C41=""),"",A41*'MPTO_working_3-way'!$I40)</f>
        <v>1.4415899569245294</v>
      </c>
      <c r="F41" s="21">
        <f>IF(OR($A41="",$B41="",$C41=""),"",B41*'MPTO_working_3-way'!$I40)</f>
        <v>5.3033674327734506</v>
      </c>
      <c r="G41" s="22">
        <f>IF(OR($A41="",$B41="",$C41=""),"",C41*'MPTO_working_3-way'!$I40)</f>
        <v>8.4917014250955845</v>
      </c>
      <c r="H41" s="17">
        <f>IF(OR($A41="",$B41="",$C41=""),"",'MPTO_working_3-way'!E40)</f>
        <v>1.4034919767190805</v>
      </c>
      <c r="I41" s="21">
        <f>IF(OR($A41="",$B41="",$C41=""),"",'MPTO_working_3-way'!F40)</f>
        <v>5.5250383924661914</v>
      </c>
      <c r="J41" s="22">
        <f>IF(OR($A41="",$B41="",$C41=""),"",'MPTO_working_3-way'!G40)</f>
        <v>9.3899132690237508</v>
      </c>
      <c r="K41" s="17">
        <f>IF(OR($A41="",$B41="",$C41=""),"",'OddsRatio_working_3-way'!H40)</f>
        <v>1.4145305891135294</v>
      </c>
      <c r="L41" s="21">
        <f>IF(OR($A41="",$B41="",$C41=""),"",'OddsRatio_working_3-way'!I40)</f>
        <v>5.5262258919423166</v>
      </c>
      <c r="M41" s="22">
        <f>IF(OR($A41="",$B41="",$C41=""),"",'OddsRatio_working_3-way'!J40)</f>
        <v>8.9208953108990556</v>
      </c>
      <c r="N41" s="23">
        <f t="shared" si="13"/>
        <v>69.367852848627493</v>
      </c>
      <c r="O41" s="24">
        <f t="shared" si="14"/>
        <v>18.855944127503903</v>
      </c>
      <c r="P41" s="24">
        <f t="shared" si="15"/>
        <v>11.776203023868609</v>
      </c>
      <c r="Q41" t="s">
        <v>155</v>
      </c>
      <c r="R41" t="s">
        <v>124</v>
      </c>
      <c r="S41" t="s">
        <v>489</v>
      </c>
      <c r="T41" s="35">
        <v>100</v>
      </c>
      <c r="U41" s="35">
        <f t="shared" si="16"/>
        <v>49.494949494949495</v>
      </c>
      <c r="V41" s="35">
        <f t="shared" si="17"/>
        <v>72.67759562841529</v>
      </c>
      <c r="W41" s="35">
        <f t="shared" si="18"/>
        <v>75.550122249388764</v>
      </c>
      <c r="X41" s="35">
        <f t="shared" si="19"/>
        <v>51.772282122195946</v>
      </c>
      <c r="Y41" s="35">
        <f t="shared" si="20"/>
        <v>74.954928255661756</v>
      </c>
      <c r="Z41" s="35">
        <f t="shared" si="21"/>
        <v>77.827454876635201</v>
      </c>
      <c r="AA41" s="35">
        <f t="shared" si="22"/>
        <v>-2.2773326272464516</v>
      </c>
      <c r="AB41" s="35">
        <f t="shared" si="23"/>
        <v>-2.2773326272464658</v>
      </c>
      <c r="AC41" s="35">
        <f t="shared" si="24"/>
        <v>-2.2773326272464374</v>
      </c>
      <c r="AF41">
        <v>1.6</v>
      </c>
      <c r="AG41">
        <v>2.36</v>
      </c>
      <c r="AJ41" t="s">
        <v>420</v>
      </c>
    </row>
    <row r="42" spans="1:36" ht="15" x14ac:dyDescent="0.25">
      <c r="A42">
        <v>1.98</v>
      </c>
      <c r="B42">
        <v>3.66</v>
      </c>
      <c r="C42">
        <v>4.09</v>
      </c>
      <c r="D42" s="20">
        <f t="shared" si="3"/>
        <v>2.2773326272464534E-2</v>
      </c>
      <c r="E42" s="17">
        <f>IF(OR($A42="",$B42="",$C42=""),"",A42*'MPTO_working_3-way'!$I41)</f>
        <v>2.0250911860194796</v>
      </c>
      <c r="F42" s="21">
        <f>IF(OR($A42="",$B42="",$C42=""),"",B42*'MPTO_working_3-way'!$I41)</f>
        <v>3.7433503741572203</v>
      </c>
      <c r="G42" s="22">
        <f>IF(OR($A42="",$B42="",$C42=""),"",C42*'MPTO_working_3-way'!$I41)</f>
        <v>4.18314290445438</v>
      </c>
      <c r="H42" s="17">
        <f>IF(OR($A42="",$B42="",$C42=""),"",'MPTO_working_3-way'!E41)</f>
        <v>2.0102143158855386</v>
      </c>
      <c r="I42" s="21">
        <f>IF(OR($A42="",$B42="",$C42=""),"",'MPTO_working_3-way'!F41)</f>
        <v>3.7645934234652119</v>
      </c>
      <c r="J42" s="22">
        <f>IF(OR($A42="",$B42="",$C42=""),"",'MPTO_working_3-way'!G41)</f>
        <v>4.221053734909149</v>
      </c>
      <c r="K42" s="17">
        <f>IF(OR($A42="",$B42="",$C42=""),"",'OddsRatio_working_3-way'!H41)</f>
        <v>2.0160768306719259</v>
      </c>
      <c r="L42" s="21">
        <f>IF(OR($A42="",$B42="",$C42=""),"",'OddsRatio_working_3-way'!I41)</f>
        <v>3.757922826109513</v>
      </c>
      <c r="M42" s="22">
        <f>IF(OR($A42="",$B42="",$C42=""),"",'OddsRatio_working_3-way'!J41)</f>
        <v>4.2037524558941328</v>
      </c>
      <c r="N42" s="23">
        <f t="shared" si="13"/>
        <v>49.380492439236804</v>
      </c>
      <c r="O42" s="24">
        <f t="shared" si="14"/>
        <v>26.714036893357612</v>
      </c>
      <c r="P42" s="24">
        <f t="shared" si="15"/>
        <v>23.905470667405591</v>
      </c>
      <c r="Q42" t="s">
        <v>320</v>
      </c>
      <c r="R42" t="s">
        <v>158</v>
      </c>
      <c r="S42" t="s">
        <v>489</v>
      </c>
      <c r="T42" s="35">
        <v>100</v>
      </c>
      <c r="U42" s="35">
        <f t="shared" si="16"/>
        <v>89.316239316239319</v>
      </c>
      <c r="V42" s="35">
        <f t="shared" si="17"/>
        <v>82.964224872231682</v>
      </c>
      <c r="W42" s="35">
        <f t="shared" si="18"/>
        <v>25.373134328358205</v>
      </c>
      <c r="X42" s="35">
        <f t="shared" si="19"/>
        <v>91.662640799410099</v>
      </c>
      <c r="Y42" s="35">
        <f t="shared" si="20"/>
        <v>85.310626355402476</v>
      </c>
      <c r="Z42" s="35">
        <f t="shared" si="21"/>
        <v>27.719535811528996</v>
      </c>
      <c r="AA42" s="35">
        <f t="shared" si="22"/>
        <v>-2.34640148317078</v>
      </c>
      <c r="AB42" s="35">
        <f t="shared" si="23"/>
        <v>-2.3464014831707942</v>
      </c>
      <c r="AC42" s="35">
        <f t="shared" si="24"/>
        <v>-2.3464014831707907</v>
      </c>
      <c r="AF42">
        <v>1.85</v>
      </c>
      <c r="AG42">
        <v>2.06</v>
      </c>
      <c r="AJ42" t="s">
        <v>420</v>
      </c>
    </row>
    <row r="43" spans="1:36" ht="15" x14ac:dyDescent="0.25">
      <c r="A43">
        <v>9.36</v>
      </c>
      <c r="B43">
        <v>5.87</v>
      </c>
      <c r="C43">
        <v>1.34</v>
      </c>
      <c r="D43" s="20">
        <f t="shared" si="3"/>
        <v>2.3464014831707791E-2</v>
      </c>
      <c r="E43" s="17">
        <f>IF(OR($A43="",$B43="",$C43=""),"",A43*'MPTO_working_3-way'!$I42)</f>
        <v>9.5796231788247841</v>
      </c>
      <c r="F43" s="21">
        <f>IF(OR($A43="",$B43="",$C43=""),"",B43*'MPTO_working_3-way'!$I42)</f>
        <v>6.0077337670621249</v>
      </c>
      <c r="G43" s="22">
        <f>IF(OR($A43="",$B43="",$C43=""),"",C43*'MPTO_working_3-way'!$I42)</f>
        <v>1.3714417798744885</v>
      </c>
      <c r="H43" s="17">
        <f>IF(OR($A43="",$B43="",$C43=""),"",'MPTO_working_3-way'!E42)</f>
        <v>10.099350485928412</v>
      </c>
      <c r="I43" s="21">
        <f>IF(OR($A43="",$B43="",$C43=""),"",'MPTO_working_3-way'!F42)</f>
        <v>6.152467508909826</v>
      </c>
      <c r="J43" s="22">
        <f>IF(OR($A43="",$B43="",$C43=""),"",'MPTO_working_3-way'!G42)</f>
        <v>1.3541927433816789</v>
      </c>
      <c r="K43" s="17">
        <f>IF(OR($A43="",$B43="",$C43=""),"",'OddsRatio_working_3-way'!H42)</f>
        <v>9.8356158568479142</v>
      </c>
      <c r="L43" s="21">
        <f>IF(OR($A43="",$B43="",$C43=""),"",'OddsRatio_working_3-way'!I42)</f>
        <v>6.147063304168582</v>
      </c>
      <c r="M43" s="22">
        <f>IF(OR($A43="",$B43="",$C43=""),"",'OddsRatio_working_3-way'!J42)</f>
        <v>1.359343228627786</v>
      </c>
      <c r="N43" s="23">
        <f t="shared" si="13"/>
        <v>10.438823963456553</v>
      </c>
      <c r="O43" s="24">
        <f t="shared" si="14"/>
        <v>16.645211635085747</v>
      </c>
      <c r="P43" s="24">
        <f t="shared" si="15"/>
        <v>72.915964401457714</v>
      </c>
      <c r="Q43" t="s">
        <v>316</v>
      </c>
      <c r="R43" t="s">
        <v>317</v>
      </c>
      <c r="S43" t="s">
        <v>489</v>
      </c>
      <c r="T43" s="35">
        <v>100</v>
      </c>
      <c r="U43" s="35">
        <f t="shared" si="16"/>
        <v>76.30331753554502</v>
      </c>
      <c r="V43" s="35">
        <f t="shared" si="17"/>
        <v>75.845410628019309</v>
      </c>
      <c r="W43" s="35">
        <f t="shared" si="18"/>
        <v>45.355191256830594</v>
      </c>
      <c r="X43" s="35">
        <f t="shared" si="19"/>
        <v>78.799398115150069</v>
      </c>
      <c r="Y43" s="35">
        <f t="shared" si="20"/>
        <v>78.341491207624372</v>
      </c>
      <c r="Z43" s="35">
        <f t="shared" si="21"/>
        <v>47.851271836435657</v>
      </c>
      <c r="AA43" s="35">
        <f t="shared" si="22"/>
        <v>-2.4960805796050494</v>
      </c>
      <c r="AB43" s="35">
        <f t="shared" si="23"/>
        <v>-2.4960805796050636</v>
      </c>
      <c r="AC43" s="35">
        <f t="shared" si="24"/>
        <v>-2.4960805796050636</v>
      </c>
      <c r="AF43">
        <v>1.43</v>
      </c>
      <c r="AG43">
        <v>2.99</v>
      </c>
      <c r="AJ43" t="s">
        <v>420</v>
      </c>
    </row>
    <row r="44" spans="1:36" ht="15" x14ac:dyDescent="0.25">
      <c r="A44">
        <v>4.22</v>
      </c>
      <c r="B44">
        <v>4.1399999999999997</v>
      </c>
      <c r="C44">
        <v>1.83</v>
      </c>
      <c r="D44" s="20">
        <f t="shared" si="3"/>
        <v>2.4960805796050423E-2</v>
      </c>
      <c r="E44" s="17">
        <f>IF(OR($A44="",$B44="",$C44=""),"",A44*'MPTO_working_3-way'!$I43)</f>
        <v>4.3253346004593327</v>
      </c>
      <c r="F44" s="21">
        <f>IF(OR($A44="",$B44="",$C44=""),"",B44*'MPTO_working_3-way'!$I43)</f>
        <v>4.2433377359956488</v>
      </c>
      <c r="G44" s="22">
        <f>IF(OR($A44="",$B44="",$C44=""),"",C44*'MPTO_working_3-way'!$I43)</f>
        <v>1.8756782746067724</v>
      </c>
      <c r="H44" s="17">
        <f>IF(OR($A44="",$B44="",$C44=""),"",'MPTO_working_3-way'!E43)</f>
        <v>4.373562485670683</v>
      </c>
      <c r="I44" s="21">
        <f>IF(OR($A44="",$B44="",$C44=""),"",'MPTO_working_3-way'!F43)</f>
        <v>4.2876935134407308</v>
      </c>
      <c r="J44" s="22">
        <f>IF(OR($A44="",$B44="",$C44=""),"",'MPTO_working_3-way'!G43)</f>
        <v>1.8582945631181271</v>
      </c>
      <c r="K44" s="17">
        <f>IF(OR($A44="",$B44="",$C44=""),"",'OddsRatio_working_3-way'!H43)</f>
        <v>4.3548557665468692</v>
      </c>
      <c r="L44" s="21">
        <f>IF(OR($A44="",$B44="",$C44=""),"",'OddsRatio_working_3-way'!I43)</f>
        <v>4.2715053127196168</v>
      </c>
      <c r="M44" s="22">
        <f>IF(OR($A44="",$B44="",$C44=""),"",'OddsRatio_working_3-way'!J43)</f>
        <v>1.8647609584577334</v>
      </c>
      <c r="N44" s="23">
        <f t="shared" si="13"/>
        <v>23.119598652409554</v>
      </c>
      <c r="O44" s="24">
        <f t="shared" si="14"/>
        <v>23.566354181924712</v>
      </c>
      <c r="P44" s="24">
        <f t="shared" si="15"/>
        <v>53.314047165665748</v>
      </c>
      <c r="Q44" t="s">
        <v>318</v>
      </c>
      <c r="R44" t="s">
        <v>160</v>
      </c>
      <c r="S44" t="s">
        <v>489</v>
      </c>
      <c r="T44" s="35">
        <v>100</v>
      </c>
      <c r="U44" s="35">
        <f t="shared" si="16"/>
        <v>49.238578680203041</v>
      </c>
      <c r="V44" s="35">
        <f t="shared" si="17"/>
        <v>72.29916897506925</v>
      </c>
      <c r="W44" s="35">
        <f t="shared" si="18"/>
        <v>75.550122249388764</v>
      </c>
      <c r="X44" s="35">
        <f t="shared" si="19"/>
        <v>52.150708775542</v>
      </c>
      <c r="Y44" s="35">
        <f t="shared" si="20"/>
        <v>75.211299070408202</v>
      </c>
      <c r="Z44" s="35">
        <f t="shared" si="21"/>
        <v>78.462252344727702</v>
      </c>
      <c r="AA44" s="35">
        <f t="shared" si="22"/>
        <v>-2.9121300953389593</v>
      </c>
      <c r="AB44" s="35">
        <f t="shared" si="23"/>
        <v>-2.9121300953389522</v>
      </c>
      <c r="AC44" s="35">
        <f t="shared" si="24"/>
        <v>-2.912130095338938</v>
      </c>
      <c r="AF44">
        <v>1.56</v>
      </c>
      <c r="AG44">
        <v>2.57</v>
      </c>
      <c r="AJ44" t="s">
        <v>420</v>
      </c>
    </row>
    <row r="45" spans="1:36" ht="15" x14ac:dyDescent="0.25">
      <c r="A45">
        <v>1.97</v>
      </c>
      <c r="B45">
        <v>3.61</v>
      </c>
      <c r="C45">
        <v>4.09</v>
      </c>
      <c r="D45" s="20">
        <f t="shared" si="3"/>
        <v>2.9121300953389495E-2</v>
      </c>
      <c r="E45" s="17">
        <f>IF(OR($A45="",$B45="",$C45=""),"",A45*'MPTO_working_3-way'!$I44)</f>
        <v>2.0273689628781772</v>
      </c>
      <c r="F45" s="21">
        <f>IF(OR($A45="",$B45="",$C45=""),"",B45*'MPTO_working_3-way'!$I44)</f>
        <v>3.7151278964417358</v>
      </c>
      <c r="G45" s="22">
        <f>IF(OR($A45="",$B45="",$C45=""),"",C45*'MPTO_working_3-way'!$I44)</f>
        <v>4.2091061208993628</v>
      </c>
      <c r="H45" s="17">
        <f>IF(OR($A45="",$B45="",$C45=""),"",'MPTO_working_3-way'!E44)</f>
        <v>2.008406737183249</v>
      </c>
      <c r="I45" s="21">
        <f>IF(OR($A45="",$B45="",$C45=""),"",'MPTO_working_3-way'!F44)</f>
        <v>3.741097918173375</v>
      </c>
      <c r="J45" s="22">
        <f>IF(OR($A45="",$B45="",$C45=""),"",'MPTO_working_3-way'!G44)</f>
        <v>4.2590947514632065</v>
      </c>
      <c r="K45" s="17">
        <f>IF(OR($A45="",$B45="",$C45=""),"",'OddsRatio_working_3-way'!H44)</f>
        <v>2.0158365686613209</v>
      </c>
      <c r="L45" s="21">
        <f>IF(OR($A45="",$B45="",$C45=""),"",'OddsRatio_working_3-way'!I44)</f>
        <v>3.7333334476351001</v>
      </c>
      <c r="M45" s="22">
        <f>IF(OR($A45="",$B45="",$C45=""),"",'OddsRatio_working_3-way'!J44)</f>
        <v>4.2360154609932801</v>
      </c>
      <c r="N45" s="23">
        <f t="shared" si="13"/>
        <v>49.325012778154537</v>
      </c>
      <c r="O45" s="24">
        <f t="shared" si="14"/>
        <v>26.916973732123111</v>
      </c>
      <c r="P45" s="24">
        <f t="shared" si="15"/>
        <v>23.758013489722359</v>
      </c>
      <c r="Q45" t="s">
        <v>326</v>
      </c>
      <c r="R45" t="s">
        <v>321</v>
      </c>
      <c r="S45" t="s">
        <v>489</v>
      </c>
      <c r="T45" s="35">
        <v>100</v>
      </c>
      <c r="U45" s="35">
        <f t="shared" si="16"/>
        <v>43.181818181818187</v>
      </c>
      <c r="V45" s="35">
        <f t="shared" si="17"/>
        <v>73.890339425587456</v>
      </c>
      <c r="W45" s="35">
        <f t="shared" si="18"/>
        <v>79.716024340770801</v>
      </c>
      <c r="X45" s="35">
        <f t="shared" si="19"/>
        <v>46.393636233641743</v>
      </c>
      <c r="Y45" s="35">
        <f t="shared" si="20"/>
        <v>77.102157477411041</v>
      </c>
      <c r="Z45" s="35">
        <f t="shared" si="21"/>
        <v>82.927842392594357</v>
      </c>
      <c r="AA45" s="35">
        <f t="shared" si="22"/>
        <v>-3.2118180518235562</v>
      </c>
      <c r="AB45" s="35">
        <f t="shared" si="23"/>
        <v>-3.2118180518235846</v>
      </c>
      <c r="AC45" s="35">
        <f t="shared" si="24"/>
        <v>-3.2118180518235562</v>
      </c>
      <c r="AF45">
        <v>1.86</v>
      </c>
      <c r="AG45">
        <v>2.0299999999999998</v>
      </c>
      <c r="AJ45" t="s">
        <v>421</v>
      </c>
    </row>
    <row r="46" spans="1:36" ht="15" x14ac:dyDescent="0.25">
      <c r="A46">
        <v>1.76</v>
      </c>
      <c r="B46">
        <v>3.83</v>
      </c>
      <c r="C46">
        <v>4.93</v>
      </c>
      <c r="D46" s="20">
        <f t="shared" si="3"/>
        <v>3.2118180518235562E-2</v>
      </c>
      <c r="E46" s="17">
        <f>IF(OR($A46="",$B46="",$C46=""),"",A46*'MPTO_working_3-way'!$I45)</f>
        <v>1.8165279977120945</v>
      </c>
      <c r="F46" s="21">
        <f>IF(OR($A46="",$B46="",$C46=""),"",B46*'MPTO_working_3-way'!$I45)</f>
        <v>3.9530126313848424</v>
      </c>
      <c r="G46" s="22">
        <f>IF(OR($A46="",$B46="",$C46=""),"",C46*'MPTO_working_3-way'!$I45)</f>
        <v>5.0883426299549006</v>
      </c>
      <c r="H46" s="17">
        <f>IF(OR($A46="",$B46="",$C46=""),"",'MPTO_working_3-way'!E45)</f>
        <v>1.7937999736012287</v>
      </c>
      <c r="I46" s="21">
        <f>IF(OR($A46="",$B46="",$C46=""),"",'MPTO_working_3-way'!F45)</f>
        <v>3.993761017286193</v>
      </c>
      <c r="J46" s="22">
        <f>IF(OR($A46="",$B46="",$C46=""),"",'MPTO_working_3-way'!G45)</f>
        <v>5.2047091095170543</v>
      </c>
      <c r="K46" s="17">
        <f>IF(OR($A46="",$B46="",$C46=""),"",'OddsRatio_working_3-way'!H45)</f>
        <v>1.8020992255777342</v>
      </c>
      <c r="L46" s="21">
        <f>IF(OR($A46="",$B46="",$C46=""),"",'OddsRatio_working_3-way'!I45)</f>
        <v>3.9867642215591941</v>
      </c>
      <c r="M46" s="22">
        <f>IF(OR($A46="",$B46="",$C46=""),"",'OddsRatio_working_3-way'!J45)</f>
        <v>5.1476973112111768</v>
      </c>
      <c r="N46" s="23">
        <f t="shared" si="13"/>
        <v>55.050073616233476</v>
      </c>
      <c r="O46" s="24">
        <f t="shared" si="14"/>
        <v>25.297161766206504</v>
      </c>
      <c r="P46" s="24">
        <f t="shared" si="15"/>
        <v>19.652764617560024</v>
      </c>
      <c r="Q46" t="s">
        <v>169</v>
      </c>
      <c r="R46" t="s">
        <v>125</v>
      </c>
      <c r="S46" t="s">
        <v>489</v>
      </c>
      <c r="T46" s="35">
        <v>100</v>
      </c>
      <c r="U46" s="35">
        <f t="shared" si="16"/>
        <v>57.446808510638299</v>
      </c>
      <c r="V46" s="35">
        <f t="shared" si="17"/>
        <v>73.045822102425873</v>
      </c>
      <c r="W46" s="35">
        <f t="shared" si="18"/>
        <v>66.666666666666657</v>
      </c>
      <c r="X46" s="35">
        <f t="shared" si="19"/>
        <v>60.287511230907455</v>
      </c>
      <c r="Y46" s="35">
        <f t="shared" si="20"/>
        <v>75.886524822695037</v>
      </c>
      <c r="Z46" s="35">
        <f t="shared" si="21"/>
        <v>69.507369386935821</v>
      </c>
      <c r="AA46" s="35">
        <f t="shared" si="22"/>
        <v>-2.8407027202691566</v>
      </c>
      <c r="AB46" s="35">
        <f t="shared" si="23"/>
        <v>-2.8407027202691637</v>
      </c>
      <c r="AC46" s="35">
        <f t="shared" si="24"/>
        <v>-2.8407027202691637</v>
      </c>
      <c r="AF46">
        <v>1.88</v>
      </c>
      <c r="AG46">
        <v>2.0099999999999998</v>
      </c>
      <c r="AJ46" t="s">
        <v>421</v>
      </c>
    </row>
    <row r="47" spans="1:36" ht="15" x14ac:dyDescent="0.25">
      <c r="A47">
        <v>2.35</v>
      </c>
      <c r="B47">
        <v>3.71</v>
      </c>
      <c r="C47">
        <v>3</v>
      </c>
      <c r="D47" s="20">
        <f t="shared" si="3"/>
        <v>2.8407027202691504E-2</v>
      </c>
      <c r="E47" s="17">
        <f>IF(OR($A47="",$B47="",$C47=""),"",A47*'MPTO_working_3-way'!$I46)</f>
        <v>2.416756513926325</v>
      </c>
      <c r="F47" s="21">
        <f>IF(OR($A47="",$B47="",$C47=""),"",B47*'MPTO_working_3-way'!$I46)</f>
        <v>3.8153900709219855</v>
      </c>
      <c r="G47" s="22">
        <f>IF(OR($A47="",$B47="",$C47=""),"",C47*'MPTO_working_3-way'!$I46)</f>
        <v>3.0852210816080747</v>
      </c>
      <c r="H47" s="17">
        <f>IF(OR($A47="",$B47="",$C47=""),"",'MPTO_working_3-way'!E46)</f>
        <v>2.4034827089778541</v>
      </c>
      <c r="I47" s="21">
        <f>IF(OR($A47="",$B47="",$C47=""),"",'MPTO_working_3-way'!F46)</f>
        <v>3.8450776694271567</v>
      </c>
      <c r="J47" s="22">
        <f>IF(OR($A47="",$B47="",$C47=""),"",'MPTO_working_3-way'!G46)</f>
        <v>3.0877127397934085</v>
      </c>
      <c r="K47" s="17">
        <f>IF(OR($A47="",$B47="",$C47=""),"",'OddsRatio_working_3-way'!H46)</f>
        <v>2.4094510478264706</v>
      </c>
      <c r="L47" s="21">
        <f>IF(OR($A47="",$B47="",$C47=""),"",'OddsRatio_working_3-way'!I46)</f>
        <v>3.8293424737849904</v>
      </c>
      <c r="M47" s="22">
        <f>IF(OR($A47="",$B47="",$C47=""),"",'OddsRatio_working_3-way'!J46)</f>
        <v>3.0880756264095863</v>
      </c>
      <c r="N47" s="23">
        <f t="shared" si="13"/>
        <v>41.377771994720902</v>
      </c>
      <c r="O47" s="24">
        <f t="shared" si="14"/>
        <v>26.209639942747735</v>
      </c>
      <c r="P47" s="24">
        <f t="shared" si="15"/>
        <v>32.41258806253137</v>
      </c>
      <c r="Q47" t="s">
        <v>127</v>
      </c>
      <c r="R47" t="s">
        <v>325</v>
      </c>
      <c r="S47" t="s">
        <v>489</v>
      </c>
      <c r="T47" s="35">
        <v>100</v>
      </c>
      <c r="U47" s="35">
        <f t="shared" si="16"/>
        <v>42.528735632183903</v>
      </c>
      <c r="V47" s="35">
        <f t="shared" si="17"/>
        <v>75.490196078431367</v>
      </c>
      <c r="W47" s="35">
        <f t="shared" si="18"/>
        <v>78.991596638655466</v>
      </c>
      <c r="X47" s="35">
        <f t="shared" si="19"/>
        <v>45.518207282913167</v>
      </c>
      <c r="Y47" s="35">
        <f t="shared" si="20"/>
        <v>78.479667729160624</v>
      </c>
      <c r="Z47" s="35">
        <f t="shared" si="21"/>
        <v>81.981068289384723</v>
      </c>
      <c r="AA47" s="35">
        <f t="shared" si="22"/>
        <v>-2.9894716507292642</v>
      </c>
      <c r="AB47" s="35">
        <f t="shared" si="23"/>
        <v>-2.9894716507292571</v>
      </c>
      <c r="AC47" s="35">
        <f t="shared" si="24"/>
        <v>-2.9894716507292571</v>
      </c>
      <c r="AF47">
        <v>1.58</v>
      </c>
      <c r="AG47">
        <v>2.5</v>
      </c>
      <c r="AJ47" t="s">
        <v>421</v>
      </c>
    </row>
    <row r="48" spans="1:36" ht="15" x14ac:dyDescent="0.25">
      <c r="A48">
        <v>1.74</v>
      </c>
      <c r="B48">
        <v>4.08</v>
      </c>
      <c r="C48">
        <v>4.76</v>
      </c>
      <c r="D48" s="20">
        <f t="shared" si="3"/>
        <v>2.9894716507292474E-2</v>
      </c>
      <c r="E48" s="17">
        <f>IF(OR($A48="",$B48="",$C48=""),"",A48*'MPTO_working_3-way'!$I47)</f>
        <v>1.7920168067226889</v>
      </c>
      <c r="F48" s="21">
        <f>IF(OR($A48="",$B48="",$C48=""),"",B48*'MPTO_working_3-way'!$I47)</f>
        <v>4.2019704433497536</v>
      </c>
      <c r="G48" s="22">
        <f>IF(OR($A48="",$B48="",$C48=""),"",C48*'MPTO_working_3-way'!$I47)</f>
        <v>4.902298850574712</v>
      </c>
      <c r="H48" s="17">
        <f>IF(OR($A48="",$B48="",$C48=""),"",'MPTO_working_3-way'!E47)</f>
        <v>1.7707020894501293</v>
      </c>
      <c r="I48" s="21">
        <f>IF(OR($A48="",$B48="",$C48=""),"",'MPTO_working_3-way'!F47)</f>
        <v>4.2529097631110497</v>
      </c>
      <c r="J48" s="22">
        <f>IF(OR($A48="",$B48="",$C48=""),"",'MPTO_working_3-way'!G47)</f>
        <v>4.9970235701069896</v>
      </c>
      <c r="K48" s="17">
        <f>IF(OR($A48="",$B48="",$C48=""),"",'OddsRatio_working_3-way'!H47)</f>
        <v>1.7783650137064388</v>
      </c>
      <c r="L48" s="21">
        <f>IF(OR($A48="",$B48="",$C48=""),"",'OddsRatio_working_3-way'!I47)</f>
        <v>4.2396814083997718</v>
      </c>
      <c r="M48" s="22">
        <f>IF(OR($A48="",$B48="",$C48=""),"",'OddsRatio_working_3-way'!J47)</f>
        <v>4.9549357453192009</v>
      </c>
      <c r="N48" s="23">
        <f t="shared" si="13"/>
        <v>55.80304806565065</v>
      </c>
      <c r="O48" s="24">
        <f t="shared" si="14"/>
        <v>23.798358733880423</v>
      </c>
      <c r="P48" s="24">
        <f t="shared" si="15"/>
        <v>20.398593200468937</v>
      </c>
      <c r="Q48" t="s">
        <v>126</v>
      </c>
      <c r="R48" t="s">
        <v>164</v>
      </c>
      <c r="S48" t="s">
        <v>489</v>
      </c>
      <c r="T48" s="35">
        <v>100</v>
      </c>
      <c r="U48" s="35">
        <f t="shared" si="16"/>
        <v>60.317460317460316</v>
      </c>
      <c r="V48" s="35">
        <f t="shared" si="17"/>
        <v>71.346704871060169</v>
      </c>
      <c r="W48" s="35">
        <f t="shared" si="18"/>
        <v>66.101694915254228</v>
      </c>
      <c r="X48" s="35">
        <f t="shared" si="19"/>
        <v>62.551600213685589</v>
      </c>
      <c r="Y48" s="35">
        <f t="shared" si="20"/>
        <v>73.580844767285441</v>
      </c>
      <c r="Z48" s="35">
        <f t="shared" si="21"/>
        <v>68.335834811479515</v>
      </c>
      <c r="AA48" s="35">
        <f t="shared" si="22"/>
        <v>-2.2341398962252725</v>
      </c>
      <c r="AB48" s="35">
        <f t="shared" si="23"/>
        <v>-2.2341398962252725</v>
      </c>
      <c r="AC48" s="35">
        <f t="shared" si="24"/>
        <v>-2.2341398962252867</v>
      </c>
      <c r="AF48">
        <v>1.63</v>
      </c>
      <c r="AG48">
        <v>2.38</v>
      </c>
      <c r="AJ48" t="s">
        <v>421</v>
      </c>
    </row>
    <row r="49" spans="1:36" ht="15" x14ac:dyDescent="0.25">
      <c r="A49">
        <v>2.52</v>
      </c>
      <c r="B49">
        <v>3.49</v>
      </c>
      <c r="C49">
        <v>2.95</v>
      </c>
      <c r="D49" s="20">
        <f t="shared" si="3"/>
        <v>2.2341398962252734E-2</v>
      </c>
      <c r="E49" s="17">
        <f>IF(OR($A49="",$B49="",$C49=""),"",A49*'MPTO_working_3-way'!$I48)</f>
        <v>2.5763003253848771</v>
      </c>
      <c r="F49" s="21">
        <f>IF(OR($A49="",$B49="",$C49=""),"",B49*'MPTO_working_3-way'!$I48)</f>
        <v>3.5679714823782622</v>
      </c>
      <c r="G49" s="22">
        <f>IF(OR($A49="",$B49="",$C49=""),"",C49*'MPTO_working_3-way'!$I48)</f>
        <v>3.0159071269386457</v>
      </c>
      <c r="H49" s="17">
        <f>IF(OR($A49="",$B49="",$C49=""),"",'MPTO_working_3-way'!E48)</f>
        <v>2.5681967712920444</v>
      </c>
      <c r="I49" s="21">
        <f>IF(OR($A49="",$B49="",$C49=""),"",'MPTO_working_3-way'!F48)</f>
        <v>3.5831272476839535</v>
      </c>
      <c r="J49" s="22">
        <f>IF(OR($A49="",$B49="",$C49=""),"",'MPTO_working_3-way'!G48)</f>
        <v>3.0162644411341168</v>
      </c>
      <c r="K49" s="17">
        <f>IF(OR($A49="",$B49="",$C49=""),"",'OddsRatio_working_3-way'!H48)</f>
        <v>2.5719886955050946</v>
      </c>
      <c r="L49" s="21">
        <f>IF(OR($A49="",$B49="",$C49=""),"",'OddsRatio_working_3-way'!I48)</f>
        <v>3.5751656919787402</v>
      </c>
      <c r="M49" s="22">
        <f>IF(OR($A49="",$B49="",$C49=""),"",'OddsRatio_working_3-way'!J48)</f>
        <v>3.0166960238387732</v>
      </c>
      <c r="N49" s="23">
        <f t="shared" si="13"/>
        <v>38.815350452226824</v>
      </c>
      <c r="O49" s="24">
        <f t="shared" si="14"/>
        <v>28.027129839430259</v>
      </c>
      <c r="P49" s="24">
        <f t="shared" si="15"/>
        <v>33.157519708342917</v>
      </c>
      <c r="Q49" t="s">
        <v>328</v>
      </c>
      <c r="R49" t="s">
        <v>181</v>
      </c>
      <c r="S49" t="s">
        <v>489</v>
      </c>
      <c r="T49" s="35">
        <v>100</v>
      </c>
      <c r="U49" s="35">
        <f t="shared" si="16"/>
        <v>63.369963369963365</v>
      </c>
      <c r="V49" s="35">
        <f t="shared" si="17"/>
        <v>69.78851963746223</v>
      </c>
      <c r="W49" s="35">
        <f t="shared" si="18"/>
        <v>64.788732394366207</v>
      </c>
      <c r="X49" s="35">
        <f t="shared" si="19"/>
        <v>65.422747968171564</v>
      </c>
      <c r="Y49" s="35">
        <f t="shared" si="20"/>
        <v>71.841304235670435</v>
      </c>
      <c r="Z49" s="35">
        <f t="shared" si="21"/>
        <v>66.841516992574384</v>
      </c>
      <c r="AA49" s="35">
        <f t="shared" si="22"/>
        <v>-2.0527845982081985</v>
      </c>
      <c r="AB49" s="35">
        <f t="shared" si="23"/>
        <v>-2.0527845982082056</v>
      </c>
      <c r="AC49" s="35">
        <f t="shared" si="24"/>
        <v>-2.0527845982081772</v>
      </c>
      <c r="AF49">
        <v>1.8</v>
      </c>
      <c r="AG49">
        <v>2.11</v>
      </c>
      <c r="AJ49" t="s">
        <v>429</v>
      </c>
    </row>
    <row r="50" spans="1:36" ht="15" x14ac:dyDescent="0.25">
      <c r="A50">
        <v>2.73</v>
      </c>
      <c r="B50">
        <v>3.31</v>
      </c>
      <c r="C50">
        <v>2.84</v>
      </c>
      <c r="D50" s="20">
        <f t="shared" si="3"/>
        <v>2.0527845982081905E-2</v>
      </c>
      <c r="E50" s="17">
        <f>IF(OR($A50="",$B50="",$C50=""),"",A50*'MPTO_working_3-way'!$I49)</f>
        <v>2.7860410195310834</v>
      </c>
      <c r="F50" s="21">
        <f>IF(OR($A50="",$B50="",$C50=""),"",B50*'MPTO_working_3-way'!$I49)</f>
        <v>3.3779471702006911</v>
      </c>
      <c r="G50" s="22">
        <f>IF(OR($A50="",$B50="",$C50=""),"",C50*'MPTO_working_3-way'!$I49)</f>
        <v>2.8982990825891126</v>
      </c>
      <c r="H50" s="17">
        <f>IF(OR($A50="",$B50="",$C50=""),"",'MPTO_working_3-way'!E49)</f>
        <v>2.7819681097239637</v>
      </c>
      <c r="I50" s="21">
        <f>IF(OR($A50="",$B50="",$C50=""),"",'MPTO_working_3-way'!F49)</f>
        <v>3.3867056892967651</v>
      </c>
      <c r="J50" s="22">
        <f>IF(OR($A50="",$B50="",$C50=""),"",'MPTO_working_3-way'!G49)</f>
        <v>2.8962835581187512</v>
      </c>
      <c r="K50" s="17">
        <f>IF(OR($A50="",$B50="",$C50=""),"",'OddsRatio_working_3-way'!H49)</f>
        <v>2.7840063354808025</v>
      </c>
      <c r="L50" s="21">
        <f>IF(OR($A50="",$B50="",$C50=""),"",'OddsRatio_working_3-way'!I49)</f>
        <v>3.3821125057576027</v>
      </c>
      <c r="M50" s="22">
        <f>IF(OR($A50="",$B50="",$C50=""),"",'OddsRatio_working_3-way'!J49)</f>
        <v>2.8974402643264017</v>
      </c>
      <c r="N50" s="23">
        <f t="shared" si="13"/>
        <v>35.893226014608693</v>
      </c>
      <c r="O50" s="24">
        <f t="shared" si="14"/>
        <v>29.603778555855502</v>
      </c>
      <c r="P50" s="24">
        <f t="shared" si="15"/>
        <v>34.502995429535815</v>
      </c>
      <c r="Q50" t="s">
        <v>172</v>
      </c>
      <c r="R50" t="s">
        <v>332</v>
      </c>
      <c r="S50" t="s">
        <v>489</v>
      </c>
      <c r="T50" s="35">
        <v>100</v>
      </c>
      <c r="U50" s="35">
        <f t="shared" si="16"/>
        <v>20</v>
      </c>
      <c r="V50" s="35">
        <f t="shared" si="17"/>
        <v>85.549132947976886</v>
      </c>
      <c r="W50" s="35">
        <f t="shared" si="18"/>
        <v>91.319444444444443</v>
      </c>
      <c r="X50" s="35">
        <f t="shared" si="19"/>
        <v>23.131422607578678</v>
      </c>
      <c r="Y50" s="35">
        <f t="shared" si="20"/>
        <v>88.680555555555557</v>
      </c>
      <c r="Z50" s="35">
        <f t="shared" si="21"/>
        <v>94.450867052023128</v>
      </c>
      <c r="AA50" s="35">
        <f t="shared" si="22"/>
        <v>-3.1314226075786777</v>
      </c>
      <c r="AB50" s="35">
        <f t="shared" si="23"/>
        <v>-3.1314226075786706</v>
      </c>
      <c r="AC50" s="35">
        <f t="shared" si="24"/>
        <v>-3.1314226075786848</v>
      </c>
      <c r="AF50">
        <v>2.23</v>
      </c>
      <c r="AG50">
        <v>1.72</v>
      </c>
      <c r="AJ50" t="s">
        <v>429</v>
      </c>
    </row>
    <row r="51" spans="1:36" ht="15" x14ac:dyDescent="0.25">
      <c r="A51">
        <v>1.25</v>
      </c>
      <c r="B51">
        <v>6.92</v>
      </c>
      <c r="C51">
        <v>11.52</v>
      </c>
      <c r="D51" s="20">
        <f t="shared" si="3"/>
        <v>3.1314226075786822E-2</v>
      </c>
      <c r="E51" s="17">
        <f>IF(OR($A51="",$B51="",$C51=""),"",A51*'MPTO_working_3-way'!$I50)</f>
        <v>1.2891427825947335</v>
      </c>
      <c r="F51" s="21">
        <f>IF(OR($A51="",$B51="",$C51=""),"",B51*'MPTO_working_3-way'!$I50)</f>
        <v>7.1366944444444451</v>
      </c>
      <c r="G51" s="22">
        <f>IF(OR($A51="",$B51="",$C51=""),"",C51*'MPTO_working_3-way'!$I50)</f>
        <v>11.880739884393064</v>
      </c>
      <c r="H51" s="17">
        <f>IF(OR($A51="",$B51="",$C51=""),"",'MPTO_working_3-way'!E50)</f>
        <v>1.2665251056200189</v>
      </c>
      <c r="I51" s="21">
        <f>IF(OR($A51="",$B51="",$C51=""),"",'MPTO_working_3-way'!F50)</f>
        <v>7.4587570734238868</v>
      </c>
      <c r="J51" s="22">
        <f>IF(OR($A51="",$B51="",$C51=""),"",'MPTO_working_3-way'!G50)</f>
        <v>13.09457896765603</v>
      </c>
      <c r="K51" s="17">
        <f>IF(OR($A51="",$B51="",$C51=""),"",'OddsRatio_working_3-way'!H50)</f>
        <v>1.2726867560160864</v>
      </c>
      <c r="L51" s="21">
        <f>IF(OR($A51="",$B51="",$C51=""),"",'OddsRatio_working_3-way'!I50)</f>
        <v>7.4572223824609232</v>
      </c>
      <c r="M51" s="22">
        <f>IF(OR($A51="",$B51="",$C51=""),"",'OddsRatio_working_3-way'!J50)</f>
        <v>12.474658693156915</v>
      </c>
      <c r="N51" s="23">
        <f t="shared" si="13"/>
        <v>77.570926471561293</v>
      </c>
      <c r="O51" s="24">
        <f t="shared" si="14"/>
        <v>14.012089319284915</v>
      </c>
      <c r="P51" s="24">
        <f t="shared" si="15"/>
        <v>8.416984209153787</v>
      </c>
      <c r="Q51" t="s">
        <v>333</v>
      </c>
      <c r="R51" t="s">
        <v>180</v>
      </c>
      <c r="S51" t="s">
        <v>489</v>
      </c>
      <c r="T51" s="35">
        <v>100</v>
      </c>
      <c r="U51" s="35">
        <f t="shared" si="16"/>
        <v>13.043478260869554</v>
      </c>
      <c r="V51" s="35">
        <f t="shared" si="17"/>
        <v>88.814317673378085</v>
      </c>
      <c r="W51" s="35">
        <f t="shared" si="18"/>
        <v>95.48328816621499</v>
      </c>
      <c r="X51" s="35">
        <f t="shared" si="19"/>
        <v>15.702394160406929</v>
      </c>
      <c r="Y51" s="35">
        <f t="shared" si="20"/>
        <v>91.473233572915447</v>
      </c>
      <c r="Z51" s="35">
        <f t="shared" si="21"/>
        <v>98.142204065752367</v>
      </c>
      <c r="AA51" s="35">
        <f t="shared" si="22"/>
        <v>-2.6589158995373747</v>
      </c>
      <c r="AB51" s="35">
        <f t="shared" si="23"/>
        <v>-2.6589158995373623</v>
      </c>
      <c r="AC51" s="35">
        <f t="shared" si="24"/>
        <v>-2.6589158995373765</v>
      </c>
      <c r="AF51">
        <v>1.51</v>
      </c>
      <c r="AG51">
        <v>2.68</v>
      </c>
      <c r="AJ51" t="s">
        <v>429</v>
      </c>
    </row>
    <row r="52" spans="1:36" ht="15" x14ac:dyDescent="0.25">
      <c r="A52">
        <v>1.1499999999999999</v>
      </c>
      <c r="B52">
        <v>8.94</v>
      </c>
      <c r="C52">
        <v>22.14</v>
      </c>
      <c r="D52" s="20">
        <f t="shared" si="3"/>
        <v>2.658915899537373E-2</v>
      </c>
      <c r="E52" s="17">
        <f>IF(OR($A52="",$B52="",$C52=""),"",A52*'MPTO_working_3-way'!$I51)</f>
        <v>1.1805775328446797</v>
      </c>
      <c r="F52" s="21">
        <f>IF(OR($A52="",$B52="",$C52=""),"",B52*'MPTO_working_3-way'!$I51)</f>
        <v>9.1777070814186406</v>
      </c>
      <c r="G52" s="22">
        <f>IF(OR($A52="",$B52="",$C52=""),"",C52*'MPTO_working_3-way'!$I51)</f>
        <v>22.728683980157577</v>
      </c>
      <c r="H52" s="17">
        <f>IF(OR($A52="",$B52="",$C52=""),"",'MPTO_working_3-way'!E51)</f>
        <v>1.1618420882041309</v>
      </c>
      <c r="I52" s="21">
        <f>IF(OR($A52="",$B52="",$C52=""),"",'MPTO_working_3-way'!F51)</f>
        <v>9.7093251116083827</v>
      </c>
      <c r="J52" s="22">
        <f>IF(OR($A52="",$B52="",$C52=""),"",'MPTO_working_3-way'!G51)</f>
        <v>27.545124510200203</v>
      </c>
      <c r="K52" s="17">
        <f>IF(OR($A52="",$B52="",$C52=""),"",'OddsRatio_working_3-way'!H51)</f>
        <v>1.1665268810208724</v>
      </c>
      <c r="L52" s="21">
        <f>IF(OR($A52="",$B52="",$C52=""),"",'OddsRatio_working_3-way'!I51)</f>
        <v>9.8148229020381894</v>
      </c>
      <c r="M52" s="22">
        <f>IF(OR($A52="",$B52="",$C52=""),"",'OddsRatio_working_3-way'!J51)</f>
        <v>24.469188431874979</v>
      </c>
      <c r="N52" s="23">
        <f t="shared" si="13"/>
        <v>84.704305492789942</v>
      </c>
      <c r="O52" s="24">
        <f t="shared" si="14"/>
        <v>10.895967708804074</v>
      </c>
      <c r="P52" s="24">
        <f t="shared" si="15"/>
        <v>4.3997267984059807</v>
      </c>
      <c r="Q52" t="s">
        <v>334</v>
      </c>
      <c r="R52" t="s">
        <v>327</v>
      </c>
      <c r="S52" t="s">
        <v>489</v>
      </c>
      <c r="T52" s="35">
        <v>100</v>
      </c>
      <c r="U52" s="35">
        <f t="shared" si="16"/>
        <v>89.224137931034477</v>
      </c>
      <c r="V52" s="35">
        <f t="shared" si="17"/>
        <v>79.838709677419359</v>
      </c>
      <c r="W52" s="35">
        <f t="shared" si="18"/>
        <v>28.571428571428573</v>
      </c>
      <c r="X52" s="35">
        <f t="shared" si="19"/>
        <v>91.589861751152085</v>
      </c>
      <c r="Y52" s="35">
        <f t="shared" si="20"/>
        <v>82.20443349753694</v>
      </c>
      <c r="Z52" s="35">
        <f t="shared" si="21"/>
        <v>30.937152391546164</v>
      </c>
      <c r="AA52" s="35">
        <f t="shared" si="22"/>
        <v>-2.3657238201176085</v>
      </c>
      <c r="AB52" s="35">
        <f t="shared" si="23"/>
        <v>-2.3657238201175801</v>
      </c>
      <c r="AC52" s="35">
        <f t="shared" si="24"/>
        <v>-2.3657238201175907</v>
      </c>
      <c r="AF52">
        <v>1.45</v>
      </c>
      <c r="AG52">
        <v>2.88</v>
      </c>
      <c r="AJ52" t="s">
        <v>429</v>
      </c>
    </row>
    <row r="53" spans="1:36" ht="15" x14ac:dyDescent="0.25">
      <c r="A53">
        <v>9.2799999999999994</v>
      </c>
      <c r="B53">
        <v>4.96</v>
      </c>
      <c r="C53">
        <v>1.4</v>
      </c>
      <c r="D53" s="20">
        <f t="shared" si="3"/>
        <v>2.3657238201175934E-2</v>
      </c>
      <c r="E53" s="17">
        <f>IF(OR($A53="",$B53="",$C53=""),"",A53*'MPTO_working_3-way'!$I52)</f>
        <v>9.4995391705069121</v>
      </c>
      <c r="F53" s="21">
        <f>IF(OR($A53="",$B53="",$C53=""),"",B53*'MPTO_working_3-way'!$I52)</f>
        <v>5.0773399014778322</v>
      </c>
      <c r="G53" s="22">
        <f>IF(OR($A53="",$B53="",$C53=""),"",C53*'MPTO_working_3-way'!$I52)</f>
        <v>1.4331201334816461</v>
      </c>
      <c r="H53" s="17">
        <f>IF(OR($A53="",$B53="",$C53=""),"",'MPTO_working_3-way'!E52)</f>
        <v>10.012728719172634</v>
      </c>
      <c r="I53" s="21">
        <f>IF(OR($A53="",$B53="",$C53=""),"",'MPTO_working_3-way'!F52)</f>
        <v>5.1618989029016715</v>
      </c>
      <c r="J53" s="22">
        <f>IF(OR($A53="",$B53="",$C53=""),"",'MPTO_working_3-way'!G52)</f>
        <v>1.4156286027612968</v>
      </c>
      <c r="K53" s="17">
        <f>IF(OR($A53="",$B53="",$C53=""),"",'OddsRatio_working_3-way'!H52)</f>
        <v>9.7179194155350821</v>
      </c>
      <c r="L53" s="21">
        <f>IF(OR($A53="",$B53="",$C53=""),"",'OddsRatio_working_3-way'!I52)</f>
        <v>5.1694397204733002</v>
      </c>
      <c r="M53" s="22">
        <f>IF(OR($A53="",$B53="",$C53=""),"",'OddsRatio_working_3-way'!J52)</f>
        <v>1.4211555273205356</v>
      </c>
      <c r="N53" s="23">
        <f t="shared" si="13"/>
        <v>10.52682642864073</v>
      </c>
      <c r="O53" s="24">
        <f t="shared" si="14"/>
        <v>19.695352672940722</v>
      </c>
      <c r="P53" s="24">
        <f t="shared" si="15"/>
        <v>69.777820898418554</v>
      </c>
      <c r="Q53" t="s">
        <v>179</v>
      </c>
      <c r="R53" t="s">
        <v>174</v>
      </c>
      <c r="S53" t="s">
        <v>489</v>
      </c>
      <c r="T53" s="35">
        <v>100</v>
      </c>
      <c r="U53" s="35">
        <f t="shared" si="16"/>
        <v>68.944099378881987</v>
      </c>
      <c r="V53" s="35">
        <f t="shared" si="17"/>
        <v>70.588235294117652</v>
      </c>
      <c r="W53" s="35">
        <f t="shared" si="18"/>
        <v>58.15899581589958</v>
      </c>
      <c r="X53" s="35">
        <f t="shared" si="19"/>
        <v>71.252768889982775</v>
      </c>
      <c r="Y53" s="35">
        <f t="shared" si="20"/>
        <v>72.896904805218426</v>
      </c>
      <c r="Z53" s="35">
        <f t="shared" si="21"/>
        <v>60.467665327000361</v>
      </c>
      <c r="AA53" s="35">
        <f t="shared" si="22"/>
        <v>-2.3086695111007884</v>
      </c>
      <c r="AB53" s="35">
        <f t="shared" si="23"/>
        <v>-2.3086695111007742</v>
      </c>
      <c r="AC53" s="35">
        <f t="shared" si="24"/>
        <v>-2.3086695111007813</v>
      </c>
      <c r="AF53">
        <v>1.75</v>
      </c>
      <c r="AG53">
        <v>2.19</v>
      </c>
      <c r="AJ53" t="s">
        <v>429</v>
      </c>
    </row>
    <row r="54" spans="1:36" ht="15" x14ac:dyDescent="0.25">
      <c r="A54">
        <v>3.22</v>
      </c>
      <c r="B54">
        <v>3.4</v>
      </c>
      <c r="C54">
        <v>2.39</v>
      </c>
      <c r="D54" s="20">
        <f t="shared" si="3"/>
        <v>2.3086695111007804E-2</v>
      </c>
      <c r="E54" s="17">
        <f>IF(OR($A54="",$B54="",$C54=""),"",A54*'MPTO_working_3-way'!$I53)</f>
        <v>3.2943391582574453</v>
      </c>
      <c r="F54" s="21">
        <f>IF(OR($A54="",$B54="",$C54=""),"",B54*'MPTO_working_3-way'!$I53)</f>
        <v>3.4784947633774266</v>
      </c>
      <c r="G54" s="22">
        <f>IF(OR($A54="",$B54="",$C54=""),"",C54*'MPTO_working_3-way'!$I53)</f>
        <v>2.4451772013153086</v>
      </c>
      <c r="H54" s="17">
        <f>IF(OR($A54="",$B54="",$C54=""),"",'MPTO_working_3-way'!E53)</f>
        <v>3.3018181267540228</v>
      </c>
      <c r="I54" s="21">
        <f>IF(OR($A54="",$B54="",$C54=""),"",'MPTO_working_3-way'!F53)</f>
        <v>3.491350921483126</v>
      </c>
      <c r="J54" s="22">
        <f>IF(OR($A54="",$B54="",$C54=""),"",'MPTO_working_3-way'!G53)</f>
        <v>2.4347814758845554</v>
      </c>
      <c r="K54" s="17">
        <f>IF(OR($A54="",$B54="",$C54=""),"",'OddsRatio_working_3-way'!H53)</f>
        <v>3.2988565162722496</v>
      </c>
      <c r="L54" s="21">
        <f>IF(OR($A54="",$B54="",$C54=""),"",'OddsRatio_working_3-way'!I53)</f>
        <v>3.4852502878618914</v>
      </c>
      <c r="M54" s="22">
        <f>IF(OR($A54="",$B54="",$C54=""),"",'OddsRatio_working_3-way'!J53)</f>
        <v>2.4393741250533454</v>
      </c>
      <c r="N54" s="23">
        <f t="shared" si="13"/>
        <v>30.35510164439032</v>
      </c>
      <c r="O54" s="24">
        <f t="shared" si="14"/>
        <v>28.748066851452009</v>
      </c>
      <c r="P54" s="24">
        <f t="shared" si="15"/>
        <v>40.896831504157674</v>
      </c>
      <c r="Q54" t="s">
        <v>177</v>
      </c>
      <c r="R54" t="s">
        <v>175</v>
      </c>
      <c r="S54" t="s">
        <v>489</v>
      </c>
      <c r="T54" s="35">
        <v>100</v>
      </c>
      <c r="U54" s="35">
        <f t="shared" si="16"/>
        <v>67.10526315789474</v>
      </c>
      <c r="V54" s="35">
        <f t="shared" si="17"/>
        <v>72.67759562841529</v>
      </c>
      <c r="W54" s="35">
        <f t="shared" si="18"/>
        <v>57.983193277310924</v>
      </c>
      <c r="X54" s="35">
        <f t="shared" si="19"/>
        <v>69.339211094273765</v>
      </c>
      <c r="Y54" s="35">
        <f t="shared" si="20"/>
        <v>74.911543564794343</v>
      </c>
      <c r="Z54" s="35">
        <f t="shared" si="21"/>
        <v>60.217141213689963</v>
      </c>
      <c r="AA54" s="35">
        <f t="shared" si="22"/>
        <v>-2.2339479363790247</v>
      </c>
      <c r="AB54" s="35">
        <f t="shared" si="23"/>
        <v>-2.2339479363790531</v>
      </c>
      <c r="AC54" s="35">
        <f t="shared" si="24"/>
        <v>-2.2339479363790389</v>
      </c>
      <c r="AF54">
        <v>1.91</v>
      </c>
      <c r="AG54">
        <v>2</v>
      </c>
      <c r="AJ54" t="s">
        <v>429</v>
      </c>
    </row>
    <row r="55" spans="1:36" ht="15" x14ac:dyDescent="0.25">
      <c r="A55">
        <v>3.04</v>
      </c>
      <c r="B55">
        <v>3.66</v>
      </c>
      <c r="C55">
        <v>2.38</v>
      </c>
      <c r="D55" s="20">
        <f t="shared" si="3"/>
        <v>2.2339479363790327E-2</v>
      </c>
      <c r="E55" s="17">
        <f>IF(OR($A55="",$B55="",$C55=""),"",A55*'MPTO_working_3-way'!$I54)</f>
        <v>3.1079120172659227</v>
      </c>
      <c r="F55" s="21">
        <f>IF(OR($A55="",$B55="",$C55=""),"",B55*'MPTO_working_3-way'!$I54)</f>
        <v>3.7417624944714727</v>
      </c>
      <c r="G55" s="22">
        <f>IF(OR($A55="",$B55="",$C55=""),"",C55*'MPTO_working_3-way'!$I54)</f>
        <v>2.4331679608858208</v>
      </c>
      <c r="H55" s="17">
        <f>IF(OR($A55="",$B55="",$C55=""),"",'MPTO_working_3-way'!E54)</f>
        <v>3.110411438437088</v>
      </c>
      <c r="I55" s="21">
        <f>IF(OR($A55="",$B55="",$C55=""),"",'MPTO_working_3-way'!F54)</f>
        <v>3.7625450221918766</v>
      </c>
      <c r="J55" s="22">
        <f>IF(OR($A55="",$B55="",$C55=""),"",'MPTO_working_3-way'!G54)</f>
        <v>2.4229409430970796</v>
      </c>
      <c r="K55" s="17">
        <f>IF(OR($A55="",$B55="",$C55=""),"",'OddsRatio_working_3-way'!H54)</f>
        <v>3.1102923704537009</v>
      </c>
      <c r="L55" s="21">
        <f>IF(OR($A55="",$B55="",$C55=""),"",'OddsRatio_working_3-way'!I54)</f>
        <v>3.7516557379445317</v>
      </c>
      <c r="M55" s="22">
        <f>IF(OR($A55="",$B55="",$C55=""),"",'OddsRatio_working_3-way'!J54)</f>
        <v>2.427550721189268</v>
      </c>
      <c r="N55" s="23">
        <f t="shared" si="13"/>
        <v>32.175943026846532</v>
      </c>
      <c r="O55" s="24">
        <f t="shared" si="14"/>
        <v>26.725373443063788</v>
      </c>
      <c r="P55" s="24">
        <f t="shared" si="15"/>
        <v>41.098683530089694</v>
      </c>
      <c r="Q55" t="s">
        <v>329</v>
      </c>
      <c r="R55" t="s">
        <v>170</v>
      </c>
      <c r="S55" t="s">
        <v>489</v>
      </c>
      <c r="T55" s="35">
        <v>100</v>
      </c>
      <c r="U55" s="35">
        <f t="shared" si="16"/>
        <v>51.92307692307692</v>
      </c>
      <c r="V55" s="35">
        <f t="shared" si="17"/>
        <v>71.988795518207283</v>
      </c>
      <c r="W55" s="35">
        <f t="shared" si="18"/>
        <v>73.190348525469176</v>
      </c>
      <c r="X55" s="35">
        <f t="shared" si="19"/>
        <v>54.820855956323555</v>
      </c>
      <c r="Y55" s="35">
        <f t="shared" si="20"/>
        <v>74.886574551453904</v>
      </c>
      <c r="Z55" s="35">
        <f t="shared" si="21"/>
        <v>76.088127558715797</v>
      </c>
      <c r="AA55" s="35">
        <f t="shared" si="22"/>
        <v>-2.8977790332466355</v>
      </c>
      <c r="AB55" s="35">
        <f t="shared" si="23"/>
        <v>-2.8977790332466213</v>
      </c>
      <c r="AC55" s="35">
        <f t="shared" si="24"/>
        <v>-2.8977790332466213</v>
      </c>
      <c r="AF55">
        <v>1.79</v>
      </c>
      <c r="AG55">
        <v>2.13</v>
      </c>
      <c r="AJ55" t="s">
        <v>429</v>
      </c>
    </row>
    <row r="56" spans="1:36" ht="15" x14ac:dyDescent="0.25">
      <c r="A56">
        <v>2.08</v>
      </c>
      <c r="B56">
        <v>3.57</v>
      </c>
      <c r="C56">
        <v>3.73</v>
      </c>
      <c r="D56" s="20">
        <f t="shared" si="3"/>
        <v>2.8977790332466169E-2</v>
      </c>
      <c r="E56" s="17">
        <f>IF(OR($A56="",$B56="",$C56=""),"",A56*'MPTO_working_3-way'!$I55)</f>
        <v>2.1402738038915299</v>
      </c>
      <c r="F56" s="21">
        <f>IF(OR($A56="",$B56="",$C56=""),"",B56*'MPTO_working_3-way'!$I55)</f>
        <v>3.6734507114869039</v>
      </c>
      <c r="G56" s="22">
        <f>IF(OR($A56="",$B56="",$C56=""),"",C56*'MPTO_working_3-way'!$I55)</f>
        <v>3.8380871579400986</v>
      </c>
      <c r="H56" s="17">
        <f>IF(OR($A56="",$B56="",$C56=""),"",'MPTO_working_3-way'!E55)</f>
        <v>2.1226466628968179</v>
      </c>
      <c r="I56" s="21">
        <f>IF(OR($A56="",$B56="",$C56=""),"",'MPTO_working_3-way'!F55)</f>
        <v>3.6975031091212096</v>
      </c>
      <c r="J56" s="22">
        <f>IF(OR($A56="",$B56="",$C56=""),"",'MPTO_working_3-way'!G55)</f>
        <v>3.8694112205779319</v>
      </c>
      <c r="K56" s="17">
        <f>IF(OR($A56="",$B56="",$C56=""),"",'OddsRatio_working_3-way'!H55)</f>
        <v>2.1297718983595697</v>
      </c>
      <c r="L56" s="21">
        <f>IF(OR($A56="",$B56="",$C56=""),"",'OddsRatio_working_3-way'!I55)</f>
        <v>3.6884386840593479</v>
      </c>
      <c r="M56" s="22">
        <f>IF(OR($A56="",$B56="",$C56=""),"",'OddsRatio_working_3-way'!J55)</f>
        <v>3.8558122986311347</v>
      </c>
      <c r="N56" s="23">
        <f t="shared" si="13"/>
        <v>46.72299395440718</v>
      </c>
      <c r="O56" s="24">
        <f t="shared" si="14"/>
        <v>27.222360623296062</v>
      </c>
      <c r="P56" s="24">
        <f t="shared" si="15"/>
        <v>26.054645422296769</v>
      </c>
      <c r="Q56" t="s">
        <v>34</v>
      </c>
      <c r="R56" t="s">
        <v>45</v>
      </c>
      <c r="S56" t="s">
        <v>489</v>
      </c>
      <c r="T56" s="35">
        <v>100</v>
      </c>
      <c r="U56" s="35">
        <f t="shared" si="16"/>
        <v>57.983193277310924</v>
      </c>
      <c r="V56" s="35">
        <f t="shared" si="17"/>
        <v>70.501474926253692</v>
      </c>
      <c r="W56" s="35">
        <f t="shared" si="18"/>
        <v>68.75</v>
      </c>
      <c r="X56" s="35">
        <f t="shared" si="19"/>
        <v>60.748525073746308</v>
      </c>
      <c r="Y56" s="35">
        <f t="shared" si="20"/>
        <v>73.266806722689083</v>
      </c>
      <c r="Z56" s="35">
        <f t="shared" si="21"/>
        <v>71.51533179643539</v>
      </c>
      <c r="AA56" s="35">
        <f t="shared" si="22"/>
        <v>-2.7653317964353832</v>
      </c>
      <c r="AB56" s="35">
        <f t="shared" si="23"/>
        <v>-2.7653317964353903</v>
      </c>
      <c r="AC56" s="35">
        <f t="shared" si="24"/>
        <v>-2.7653317964353903</v>
      </c>
      <c r="AF56">
        <v>1.85</v>
      </c>
      <c r="AG56">
        <v>2.04</v>
      </c>
      <c r="AJ56" t="s">
        <v>111</v>
      </c>
    </row>
    <row r="57" spans="1:36" ht="15" x14ac:dyDescent="0.25">
      <c r="A57">
        <v>2.38</v>
      </c>
      <c r="B57">
        <v>3.39</v>
      </c>
      <c r="C57">
        <v>3.2</v>
      </c>
      <c r="D57" s="20">
        <f t="shared" si="3"/>
        <v>2.7653317964353885E-2</v>
      </c>
      <c r="E57" s="17">
        <f>IF(OR($A57="",$B57="",$C57=""),"",A57*'MPTO_working_3-way'!$I56)</f>
        <v>2.4458148967551621</v>
      </c>
      <c r="F57" s="21">
        <f>IF(OR($A57="",$B57="",$C57=""),"",B57*'MPTO_working_3-way'!$I56)</f>
        <v>3.4837447478991597</v>
      </c>
      <c r="G57" s="22">
        <f>IF(OR($A57="",$B57="",$C57=""),"",C57*'MPTO_working_3-way'!$I56)</f>
        <v>3.2884906174859325</v>
      </c>
      <c r="H57" s="17">
        <f>IF(OR($A57="",$B57="",$C57=""),"",'MPTO_working_3-way'!E56)</f>
        <v>2.4333843124293906</v>
      </c>
      <c r="I57" s="21">
        <f>IF(OR($A57="",$B57="",$C57=""),"",'MPTO_working_3-way'!F56)</f>
        <v>3.4993485147763352</v>
      </c>
      <c r="J57" s="22">
        <f>IF(OR($A57="",$B57="",$C57=""),"",'MPTO_working_3-way'!G56)</f>
        <v>3.2972588230886859</v>
      </c>
      <c r="K57" s="17">
        <f>IF(OR($A57="",$B57="",$C57=""),"",'OddsRatio_working_3-way'!H56)</f>
        <v>2.4388578227061006</v>
      </c>
      <c r="L57" s="21">
        <f>IF(OR($A57="",$B57="",$C57=""),"",'OddsRatio_working_3-way'!I56)</f>
        <v>3.4919349248315794</v>
      </c>
      <c r="M57" s="22">
        <f>IF(OR($A57="",$B57="",$C57=""),"",'OddsRatio_working_3-way'!J56)</f>
        <v>3.2938313115604503</v>
      </c>
      <c r="N57" s="23">
        <f t="shared" si="13"/>
        <v>40.886168504684875</v>
      </c>
      <c r="O57" s="24">
        <f t="shared" si="14"/>
        <v>28.70474366995575</v>
      </c>
      <c r="P57" s="24">
        <f t="shared" si="15"/>
        <v>30.409087825359371</v>
      </c>
      <c r="Q57" t="s">
        <v>49</v>
      </c>
      <c r="R57" t="s">
        <v>37</v>
      </c>
      <c r="S57" t="s">
        <v>489</v>
      </c>
      <c r="T57" s="35">
        <v>100</v>
      </c>
      <c r="U57" s="35">
        <f t="shared" si="16"/>
        <v>64.912280701754383</v>
      </c>
      <c r="V57" s="35">
        <f t="shared" si="17"/>
        <v>69.78851963746223</v>
      </c>
      <c r="W57" s="35">
        <f t="shared" si="18"/>
        <v>62.406015037593981</v>
      </c>
      <c r="X57" s="35">
        <f t="shared" si="19"/>
        <v>67.805465324943782</v>
      </c>
      <c r="Y57" s="35">
        <f t="shared" si="20"/>
        <v>72.681704260651628</v>
      </c>
      <c r="Z57" s="35">
        <f t="shared" si="21"/>
        <v>65.299199660783373</v>
      </c>
      <c r="AA57" s="35">
        <f t="shared" si="22"/>
        <v>-2.8931846231893985</v>
      </c>
      <c r="AB57" s="35">
        <f t="shared" si="23"/>
        <v>-2.8931846231893985</v>
      </c>
      <c r="AC57" s="35">
        <f t="shared" si="24"/>
        <v>-2.8931846231893914</v>
      </c>
      <c r="AF57">
        <v>2.09</v>
      </c>
      <c r="AG57">
        <v>1.81</v>
      </c>
      <c r="AJ57" t="s">
        <v>111</v>
      </c>
    </row>
    <row r="58" spans="1:36" ht="15" x14ac:dyDescent="0.25">
      <c r="A58">
        <v>2.85</v>
      </c>
      <c r="B58">
        <v>3.31</v>
      </c>
      <c r="C58">
        <v>2.66</v>
      </c>
      <c r="D58" s="20">
        <f t="shared" si="3"/>
        <v>2.8931846231893932E-2</v>
      </c>
      <c r="E58" s="17">
        <f>IF(OR($A58="",$B58="",$C58=""),"",A58*'MPTO_working_3-way'!$I57)</f>
        <v>2.9324557617608979</v>
      </c>
      <c r="F58" s="21">
        <f>IF(OR($A58="",$B58="",$C58=""),"",B58*'MPTO_working_3-way'!$I57)</f>
        <v>3.4057644110275689</v>
      </c>
      <c r="G58" s="22">
        <f>IF(OR($A58="",$B58="",$C58=""),"",C58*'MPTO_working_3-way'!$I57)</f>
        <v>2.7369587109768378</v>
      </c>
      <c r="H58" s="17">
        <f>IF(OR($A58="",$B58="",$C58=""),"",'MPTO_working_3-way'!E57)</f>
        <v>2.9305468235711807</v>
      </c>
      <c r="I58" s="21">
        <f>IF(OR($A58="",$B58="",$C58=""),"",'MPTO_working_3-way'!F57)</f>
        <v>3.4191441072152848</v>
      </c>
      <c r="J58" s="22">
        <f>IF(OR($A58="",$B58="",$C58=""),"",'MPTO_working_3-way'!G57)</f>
        <v>2.7300332807364485</v>
      </c>
      <c r="K58" s="17">
        <f>IF(OR($A58="",$B58="",$C58=""),"",'OddsRatio_working_3-way'!H57)</f>
        <v>2.9318102526008363</v>
      </c>
      <c r="L58" s="21">
        <f>IF(OR($A58="",$B58="",$C58=""),"",'OddsRatio_working_3-way'!I57)</f>
        <v>3.4121522613556392</v>
      </c>
      <c r="M58" s="22">
        <f>IF(OR($A58="",$B58="",$C58=""),"",'OddsRatio_working_3-way'!J57)</f>
        <v>2.7334081185499404</v>
      </c>
      <c r="N58" s="23">
        <f t="shared" si="13"/>
        <v>34.101111192876587</v>
      </c>
      <c r="O58" s="24">
        <f t="shared" si="14"/>
        <v>29.361983957612775</v>
      </c>
      <c r="P58" s="24">
        <f t="shared" si="15"/>
        <v>36.536904849510634</v>
      </c>
      <c r="Q58" t="s">
        <v>46</v>
      </c>
      <c r="R58" t="s">
        <v>41</v>
      </c>
      <c r="S58" t="s">
        <v>489</v>
      </c>
      <c r="T58" s="35">
        <v>100</v>
      </c>
      <c r="U58" s="35">
        <f t="shared" si="16"/>
        <v>62.406015037593981</v>
      </c>
      <c r="V58" s="35">
        <f t="shared" si="17"/>
        <v>68.152866242038215</v>
      </c>
      <c r="W58" s="35">
        <f t="shared" si="18"/>
        <v>66.777408637873762</v>
      </c>
      <c r="X58" s="35">
        <f t="shared" si="19"/>
        <v>65.069725120088023</v>
      </c>
      <c r="Y58" s="35">
        <f t="shared" si="20"/>
        <v>70.816576324532264</v>
      </c>
      <c r="Z58" s="35">
        <f t="shared" si="21"/>
        <v>69.441118720367797</v>
      </c>
      <c r="AA58" s="35">
        <f t="shared" si="22"/>
        <v>-2.6637100824940418</v>
      </c>
      <c r="AB58" s="35">
        <f t="shared" si="23"/>
        <v>-2.6637100824940489</v>
      </c>
      <c r="AC58" s="35">
        <f t="shared" si="24"/>
        <v>-2.6637100824940347</v>
      </c>
      <c r="AF58">
        <v>2.36</v>
      </c>
      <c r="AG58">
        <v>1.64</v>
      </c>
      <c r="AJ58" t="s">
        <v>111</v>
      </c>
    </row>
    <row r="59" spans="1:36" ht="15" x14ac:dyDescent="0.25">
      <c r="A59">
        <v>2.66</v>
      </c>
      <c r="B59">
        <v>3.14</v>
      </c>
      <c r="C59">
        <v>3.01</v>
      </c>
      <c r="D59" s="20">
        <f t="shared" si="3"/>
        <v>2.6637100824940418E-2</v>
      </c>
      <c r="E59" s="17">
        <f>IF(OR($A59="",$B59="",$C59=""),"",A59*'MPTO_working_3-way'!$I58)</f>
        <v>2.7308546881943419</v>
      </c>
      <c r="F59" s="21">
        <f>IF(OR($A59="",$B59="",$C59=""),"",B59*'MPTO_working_3-way'!$I58)</f>
        <v>3.2236404965903129</v>
      </c>
      <c r="G59" s="22">
        <f>IF(OR($A59="",$B59="",$C59=""),"",C59*'MPTO_working_3-way'!$I58)</f>
        <v>3.0901776734830704</v>
      </c>
      <c r="H59" s="17">
        <f>IF(OR($A59="",$B59="",$C59=""),"",'MPTO_working_3-way'!E58)</f>
        <v>2.7243441859430204</v>
      </c>
      <c r="I59" s="21">
        <f>IF(OR($A59="",$B59="",$C59=""),"",'MPTO_working_3-way'!F58)</f>
        <v>3.2300544528157538</v>
      </c>
      <c r="J59" s="22">
        <f>IF(OR($A59="",$B59="",$C59=""),"",'MPTO_working_3-way'!G58)</f>
        <v>3.0926539323959248</v>
      </c>
      <c r="K59" s="17">
        <f>IF(OR($A59="",$B59="",$C59=""),"",'OddsRatio_working_3-way'!H58)</f>
        <v>2.7274039447810301</v>
      </c>
      <c r="L59" s="21">
        <f>IF(OR($A59="",$B59="",$C59=""),"",'OddsRatio_working_3-way'!I58)</f>
        <v>3.2268942420671105</v>
      </c>
      <c r="M59" s="22">
        <f>IF(OR($A59="",$B59="",$C59=""),"",'OddsRatio_working_3-way'!J58)</f>
        <v>3.091615619885463</v>
      </c>
      <c r="N59" s="23">
        <f t="shared" si="13"/>
        <v>36.618572358429155</v>
      </c>
      <c r="O59" s="24">
        <f t="shared" si="14"/>
        <v>31.020828813191581</v>
      </c>
      <c r="P59" s="24">
        <f t="shared" si="15"/>
        <v>32.36059882837926</v>
      </c>
      <c r="Q59" t="s">
        <v>39</v>
      </c>
      <c r="R59" t="s">
        <v>43</v>
      </c>
      <c r="S59" t="s">
        <v>489</v>
      </c>
      <c r="T59" s="35">
        <v>100</v>
      </c>
      <c r="U59" s="35">
        <f t="shared" si="16"/>
        <v>67.10526315789474</v>
      </c>
      <c r="V59" s="35">
        <f t="shared" si="17"/>
        <v>70.588235294117652</v>
      </c>
      <c r="W59" s="35">
        <f t="shared" si="18"/>
        <v>59.514170040485837</v>
      </c>
      <c r="X59" s="35">
        <f t="shared" si="19"/>
        <v>69.897594665396525</v>
      </c>
      <c r="Y59" s="35">
        <f t="shared" si="20"/>
        <v>73.380566801619437</v>
      </c>
      <c r="Z59" s="35">
        <f t="shared" si="21"/>
        <v>62.306501547987622</v>
      </c>
      <c r="AA59" s="35">
        <f t="shared" si="22"/>
        <v>-2.7923315075017854</v>
      </c>
      <c r="AB59" s="35">
        <f t="shared" si="23"/>
        <v>-2.7923315075017854</v>
      </c>
      <c r="AC59" s="35">
        <f t="shared" si="24"/>
        <v>-2.7923315075017854</v>
      </c>
      <c r="AF59">
        <v>2.44</v>
      </c>
      <c r="AG59">
        <v>1.6</v>
      </c>
      <c r="AJ59" t="s">
        <v>111</v>
      </c>
    </row>
    <row r="60" spans="1:36" ht="15" x14ac:dyDescent="0.25">
      <c r="A60">
        <v>3.04</v>
      </c>
      <c r="B60">
        <v>3.4</v>
      </c>
      <c r="C60">
        <v>2.4700000000000002</v>
      </c>
      <c r="D60" s="20">
        <f t="shared" si="3"/>
        <v>2.7923315075017996E-2</v>
      </c>
      <c r="E60" s="17">
        <f>IF(OR($A60="",$B60="",$C60=""),"",A60*'MPTO_working_3-way'!$I59)</f>
        <v>3.1248868778280547</v>
      </c>
      <c r="F60" s="21">
        <f>IF(OR($A60="",$B60="",$C60=""),"",B60*'MPTO_working_3-way'!$I59)</f>
        <v>3.4949392712550611</v>
      </c>
      <c r="G60" s="22">
        <f>IF(OR($A60="",$B60="",$C60=""),"",C60*'MPTO_working_3-way'!$I59)</f>
        <v>2.5389705882352946</v>
      </c>
      <c r="H60" s="17">
        <f>IF(OR($A60="",$B60="",$C60=""),"",'MPTO_working_3-way'!E59)</f>
        <v>3.1285235316031299</v>
      </c>
      <c r="I60" s="21">
        <f>IF(OR($A60="",$B60="",$C60=""),"",'MPTO_working_3-way'!F59)</f>
        <v>3.5111142080691242</v>
      </c>
      <c r="J60" s="22">
        <f>IF(OR($A60="",$B60="",$C60=""),"",'MPTO_working_3-way'!G59)</f>
        <v>2.5281220209723552</v>
      </c>
      <c r="K60" s="17">
        <f>IF(OR($A60="",$B60="",$C60=""),"",'OddsRatio_working_3-way'!H59)</f>
        <v>3.1274979445605084</v>
      </c>
      <c r="L60" s="21">
        <f>IF(OR($A60="",$B60="",$C60=""),"",'OddsRatio_working_3-way'!I59)</f>
        <v>3.5029387583064815</v>
      </c>
      <c r="M60" s="22">
        <f>IF(OR($A60="",$B60="",$C60=""),"",'OddsRatio_working_3-way'!J59)</f>
        <v>2.5330499894627199</v>
      </c>
      <c r="N60" s="23">
        <f t="shared" si="13"/>
        <v>32.00115841297422</v>
      </c>
      <c r="O60" s="24">
        <f t="shared" si="14"/>
        <v>28.612800463365183</v>
      </c>
      <c r="P60" s="24">
        <f t="shared" si="15"/>
        <v>39.386041123660576</v>
      </c>
      <c r="Q60" t="s">
        <v>50</v>
      </c>
      <c r="R60" t="s">
        <v>76</v>
      </c>
      <c r="S60" t="s">
        <v>489</v>
      </c>
      <c r="T60" s="35">
        <v>100</v>
      </c>
      <c r="U60" s="35">
        <f t="shared" si="16"/>
        <v>54.337899543379002</v>
      </c>
      <c r="V60" s="35">
        <f t="shared" si="17"/>
        <v>70.238095238095241</v>
      </c>
      <c r="W60" s="35">
        <f t="shared" si="18"/>
        <v>72.67759562841529</v>
      </c>
      <c r="X60" s="35">
        <f t="shared" si="19"/>
        <v>57.084309133489455</v>
      </c>
      <c r="Y60" s="35">
        <f t="shared" si="20"/>
        <v>72.984504828205715</v>
      </c>
      <c r="Z60" s="35">
        <f t="shared" si="21"/>
        <v>75.424005218525764</v>
      </c>
      <c r="AA60" s="35">
        <f t="shared" si="22"/>
        <v>-2.7464095901104528</v>
      </c>
      <c r="AB60" s="35">
        <f t="shared" si="23"/>
        <v>-2.7464095901104741</v>
      </c>
      <c r="AC60" s="35">
        <f t="shared" si="24"/>
        <v>-2.7464095901104741</v>
      </c>
      <c r="AF60">
        <v>2.12</v>
      </c>
      <c r="AG60">
        <v>1.78</v>
      </c>
      <c r="AJ60" t="s">
        <v>111</v>
      </c>
    </row>
    <row r="61" spans="1:36" ht="15" x14ac:dyDescent="0.25">
      <c r="A61">
        <v>2.19</v>
      </c>
      <c r="B61">
        <v>3.36</v>
      </c>
      <c r="C61">
        <v>3.66</v>
      </c>
      <c r="D61" s="20">
        <f t="shared" si="3"/>
        <v>2.7464095901104546E-2</v>
      </c>
      <c r="E61" s="17">
        <f>IF(OR($A61="",$B61="",$C61=""),"",A61*'MPTO_working_3-way'!$I60)</f>
        <v>2.250146370023419</v>
      </c>
      <c r="F61" s="21">
        <f>IF(OR($A61="",$B61="",$C61=""),"",B61*'MPTO_working_3-way'!$I60)</f>
        <v>3.4522793622277113</v>
      </c>
      <c r="G61" s="22">
        <f>IF(OR($A61="",$B61="",$C61=""),"",C61*'MPTO_working_3-way'!$I60)</f>
        <v>3.7605185909980428</v>
      </c>
      <c r="H61" s="17">
        <f>IF(OR($A61="",$B61="",$C61=""),"",'MPTO_working_3-way'!E60)</f>
        <v>2.2348051389389538</v>
      </c>
      <c r="I61" s="21">
        <f>IF(OR($A61="",$B61="",$C61=""),"",'MPTO_working_3-way'!F60)</f>
        <v>3.4666328907451911</v>
      </c>
      <c r="J61" s="22">
        <f>IF(OR($A61="",$B61="",$C61=""),"",'MPTO_working_3-way'!G60)</f>
        <v>3.7868840841367808</v>
      </c>
      <c r="K61" s="17">
        <f>IF(OR($A61="",$B61="",$C61=""),"",'OddsRatio_working_3-way'!H60)</f>
        <v>2.2412341580292394</v>
      </c>
      <c r="L61" s="21">
        <f>IF(OR($A61="",$B61="",$C61=""),"",'OddsRatio_working_3-way'!I60)</f>
        <v>3.4616072377722737</v>
      </c>
      <c r="M61" s="22">
        <f>IF(OR($A61="",$B61="",$C61=""),"",'OddsRatio_working_3-way'!J60)</f>
        <v>3.7745234120653586</v>
      </c>
      <c r="N61" s="23">
        <f t="shared" si="13"/>
        <v>44.441553372796463</v>
      </c>
      <c r="O61" s="24">
        <f t="shared" si="14"/>
        <v>28.966369609054837</v>
      </c>
      <c r="P61" s="24">
        <f t="shared" si="15"/>
        <v>26.592077018148704</v>
      </c>
      <c r="Q61" t="s">
        <v>44</v>
      </c>
      <c r="R61" t="s">
        <v>47</v>
      </c>
      <c r="S61" t="s">
        <v>489</v>
      </c>
      <c r="T61" s="35">
        <v>100</v>
      </c>
      <c r="U61" s="35">
        <f t="shared" si="16"/>
        <v>61.240310077519375</v>
      </c>
      <c r="V61" s="35">
        <f t="shared" si="17"/>
        <v>69.230769230769241</v>
      </c>
      <c r="W61" s="35">
        <f t="shared" si="18"/>
        <v>66.88741721854305</v>
      </c>
      <c r="X61" s="35">
        <f t="shared" si="19"/>
        <v>63.881813550687724</v>
      </c>
      <c r="Y61" s="35">
        <f t="shared" si="20"/>
        <v>71.872272703937568</v>
      </c>
      <c r="Z61" s="35">
        <f t="shared" si="21"/>
        <v>69.528920691711392</v>
      </c>
      <c r="AA61" s="35">
        <f t="shared" si="22"/>
        <v>-2.6415034731683491</v>
      </c>
      <c r="AB61" s="35">
        <f t="shared" si="23"/>
        <v>-2.6415034731683278</v>
      </c>
      <c r="AC61" s="35">
        <f t="shared" si="24"/>
        <v>-2.641503473168342</v>
      </c>
      <c r="AF61">
        <v>2.31</v>
      </c>
      <c r="AG61">
        <v>1.66</v>
      </c>
      <c r="AJ61" t="s">
        <v>111</v>
      </c>
    </row>
    <row r="62" spans="1:36" ht="15" x14ac:dyDescent="0.25">
      <c r="A62">
        <v>2.58</v>
      </c>
      <c r="B62">
        <v>3.25</v>
      </c>
      <c r="C62">
        <v>3.02</v>
      </c>
      <c r="D62" s="20">
        <f t="shared" si="3"/>
        <v>2.6415034731683384E-2</v>
      </c>
      <c r="E62" s="17">
        <f>IF(OR($A62="",$B62="",$C62=""),"",A62*'MPTO_working_3-way'!$I61)</f>
        <v>2.6481507896077434</v>
      </c>
      <c r="F62" s="21">
        <f>IF(OR($A62="",$B62="",$C62=""),"",B62*'MPTO_working_3-way'!$I61)</f>
        <v>3.3358488628779712</v>
      </c>
      <c r="G62" s="22">
        <f>IF(OR($A62="",$B62="",$C62=""),"",C62*'MPTO_working_3-way'!$I61)</f>
        <v>3.0997734048896839</v>
      </c>
      <c r="H62" s="17">
        <f>IF(OR($A62="",$B62="",$C62=""),"",'MPTO_working_3-way'!E61)</f>
        <v>2.6399720601471364</v>
      </c>
      <c r="I62" s="21">
        <f>IF(OR($A62="",$B62="",$C62=""),"",'MPTO_working_3-way'!F61)</f>
        <v>3.3457427364693757</v>
      </c>
      <c r="J62" s="22">
        <f>IF(OR($A62="",$B62="",$C62=""),"",'MPTO_working_3-way'!G61)</f>
        <v>3.1024989688027085</v>
      </c>
      <c r="K62" s="17">
        <f>IF(OR($A62="",$B62="",$C62=""),"",'OddsRatio_working_3-way'!H61)</f>
        <v>2.6437646193281421</v>
      </c>
      <c r="L62" s="21">
        <f>IF(OR($A62="",$B62="",$C62=""),"",'OddsRatio_working_3-way'!I61)</f>
        <v>3.340804046511594</v>
      </c>
      <c r="M62" s="22">
        <f>IF(OR($A62="",$B62="",$C62=""),"",'OddsRatio_working_3-way'!J61)</f>
        <v>3.1015218550904087</v>
      </c>
      <c r="N62" s="23">
        <f t="shared" si="13"/>
        <v>37.762200095415437</v>
      </c>
      <c r="O62" s="24">
        <f t="shared" si="14"/>
        <v>29.977377306514413</v>
      </c>
      <c r="P62" s="24">
        <f t="shared" si="15"/>
        <v>32.26042259807015</v>
      </c>
      <c r="Q62" t="s">
        <v>54</v>
      </c>
      <c r="R62" t="s">
        <v>36</v>
      </c>
      <c r="S62" t="s">
        <v>489</v>
      </c>
      <c r="T62" s="35">
        <v>100</v>
      </c>
      <c r="U62" s="35">
        <f t="shared" si="16"/>
        <v>37.5</v>
      </c>
      <c r="V62" s="35">
        <f t="shared" si="17"/>
        <v>75.308641975308646</v>
      </c>
      <c r="W62" s="35">
        <f t="shared" si="18"/>
        <v>84.101748807631168</v>
      </c>
      <c r="X62" s="35">
        <f t="shared" si="19"/>
        <v>40.589609217060193</v>
      </c>
      <c r="Y62" s="35">
        <f t="shared" si="20"/>
        <v>78.398251192368846</v>
      </c>
      <c r="Z62" s="35">
        <f t="shared" si="21"/>
        <v>87.191358024691354</v>
      </c>
      <c r="AA62" s="35">
        <f t="shared" si="22"/>
        <v>-3.0896092170601932</v>
      </c>
      <c r="AB62" s="35">
        <f t="shared" si="23"/>
        <v>-3.0896092170602003</v>
      </c>
      <c r="AC62" s="35">
        <f t="shared" si="24"/>
        <v>-3.0896092170601861</v>
      </c>
      <c r="AF62">
        <v>2.21</v>
      </c>
      <c r="AG62">
        <v>1.72</v>
      </c>
      <c r="AJ62" t="s">
        <v>111</v>
      </c>
    </row>
    <row r="63" spans="1:36" ht="15" x14ac:dyDescent="0.25">
      <c r="A63">
        <v>1.6</v>
      </c>
      <c r="B63">
        <v>4.05</v>
      </c>
      <c r="C63">
        <v>6.29</v>
      </c>
      <c r="D63" s="20">
        <f t="shared" si="3"/>
        <v>3.0896092170602074E-2</v>
      </c>
      <c r="E63" s="17">
        <f>IF(OR($A63="",$B63="",$C63=""),"",A63*'MPTO_working_3-way'!$I62)</f>
        <v>1.6494337474729635</v>
      </c>
      <c r="F63" s="21">
        <f>IF(OR($A63="",$B63="",$C63=""),"",B63*'MPTO_working_3-way'!$I62)</f>
        <v>4.1751291732909381</v>
      </c>
      <c r="G63" s="22">
        <f>IF(OR($A63="",$B63="",$C63=""),"",C63*'MPTO_working_3-way'!$I62)</f>
        <v>6.4843364197530873</v>
      </c>
      <c r="H63" s="17">
        <f>IF(OR($A63="",$B63="",$C63=""),"",'MPTO_working_3-way'!E62)</f>
        <v>1.6268063785685209</v>
      </c>
      <c r="I63" s="21">
        <f>IF(OR($A63="",$B63="",$C63=""),"",'MPTO_working_3-way'!F62)</f>
        <v>4.2262768424654453</v>
      </c>
      <c r="J63" s="22">
        <f>IF(OR($A63="",$B63="",$C63=""),"",'MPTO_working_3-way'!G62)</f>
        <v>6.7256816294202117</v>
      </c>
      <c r="K63" s="17">
        <f>IF(OR($A63="",$B63="",$C63=""),"",'OddsRatio_working_3-way'!H62)</f>
        <v>1.6346418992135459</v>
      </c>
      <c r="L63" s="21">
        <f>IF(OR($A63="",$B63="",$C63=""),"",'OddsRatio_working_3-way'!I62)</f>
        <v>4.2260963210021911</v>
      </c>
      <c r="M63" s="22">
        <f>IF(OR($A63="",$B63="",$C63=""),"",'OddsRatio_working_3-way'!J62)</f>
        <v>6.5954260780660947</v>
      </c>
      <c r="N63" s="23">
        <f t="shared" si="13"/>
        <v>60.626866737270483</v>
      </c>
      <c r="O63" s="24">
        <f t="shared" si="14"/>
        <v>23.951354760403156</v>
      </c>
      <c r="P63" s="24">
        <f t="shared" si="15"/>
        <v>15.421778502326354</v>
      </c>
      <c r="Q63" t="s">
        <v>42</v>
      </c>
      <c r="R63" t="s">
        <v>113</v>
      </c>
      <c r="S63" t="s">
        <v>489</v>
      </c>
      <c r="T63" s="35">
        <v>100</v>
      </c>
      <c r="U63" s="35">
        <f t="shared" si="16"/>
        <v>48.717948717948723</v>
      </c>
      <c r="V63" s="35">
        <f t="shared" si="17"/>
        <v>71.910112359550567</v>
      </c>
      <c r="W63" s="35">
        <f t="shared" si="18"/>
        <v>76.470588235294116</v>
      </c>
      <c r="X63" s="35">
        <f t="shared" si="19"/>
        <v>51.619299405155331</v>
      </c>
      <c r="Y63" s="35">
        <f t="shared" si="20"/>
        <v>74.811463046757169</v>
      </c>
      <c r="Z63" s="35">
        <f t="shared" si="21"/>
        <v>79.371938922500732</v>
      </c>
      <c r="AA63" s="35">
        <f t="shared" si="22"/>
        <v>-2.9013506872066088</v>
      </c>
      <c r="AB63" s="35">
        <f t="shared" si="23"/>
        <v>-2.9013506872066017</v>
      </c>
      <c r="AC63" s="35">
        <f t="shared" si="24"/>
        <v>-2.9013506872066159</v>
      </c>
      <c r="AF63">
        <v>1.84</v>
      </c>
      <c r="AG63">
        <v>2.06</v>
      </c>
      <c r="AJ63" t="s">
        <v>111</v>
      </c>
    </row>
    <row r="64" spans="1:36" ht="15" x14ac:dyDescent="0.25">
      <c r="A64">
        <v>1.95</v>
      </c>
      <c r="B64">
        <v>3.56</v>
      </c>
      <c r="C64">
        <v>4.25</v>
      </c>
      <c r="D64" s="20">
        <f t="shared" si="3"/>
        <v>2.9013506872066053E-2</v>
      </c>
      <c r="E64" s="17">
        <f>IF(OR($A64="",$B64="",$C64=""),"",A64*'MPTO_working_3-way'!$I63)</f>
        <v>2.0065763384005288</v>
      </c>
      <c r="F64" s="21">
        <f>IF(OR($A64="",$B64="",$C64=""),"",B64*'MPTO_working_3-way'!$I63)</f>
        <v>3.663288084464555</v>
      </c>
      <c r="G64" s="22">
        <f>IF(OR($A64="",$B64="",$C64=""),"",C64*'MPTO_working_3-way'!$I63)</f>
        <v>4.3733074042062805</v>
      </c>
      <c r="H64" s="17">
        <f>IF(OR($A64="",$B64="",$C64=""),"",'MPTO_working_3-way'!E63)</f>
        <v>1.987481474828221</v>
      </c>
      <c r="I64" s="21">
        <f>IF(OR($A64="",$B64="",$C64=""),"",'MPTO_working_3-way'!F63)</f>
        <v>3.6869389540332826</v>
      </c>
      <c r="J64" s="22">
        <f>IF(OR($A64="",$B64="",$C64=""),"",'MPTO_working_3-way'!G63)</f>
        <v>4.4321732598898347</v>
      </c>
      <c r="K64" s="17">
        <f>IF(OR($A64="",$B64="",$C64=""),"",'OddsRatio_working_3-way'!H63)</f>
        <v>1.9949489844491071</v>
      </c>
      <c r="L64" s="21">
        <f>IF(OR($A64="",$B64="",$C64=""),"",'OddsRatio_working_3-way'!I63)</f>
        <v>3.6811256844102256</v>
      </c>
      <c r="M64" s="22">
        <f>IF(OR($A64="",$B64="",$C64=""),"",'OddsRatio_working_3-way'!J63)</f>
        <v>4.4037728415364201</v>
      </c>
      <c r="N64" s="23">
        <f t="shared" si="13"/>
        <v>49.836130371053535</v>
      </c>
      <c r="O64" s="24">
        <f t="shared" si="14"/>
        <v>27.297880399874835</v>
      </c>
      <c r="P64" s="24">
        <f t="shared" si="15"/>
        <v>22.865989229071626</v>
      </c>
      <c r="Q64" t="s">
        <v>56</v>
      </c>
      <c r="R64" t="s">
        <v>40</v>
      </c>
      <c r="S64" t="s">
        <v>489</v>
      </c>
      <c r="T64" s="35">
        <v>100</v>
      </c>
      <c r="U64" s="35">
        <f t="shared" si="16"/>
        <v>38.650306748466257</v>
      </c>
      <c r="V64" s="35">
        <f t="shared" si="17"/>
        <v>75.062344139650875</v>
      </c>
      <c r="W64" s="35">
        <f t="shared" si="18"/>
        <v>83.22147651006712</v>
      </c>
      <c r="X64" s="35">
        <f t="shared" si="19"/>
        <v>41.716179350282012</v>
      </c>
      <c r="Y64" s="35">
        <f t="shared" si="20"/>
        <v>78.12821674146663</v>
      </c>
      <c r="Z64" s="35">
        <f t="shared" si="21"/>
        <v>86.287349111882875</v>
      </c>
      <c r="AA64" s="35">
        <f t="shared" si="22"/>
        <v>-3.0658726018157552</v>
      </c>
      <c r="AB64" s="35">
        <f t="shared" si="23"/>
        <v>-3.0658726018157552</v>
      </c>
      <c r="AC64" s="35">
        <f t="shared" si="24"/>
        <v>-3.0658726018157552</v>
      </c>
      <c r="AF64">
        <v>2.1</v>
      </c>
      <c r="AG64">
        <v>1.79</v>
      </c>
      <c r="AJ64" t="s">
        <v>111</v>
      </c>
    </row>
    <row r="65" spans="1:36" ht="15" x14ac:dyDescent="0.25">
      <c r="A65">
        <v>1.63</v>
      </c>
      <c r="B65">
        <v>4.01</v>
      </c>
      <c r="C65">
        <v>5.96</v>
      </c>
      <c r="D65" s="20">
        <f t="shared" si="3"/>
        <v>3.0658726018157667E-2</v>
      </c>
      <c r="E65" s="17">
        <f>IF(OR($A65="",$B65="",$C65=""),"",A65*'MPTO_working_3-way'!$I64)</f>
        <v>1.6799737234095968</v>
      </c>
      <c r="F65" s="21">
        <f>IF(OR($A65="",$B65="",$C65=""),"",B65*'MPTO_working_3-way'!$I64)</f>
        <v>4.1329414913328124</v>
      </c>
      <c r="G65" s="22">
        <f>IF(OR($A65="",$B65="",$C65=""),"",C65*'MPTO_working_3-way'!$I64)</f>
        <v>6.1427260070682195</v>
      </c>
      <c r="H65" s="17">
        <f>IF(OR($A65="",$B65="",$C65=""),"",'MPTO_working_3-way'!E64)</f>
        <v>1.6576123537624181</v>
      </c>
      <c r="I65" s="21">
        <f>IF(OR($A65="",$B65="",$C65=""),"",'MPTO_working_3-way'!F64)</f>
        <v>4.1813539640432822</v>
      </c>
      <c r="J65" s="22">
        <f>IF(OR($A65="",$B65="",$C65=""),"",'MPTO_working_3-way'!G64)</f>
        <v>6.3465605563601137</v>
      </c>
      <c r="K65" s="17">
        <f>IF(OR($A65="",$B65="",$C65=""),"",'OddsRatio_working_3-way'!H64)</f>
        <v>1.6654359779691348</v>
      </c>
      <c r="L65" s="21">
        <f>IF(OR($A65="",$B65="",$C65=""),"",'OddsRatio_working_3-way'!I64)</f>
        <v>4.1793052280747549</v>
      </c>
      <c r="M65" s="22">
        <f>IF(OR($A65="",$B65="",$C65=""),"",'OddsRatio_working_3-way'!J64)</f>
        <v>6.2389880170268386</v>
      </c>
      <c r="N65" s="23">
        <f t="shared" si="13"/>
        <v>59.524740540015486</v>
      </c>
      <c r="O65" s="24">
        <f t="shared" si="14"/>
        <v>24.195842164644699</v>
      </c>
      <c r="P65" s="24">
        <f t="shared" si="15"/>
        <v>16.279417295339808</v>
      </c>
      <c r="Q65" t="s">
        <v>48</v>
      </c>
      <c r="R65" t="s">
        <v>106</v>
      </c>
      <c r="S65" t="s">
        <v>489</v>
      </c>
      <c r="T65" s="35">
        <v>100</v>
      </c>
      <c r="U65" s="35">
        <f t="shared" si="16"/>
        <v>80.353634577603145</v>
      </c>
      <c r="V65" s="35">
        <f t="shared" si="17"/>
        <v>72.826086956521735</v>
      </c>
      <c r="W65" s="35">
        <f t="shared" si="18"/>
        <v>43.820224719101127</v>
      </c>
      <c r="X65" s="35">
        <f t="shared" si="19"/>
        <v>83.353688324377146</v>
      </c>
      <c r="Y65" s="35">
        <f t="shared" si="20"/>
        <v>75.826140703295735</v>
      </c>
      <c r="Z65" s="35">
        <f t="shared" si="21"/>
        <v>46.82027846587512</v>
      </c>
      <c r="AA65" s="35">
        <f t="shared" si="22"/>
        <v>-3.0000537467740003</v>
      </c>
      <c r="AB65" s="35">
        <f t="shared" si="23"/>
        <v>-3.0000537467740003</v>
      </c>
      <c r="AC65" s="35">
        <f t="shared" si="24"/>
        <v>-3.0000537467739932</v>
      </c>
      <c r="AF65">
        <v>1.93</v>
      </c>
      <c r="AG65">
        <v>1.95</v>
      </c>
      <c r="AJ65" t="s">
        <v>111</v>
      </c>
    </row>
    <row r="66" spans="1:36" ht="15" x14ac:dyDescent="0.25">
      <c r="A66">
        <v>5.09</v>
      </c>
      <c r="B66">
        <v>3.68</v>
      </c>
      <c r="C66">
        <v>1.78</v>
      </c>
      <c r="D66" s="20">
        <f t="shared" si="3"/>
        <v>3.0000537467739896E-2</v>
      </c>
      <c r="E66" s="17">
        <f>IF(OR($A66="",$B66="",$C66=""),"",A66*'MPTO_working_3-way'!$I65)</f>
        <v>5.2427027357107958</v>
      </c>
      <c r="F66" s="21">
        <f>IF(OR($A66="",$B66="",$C66=""),"",B66*'MPTO_working_3-way'!$I65)</f>
        <v>3.7904019778812832</v>
      </c>
      <c r="G66" s="22">
        <f>IF(OR($A66="",$B66="",$C66=""),"",C66*'MPTO_working_3-way'!$I65)</f>
        <v>1.8334009566925771</v>
      </c>
      <c r="H66" s="17">
        <f>IF(OR($A66="",$B66="",$C66=""),"",'MPTO_working_3-way'!E65)</f>
        <v>5.3629806032254885</v>
      </c>
      <c r="I66" s="21">
        <f>IF(OR($A66="",$B66="",$C66=""),"",'MPTO_working_3-way'!F65)</f>
        <v>3.8206006217796444</v>
      </c>
      <c r="J66" s="22">
        <f>IF(OR($A66="",$B66="",$C66=""),"",'MPTO_working_3-way'!G65)</f>
        <v>1.8122587842851172</v>
      </c>
      <c r="K66" s="17">
        <f>IF(OR($A66="",$B66="",$C66=""),"",'OddsRatio_working_3-way'!H65)</f>
        <v>5.3004303521690748</v>
      </c>
      <c r="L66" s="21">
        <f>IF(OR($A66="",$B66="",$C66=""),"",'OddsRatio_working_3-way'!I65)</f>
        <v>3.8178859031327934</v>
      </c>
      <c r="M66" s="22">
        <f>IF(OR($A66="",$B66="",$C66=""),"",'OddsRatio_working_3-way'!J65)</f>
        <v>1.8201309718073053</v>
      </c>
      <c r="N66" s="23">
        <f t="shared" si="13"/>
        <v>19.074131233656942</v>
      </c>
      <c r="O66" s="24">
        <f t="shared" si="14"/>
        <v>26.382426081335282</v>
      </c>
      <c r="P66" s="24">
        <f t="shared" si="15"/>
        <v>54.543442685007768</v>
      </c>
      <c r="Q66" t="s">
        <v>38</v>
      </c>
      <c r="R66" t="s">
        <v>55</v>
      </c>
      <c r="S66" t="s">
        <v>489</v>
      </c>
      <c r="T66" s="35">
        <v>100</v>
      </c>
      <c r="U66" s="35">
        <f t="shared" si="16"/>
        <v>64.157706093189958</v>
      </c>
      <c r="V66" s="35">
        <f t="shared" si="17"/>
        <v>72.067039106145245</v>
      </c>
      <c r="W66" s="35">
        <f t="shared" si="18"/>
        <v>59.349593495934961</v>
      </c>
      <c r="X66" s="35">
        <f t="shared" si="19"/>
        <v>68.583367397919787</v>
      </c>
      <c r="Y66" s="35">
        <f t="shared" si="20"/>
        <v>76.492700410875074</v>
      </c>
      <c r="Z66" s="35">
        <f t="shared" si="21"/>
        <v>63.775254800664783</v>
      </c>
      <c r="AA66" s="35">
        <f t="shared" si="22"/>
        <v>-4.4256613047298288</v>
      </c>
      <c r="AB66" s="35">
        <f t="shared" si="23"/>
        <v>-4.4256613047298288</v>
      </c>
      <c r="AC66" s="35">
        <f t="shared" si="24"/>
        <v>-4.4256613047298217</v>
      </c>
      <c r="AF66">
        <v>1.97</v>
      </c>
      <c r="AG66">
        <v>1.92</v>
      </c>
      <c r="AJ66" t="s">
        <v>111</v>
      </c>
    </row>
    <row r="67" spans="1:36" ht="15" x14ac:dyDescent="0.25">
      <c r="A67">
        <v>2.79</v>
      </c>
      <c r="B67">
        <v>3.58</v>
      </c>
      <c r="C67">
        <v>2.46</v>
      </c>
      <c r="D67" s="20">
        <f t="shared" si="3"/>
        <v>4.425661304729811E-2</v>
      </c>
      <c r="E67" s="17">
        <f>IF(OR($A67="",$B67="",$C67=""),"",A67*'MPTO_working_3-way'!$I66)</f>
        <v>2.9134759504019616</v>
      </c>
      <c r="F67" s="21">
        <f>IF(OR($A67="",$B67="",$C67=""),"",B67*'MPTO_working_3-way'!$I66)</f>
        <v>3.7384386747093274</v>
      </c>
      <c r="G67" s="22">
        <f>IF(OR($A67="",$B67="",$C67=""),"",C67*'MPTO_working_3-way'!$I66)</f>
        <v>2.5688712680963532</v>
      </c>
      <c r="H67" s="17">
        <f>IF(OR($A67="",$B67="",$C67=""),"",'MPTO_working_3-way'!E66)</f>
        <v>2.909761870814052</v>
      </c>
      <c r="I67" s="21">
        <f>IF(OR($A67="",$B67="",$C67=""),"",'MPTO_working_3-way'!F66)</f>
        <v>3.77961225204294</v>
      </c>
      <c r="J67" s="22">
        <f>IF(OR($A67="",$B67="",$C67=""),"",'MPTO_working_3-way'!G66)</f>
        <v>2.5526362484525835</v>
      </c>
      <c r="K67" s="17">
        <f>IF(OR($A67="",$B67="",$C67=""),"",'OddsRatio_working_3-way'!H66)</f>
        <v>2.913040372035447</v>
      </c>
      <c r="L67" s="21">
        <f>IF(OR($A67="",$B67="",$C67=""),"",'OddsRatio_working_3-way'!I66)</f>
        <v>3.7573431060622644</v>
      </c>
      <c r="M67" s="22">
        <f>IF(OR($A67="",$B67="",$C67=""),"",'OddsRatio_working_3-way'!J66)</f>
        <v>2.560356951492599</v>
      </c>
      <c r="N67" s="23">
        <f t="shared" si="13"/>
        <v>34.323262557291187</v>
      </c>
      <c r="O67" s="24">
        <f t="shared" si="14"/>
        <v>26.749134786268826</v>
      </c>
      <c r="P67" s="24">
        <f t="shared" si="15"/>
        <v>38.927602656440001</v>
      </c>
      <c r="Q67" t="s">
        <v>108</v>
      </c>
      <c r="R67" t="s">
        <v>97</v>
      </c>
      <c r="S67" t="s">
        <v>489</v>
      </c>
      <c r="T67" s="35">
        <v>100</v>
      </c>
      <c r="U67" s="35">
        <f t="shared" si="16"/>
        <v>42.857142857142854</v>
      </c>
      <c r="V67" s="35">
        <f t="shared" si="17"/>
        <v>73.262032085561486</v>
      </c>
      <c r="W67" s="35">
        <f t="shared" si="18"/>
        <v>78.991596638655466</v>
      </c>
      <c r="X67" s="35">
        <f t="shared" si="19"/>
        <v>47.746371275783041</v>
      </c>
      <c r="Y67" s="35">
        <f t="shared" si="20"/>
        <v>78.151260504201687</v>
      </c>
      <c r="Z67" s="35">
        <f t="shared" si="21"/>
        <v>83.880825057295638</v>
      </c>
      <c r="AA67" s="35">
        <f t="shared" si="22"/>
        <v>-4.8892284186401866</v>
      </c>
      <c r="AB67" s="35">
        <f t="shared" si="23"/>
        <v>-4.8892284186402009</v>
      </c>
      <c r="AC67" s="35">
        <f t="shared" si="24"/>
        <v>-4.8892284186401724</v>
      </c>
      <c r="AF67">
        <v>2.02</v>
      </c>
      <c r="AG67">
        <v>1.83</v>
      </c>
      <c r="AJ67" t="s">
        <v>112</v>
      </c>
    </row>
    <row r="68" spans="1:36" ht="15" x14ac:dyDescent="0.25">
      <c r="A68">
        <v>1.75</v>
      </c>
      <c r="B68">
        <v>3.74</v>
      </c>
      <c r="C68">
        <v>4.76</v>
      </c>
      <c r="D68" s="20">
        <f t="shared" ref="D68:D131" si="25">IF(OR($A68="",$B68="",$C68=""),"",(1/A68)+(1/B68)+(1/C68)-1)</f>
        <v>4.889228418640168E-2</v>
      </c>
      <c r="E68" s="17">
        <f>IF(OR($A68="",$B68="",$C68=""),"",A68*'MPTO_working_3-way'!$I67)</f>
        <v>1.8355614973262029</v>
      </c>
      <c r="F68" s="21">
        <f>IF(OR($A68="",$B68="",$C68=""),"",B68*'MPTO_working_3-way'!$I67)</f>
        <v>3.9228571428571426</v>
      </c>
      <c r="G68" s="22">
        <f>IF(OR($A68="",$B68="",$C68=""),"",C68*'MPTO_working_3-way'!$I67)</f>
        <v>4.9927272727272713</v>
      </c>
      <c r="H68" s="17">
        <f>IF(OR($A68="",$B68="",$C68=""),"",'MPTO_working_3-way'!E67)</f>
        <v>1.8013761467889908</v>
      </c>
      <c r="I68" s="21">
        <f>IF(OR($A68="",$B68="",$C68=""),"",'MPTO_working_3-way'!F67)</f>
        <v>3.9827586206896548</v>
      </c>
      <c r="J68" s="22">
        <f>IF(OR($A68="",$B68="",$C68=""),"",'MPTO_working_3-way'!G67)</f>
        <v>5.1603153745072259</v>
      </c>
      <c r="K68" s="17">
        <f>IF(OR($A68="",$B68="",$C68=""),"",'OddsRatio_working_3-way'!H67)</f>
        <v>1.8136336661073302</v>
      </c>
      <c r="L68" s="21">
        <f>IF(OR($A68="",$B68="",$C68=""),"",'OddsRatio_working_3-way'!I67)</f>
        <v>3.9724749935121135</v>
      </c>
      <c r="M68" s="22">
        <f>IF(OR($A68="",$B68="",$C68=""),"",'OddsRatio_working_3-way'!J67)</f>
        <v>5.0790167794180814</v>
      </c>
      <c r="N68" s="23">
        <f t="shared" si="13"/>
        <v>54.479242534595784</v>
      </c>
      <c r="O68" s="24">
        <f t="shared" si="14"/>
        <v>25.491624180626367</v>
      </c>
      <c r="P68" s="24">
        <f t="shared" si="15"/>
        <v>20.029133284777863</v>
      </c>
      <c r="Q68" t="s">
        <v>35</v>
      </c>
      <c r="R68" t="s">
        <v>101</v>
      </c>
      <c r="S68" t="s">
        <v>489</v>
      </c>
      <c r="T68" s="35">
        <v>100</v>
      </c>
      <c r="U68" s="35">
        <f t="shared" si="16"/>
        <v>68.35443037974683</v>
      </c>
      <c r="V68" s="35">
        <f t="shared" si="17"/>
        <v>69.969969969969966</v>
      </c>
      <c r="W68" s="35">
        <f t="shared" si="18"/>
        <v>57.264957264957268</v>
      </c>
      <c r="X68" s="35">
        <f t="shared" si="19"/>
        <v>72.765072765072773</v>
      </c>
      <c r="Y68" s="35">
        <f t="shared" si="20"/>
        <v>74.380612355295895</v>
      </c>
      <c r="Z68" s="35">
        <f t="shared" si="21"/>
        <v>61.675599650283196</v>
      </c>
      <c r="AA68" s="35">
        <f t="shared" si="22"/>
        <v>-4.4106423853259429</v>
      </c>
      <c r="AB68" s="35">
        <f t="shared" si="23"/>
        <v>-4.4106423853259287</v>
      </c>
      <c r="AC68" s="35">
        <f t="shared" si="24"/>
        <v>-4.4106423853259287</v>
      </c>
      <c r="AF68">
        <v>2.04</v>
      </c>
      <c r="AG68">
        <v>1.81</v>
      </c>
      <c r="AJ68" t="s">
        <v>112</v>
      </c>
    </row>
    <row r="69" spans="1:36" ht="15" x14ac:dyDescent="0.25">
      <c r="A69">
        <v>3.16</v>
      </c>
      <c r="B69">
        <v>3.33</v>
      </c>
      <c r="C69">
        <v>2.34</v>
      </c>
      <c r="D69" s="20">
        <f t="shared" si="25"/>
        <v>4.4106423853259358E-2</v>
      </c>
      <c r="E69" s="17">
        <f>IF(OR($A69="",$B69="",$C69=""),"",A69*'MPTO_working_3-way'!$I68)</f>
        <v>3.2993762993762998</v>
      </c>
      <c r="F69" s="21">
        <f>IF(OR($A69="",$B69="",$C69=""),"",B69*'MPTO_working_3-way'!$I68)</f>
        <v>3.4768743914313536</v>
      </c>
      <c r="G69" s="22">
        <f>IF(OR($A69="",$B69="",$C69=""),"",C69*'MPTO_working_3-way'!$I68)</f>
        <v>2.4432090318166266</v>
      </c>
      <c r="H69" s="17">
        <f>IF(OR($A69="",$B69="",$C69=""),"",'MPTO_working_3-way'!E68)</f>
        <v>3.3139626151923025</v>
      </c>
      <c r="I69" s="21">
        <f>IF(OR($A69="",$B69="",$C69=""),"",'MPTO_working_3-way'!F68)</f>
        <v>3.5014231304775167</v>
      </c>
      <c r="J69" s="22">
        <f>IF(OR($A69="",$B69="",$C69=""),"",'MPTO_working_3-way'!G68)</f>
        <v>2.4233712674140104</v>
      </c>
      <c r="K69" s="17">
        <f>IF(OR($A69="",$B69="",$C69=""),"",'OddsRatio_working_3-way'!H68)</f>
        <v>3.3082626852588852</v>
      </c>
      <c r="L69" s="21">
        <f>IF(OR($A69="",$B69="",$C69=""),"",'OddsRatio_working_3-way'!I68)</f>
        <v>3.4899315077098163</v>
      </c>
      <c r="M69" s="22">
        <f>IF(OR($A69="",$B69="",$C69=""),"",'OddsRatio_working_3-way'!J68)</f>
        <v>2.4319777769661601</v>
      </c>
      <c r="N69" s="23">
        <f t="shared" ref="N69:N132" si="26">(1/E69)* 100</f>
        <v>30.308758664146186</v>
      </c>
      <c r="O69" s="24">
        <f t="shared" ref="O69:O132" si="27">(1/F69)* 100</f>
        <v>28.761464678288874</v>
      </c>
      <c r="P69" s="24">
        <f t="shared" ref="P69:P132" si="28">(1/G69)* 100</f>
        <v>40.929776657564936</v>
      </c>
      <c r="Q69" t="s">
        <v>109</v>
      </c>
      <c r="R69" t="s">
        <v>53</v>
      </c>
      <c r="S69" t="s">
        <v>489</v>
      </c>
      <c r="T69" s="35">
        <v>100</v>
      </c>
      <c r="U69" s="35">
        <f t="shared" ref="U69:U132" si="29">(1/A70)*((T69*A70)-T69)</f>
        <v>74.874371859296474</v>
      </c>
      <c r="V69" s="35">
        <f t="shared" ref="V69:V132" si="30">(1/B70)*((T69*B70)-T69)</f>
        <v>72.972972972972968</v>
      </c>
      <c r="W69" s="35">
        <f t="shared" ref="W69:W132" si="31">(1/C70)*((T69*C70)-T69)</f>
        <v>47.368421052631575</v>
      </c>
      <c r="X69" s="35">
        <f t="shared" ref="X69:X132" si="32">((1/B70)+(1/C70))*T69</f>
        <v>79.658605974395442</v>
      </c>
      <c r="Y69" s="35">
        <f t="shared" ref="Y69:Y132" si="33">((1/A70)+(1/C70))*T69</f>
        <v>77.757207088071937</v>
      </c>
      <c r="Z69" s="35">
        <f t="shared" ref="Z69:Z132" si="34">((1/A70)+(1/B70))*T69</f>
        <v>52.152655167730529</v>
      </c>
      <c r="AA69" s="35">
        <f t="shared" ref="AA69:AA132" si="35">U69-X69</f>
        <v>-4.7842341150989682</v>
      </c>
      <c r="AB69" s="35">
        <f t="shared" ref="AB69:AB132" si="36">V69-Y69</f>
        <v>-4.7842341150989682</v>
      </c>
      <c r="AC69" s="35">
        <f t="shared" ref="AC69:AC132" si="37">W69-Z69</f>
        <v>-4.784234115098954</v>
      </c>
      <c r="AF69">
        <v>2.13</v>
      </c>
      <c r="AG69">
        <v>1.73</v>
      </c>
      <c r="AJ69" t="s">
        <v>112</v>
      </c>
    </row>
    <row r="70" spans="1:36" ht="15" x14ac:dyDescent="0.25">
      <c r="A70">
        <v>3.98</v>
      </c>
      <c r="B70">
        <v>3.7</v>
      </c>
      <c r="C70">
        <v>1.9</v>
      </c>
      <c r="D70" s="20">
        <f t="shared" si="25"/>
        <v>4.7842341150989398E-2</v>
      </c>
      <c r="E70" s="17">
        <f>IF(OR($A70="",$B70="",$C70=""),"",A70*'MPTO_working_3-way'!$I69)</f>
        <v>4.1704125177809379</v>
      </c>
      <c r="F70" s="21">
        <f>IF(OR($A70="",$B70="",$C70=""),"",B70*'MPTO_working_3-way'!$I69)</f>
        <v>3.877016662258661</v>
      </c>
      <c r="G70" s="22">
        <f>IF(OR($A70="",$B70="",$C70=""),"",C70*'MPTO_working_3-way'!$I69)</f>
        <v>1.9909004481868797</v>
      </c>
      <c r="H70" s="17">
        <f>IF(OR($A70="",$B70="",$C70=""),"",'MPTO_working_3-way'!E69)</f>
        <v>4.2497341960569868</v>
      </c>
      <c r="I70" s="21">
        <f>IF(OR($A70="",$B70="",$C70=""),"",'MPTO_working_3-way'!F69)</f>
        <v>3.9320104556058344</v>
      </c>
      <c r="J70" s="22">
        <f>IF(OR($A70="",$B70="",$C70=""),"",'MPTO_working_3-way'!G69)</f>
        <v>1.9593691788400394</v>
      </c>
      <c r="K70" s="17">
        <f>IF(OR($A70="",$B70="",$C70=""),"",'OddsRatio_working_3-way'!H69)</f>
        <v>4.2159067688497425</v>
      </c>
      <c r="L70" s="21">
        <f>IF(OR($A70="",$B70="",$C70=""),"",'OddsRatio_working_3-way'!I69)</f>
        <v>3.9137410321792969</v>
      </c>
      <c r="M70" s="22">
        <f>IF(OR($A70="",$B70="",$C70=""),"",'OddsRatio_working_3-way'!J69)</f>
        <v>1.9712470107264317</v>
      </c>
      <c r="N70" s="23">
        <f t="shared" si="26"/>
        <v>23.978443277167617</v>
      </c>
      <c r="O70" s="24">
        <f t="shared" si="27"/>
        <v>25.79302817381814</v>
      </c>
      <c r="P70" s="24">
        <f t="shared" si="28"/>
        <v>50.228528549014271</v>
      </c>
      <c r="Q70" t="s">
        <v>117</v>
      </c>
      <c r="R70" t="s">
        <v>98</v>
      </c>
      <c r="S70" t="s">
        <v>489</v>
      </c>
      <c r="T70" s="35">
        <v>100</v>
      </c>
      <c r="U70" s="35">
        <f t="shared" si="29"/>
        <v>72.527472527472526</v>
      </c>
      <c r="V70" s="35">
        <f t="shared" si="30"/>
        <v>69.6048632218845</v>
      </c>
      <c r="W70" s="35">
        <f t="shared" si="31"/>
        <v>53.488372093023258</v>
      </c>
      <c r="X70" s="35">
        <f t="shared" si="32"/>
        <v>76.906764685092242</v>
      </c>
      <c r="Y70" s="35">
        <f t="shared" si="33"/>
        <v>73.984155379504216</v>
      </c>
      <c r="Z70" s="35">
        <f t="shared" si="34"/>
        <v>57.867664250642967</v>
      </c>
      <c r="AA70" s="35">
        <f t="shared" si="35"/>
        <v>-4.3792921576197159</v>
      </c>
      <c r="AB70" s="35">
        <f t="shared" si="36"/>
        <v>-4.3792921576197159</v>
      </c>
      <c r="AC70" s="35">
        <f t="shared" si="37"/>
        <v>-4.3792921576197088</v>
      </c>
      <c r="AF70">
        <v>1.83</v>
      </c>
      <c r="AG70">
        <v>2.02</v>
      </c>
      <c r="AJ70" t="s">
        <v>112</v>
      </c>
    </row>
    <row r="71" spans="1:36" ht="15" x14ac:dyDescent="0.25">
      <c r="A71">
        <v>3.64</v>
      </c>
      <c r="B71">
        <v>3.29</v>
      </c>
      <c r="C71">
        <v>2.15</v>
      </c>
      <c r="D71" s="20">
        <f t="shared" si="25"/>
        <v>4.3792921576197186E-2</v>
      </c>
      <c r="E71" s="17">
        <f>IF(OR($A71="",$B71="",$C71=""),"",A71*'MPTO_working_3-way'!$I70)</f>
        <v>3.7994062345373578</v>
      </c>
      <c r="F71" s="21">
        <f>IF(OR($A71="",$B71="",$C71=""),"",B71*'MPTO_working_3-way'!$I70)</f>
        <v>3.4340787119856886</v>
      </c>
      <c r="G71" s="22">
        <f>IF(OR($A71="",$B71="",$C71=""),"",C71*'MPTO_working_3-way'!$I70)</f>
        <v>2.2441547813888238</v>
      </c>
      <c r="H71" s="17">
        <f>IF(OR($A71="",$B71="",$C71=""),"",'MPTO_working_3-way'!E70)</f>
        <v>3.84426669267912</v>
      </c>
      <c r="I71" s="21">
        <f>IF(OR($A71="",$B71="",$C71=""),"",'MPTO_working_3-way'!F70)</f>
        <v>3.4559776004409759</v>
      </c>
      <c r="J71" s="22">
        <f>IF(OR($A71="",$B71="",$C71=""),"",'MPTO_working_3-way'!G70)</f>
        <v>2.2196639926619084</v>
      </c>
      <c r="K71" s="17">
        <f>IF(OR($A71="",$B71="",$C71=""),"",'OddsRatio_working_3-way'!H70)</f>
        <v>3.8231021721455978</v>
      </c>
      <c r="L71" s="21">
        <f>IF(OR($A71="",$B71="",$C71=""),"",'OddsRatio_working_3-way'!I70)</f>
        <v>3.4488272629596279</v>
      </c>
      <c r="M71" s="22">
        <f>IF(OR($A71="",$B71="",$C71=""),"",'OddsRatio_working_3-way'!J70)</f>
        <v>2.2297604158967563</v>
      </c>
      <c r="N71" s="23">
        <f t="shared" si="26"/>
        <v>26.319902065480687</v>
      </c>
      <c r="O71" s="24">
        <f t="shared" si="27"/>
        <v>29.119891646914802</v>
      </c>
      <c r="P71" s="24">
        <f t="shared" si="28"/>
        <v>44.560206287604515</v>
      </c>
      <c r="Q71" t="s">
        <v>102</v>
      </c>
      <c r="R71" t="s">
        <v>92</v>
      </c>
      <c r="S71" t="s">
        <v>489</v>
      </c>
      <c r="T71" s="35">
        <v>100</v>
      </c>
      <c r="U71" s="35">
        <f t="shared" si="29"/>
        <v>59.677419354838712</v>
      </c>
      <c r="V71" s="35">
        <f t="shared" si="30"/>
        <v>70.930232558139537</v>
      </c>
      <c r="W71" s="35">
        <f t="shared" si="31"/>
        <v>64.912280701754383</v>
      </c>
      <c r="X71" s="35">
        <f t="shared" si="32"/>
        <v>64.15748674010608</v>
      </c>
      <c r="Y71" s="35">
        <f t="shared" si="33"/>
        <v>75.410299943406912</v>
      </c>
      <c r="Z71" s="35">
        <f t="shared" si="34"/>
        <v>69.392348087021759</v>
      </c>
      <c r="AA71" s="35">
        <f t="shared" si="35"/>
        <v>-4.4800673852673683</v>
      </c>
      <c r="AB71" s="35">
        <f t="shared" si="36"/>
        <v>-4.4800673852673754</v>
      </c>
      <c r="AC71" s="35">
        <f t="shared" si="37"/>
        <v>-4.4800673852673754</v>
      </c>
      <c r="AF71">
        <v>2.09</v>
      </c>
      <c r="AG71">
        <v>1.75</v>
      </c>
      <c r="AJ71" t="s">
        <v>112</v>
      </c>
    </row>
    <row r="72" spans="1:36" ht="15" x14ac:dyDescent="0.25">
      <c r="A72">
        <v>2.48</v>
      </c>
      <c r="B72">
        <v>3.44</v>
      </c>
      <c r="C72">
        <v>2.85</v>
      </c>
      <c r="D72" s="20">
        <f t="shared" si="25"/>
        <v>4.4800673852673611E-2</v>
      </c>
      <c r="E72" s="17">
        <f>IF(OR($A72="",$B72="",$C72=""),"",A72*'MPTO_working_3-way'!$I71)</f>
        <v>2.5911056711546308</v>
      </c>
      <c r="F72" s="21">
        <f>IF(OR($A72="",$B72="",$C72=""),"",B72*'MPTO_working_3-way'!$I71)</f>
        <v>3.5941143180531974</v>
      </c>
      <c r="G72" s="22">
        <f>IF(OR($A72="",$B72="",$C72=""),"",C72*'MPTO_working_3-way'!$I71)</f>
        <v>2.9776819204801197</v>
      </c>
      <c r="H72" s="17">
        <f>IF(OR($A72="",$B72="",$C72=""),"",'MPTO_working_3-way'!E71)</f>
        <v>2.5753797657852071</v>
      </c>
      <c r="I72" s="21">
        <f>IF(OR($A72="",$B72="",$C72=""),"",'MPTO_working_3-way'!F71)</f>
        <v>3.6262876142446925</v>
      </c>
      <c r="J72" s="22">
        <f>IF(OR($A72="",$B72="",$C72=""),"",'MPTO_working_3-way'!G71)</f>
        <v>2.9766898244880902</v>
      </c>
      <c r="K72" s="17">
        <f>IF(OR($A72="",$B72="",$C72=""),"",'OddsRatio_working_3-way'!H71)</f>
        <v>2.5827144828327873</v>
      </c>
      <c r="L72" s="21">
        <f>IF(OR($A72="",$B72="",$C72=""),"",'OddsRatio_working_3-way'!I71)</f>
        <v>3.6093400933189197</v>
      </c>
      <c r="M72" s="22">
        <f>IF(OR($A72="",$B72="",$C72=""),"",'OddsRatio_working_3-way'!J71)</f>
        <v>2.9783931035409839</v>
      </c>
      <c r="N72" s="23">
        <f t="shared" si="26"/>
        <v>38.59356301568306</v>
      </c>
      <c r="O72" s="24">
        <f t="shared" si="27"/>
        <v>27.823266360143606</v>
      </c>
      <c r="P72" s="24">
        <f t="shared" si="28"/>
        <v>33.583170624173334</v>
      </c>
      <c r="Q72" t="s">
        <v>96</v>
      </c>
      <c r="R72" t="s">
        <v>104</v>
      </c>
      <c r="S72" t="s">
        <v>489</v>
      </c>
      <c r="T72" s="35">
        <v>100</v>
      </c>
      <c r="U72" s="35">
        <f t="shared" si="29"/>
        <v>52.830188679245275</v>
      </c>
      <c r="V72" s="35">
        <f t="shared" si="30"/>
        <v>70.501474926253692</v>
      </c>
      <c r="W72" s="35">
        <f t="shared" si="31"/>
        <v>72.14484679665739</v>
      </c>
      <c r="X72" s="35">
        <f t="shared" si="32"/>
        <v>57.353678277088925</v>
      </c>
      <c r="Y72" s="35">
        <f t="shared" si="33"/>
        <v>75.024964524097328</v>
      </c>
      <c r="Z72" s="35">
        <f t="shared" si="34"/>
        <v>76.668336394501026</v>
      </c>
      <c r="AA72" s="35">
        <f t="shared" si="35"/>
        <v>-4.5234895978436498</v>
      </c>
      <c r="AB72" s="35">
        <f t="shared" si="36"/>
        <v>-4.5234895978436356</v>
      </c>
      <c r="AC72" s="35">
        <f t="shared" si="37"/>
        <v>-4.5234895978436356</v>
      </c>
      <c r="AF72">
        <v>1.98</v>
      </c>
      <c r="AG72">
        <v>1.85</v>
      </c>
      <c r="AJ72" t="s">
        <v>112</v>
      </c>
    </row>
    <row r="73" spans="1:36" ht="15" x14ac:dyDescent="0.25">
      <c r="A73">
        <v>2.12</v>
      </c>
      <c r="B73">
        <v>3.39</v>
      </c>
      <c r="C73">
        <v>3.59</v>
      </c>
      <c r="D73" s="20">
        <f t="shared" si="25"/>
        <v>4.5234895978436551E-2</v>
      </c>
      <c r="E73" s="17">
        <f>IF(OR($A73="",$B73="",$C73=""),"",A73*'MPTO_working_3-way'!$I72)</f>
        <v>2.2158979794742857</v>
      </c>
      <c r="F73" s="21">
        <f>IF(OR($A73="",$B73="",$C73=""),"",B73*'MPTO_working_3-way'!$I72)</f>
        <v>3.5433462973669001</v>
      </c>
      <c r="G73" s="22">
        <f>IF(OR($A73="",$B73="",$C73=""),"",C73*'MPTO_working_3-way'!$I72)</f>
        <v>3.7523932765625871</v>
      </c>
      <c r="H73" s="17">
        <f>IF(OR($A73="",$B73="",$C73=""),"",'MPTO_working_3-way'!E72)</f>
        <v>2.1900057074608843</v>
      </c>
      <c r="I73" s="21">
        <f>IF(OR($A73="",$B73="",$C73=""),"",'MPTO_working_3-way'!F72)</f>
        <v>3.5726158017018177</v>
      </c>
      <c r="J73" s="22">
        <f>IF(OR($A73="",$B73="",$C73=""),"",'MPTO_working_3-way'!G72)</f>
        <v>3.7954519599366696</v>
      </c>
      <c r="K73" s="17">
        <f>IF(OR($A73="",$B73="",$C73=""),"",'OddsRatio_working_3-way'!H72)</f>
        <v>2.2005374773617743</v>
      </c>
      <c r="L73" s="21">
        <f>IF(OR($A73="",$B73="",$C73=""),"",'OddsRatio_working_3-way'!I72)</f>
        <v>3.5618612240130711</v>
      </c>
      <c r="M73" s="22">
        <f>IF(OR($A73="",$B73="",$C73=""),"",'OddsRatio_working_3-way'!J72)</f>
        <v>3.7762429163991023</v>
      </c>
      <c r="N73" s="23">
        <f t="shared" si="26"/>
        <v>45.128431419809615</v>
      </c>
      <c r="O73" s="24">
        <f t="shared" si="27"/>
        <v>28.221909914453214</v>
      </c>
      <c r="P73" s="24">
        <f t="shared" si="28"/>
        <v>26.649658665737157</v>
      </c>
      <c r="Q73" t="s">
        <v>100</v>
      </c>
      <c r="R73" t="s">
        <v>105</v>
      </c>
      <c r="S73" t="s">
        <v>489</v>
      </c>
      <c r="T73" s="35">
        <v>100</v>
      </c>
      <c r="U73" s="35">
        <f t="shared" si="29"/>
        <v>34.21052631578948</v>
      </c>
      <c r="V73" s="35">
        <f t="shared" si="30"/>
        <v>77.32426303854875</v>
      </c>
      <c r="W73" s="35">
        <f t="shared" si="31"/>
        <v>83.277591973244142</v>
      </c>
      <c r="X73" s="35">
        <f t="shared" si="32"/>
        <v>39.398144988207093</v>
      </c>
      <c r="Y73" s="35">
        <f t="shared" si="33"/>
        <v>82.511881710966378</v>
      </c>
      <c r="Z73" s="35">
        <f t="shared" si="34"/>
        <v>88.46521064566177</v>
      </c>
      <c r="AA73" s="35">
        <f t="shared" si="35"/>
        <v>-5.1876186724176137</v>
      </c>
      <c r="AB73" s="35">
        <f t="shared" si="36"/>
        <v>-5.1876186724176279</v>
      </c>
      <c r="AC73" s="35">
        <f t="shared" si="37"/>
        <v>-5.1876186724176279</v>
      </c>
      <c r="AF73">
        <v>2.13</v>
      </c>
      <c r="AG73">
        <v>1.73</v>
      </c>
      <c r="AJ73" t="s">
        <v>112</v>
      </c>
    </row>
    <row r="74" spans="1:36" ht="15" x14ac:dyDescent="0.25">
      <c r="A74">
        <v>1.52</v>
      </c>
      <c r="B74">
        <v>4.41</v>
      </c>
      <c r="C74">
        <v>5.98</v>
      </c>
      <c r="D74" s="20">
        <f t="shared" si="25"/>
        <v>5.1876186724176154E-2</v>
      </c>
      <c r="E74" s="17">
        <f>IF(OR($A74="",$B74="",$C74=""),"",A74*'MPTO_working_3-way'!$I73)</f>
        <v>1.5988518038207478</v>
      </c>
      <c r="F74" s="21">
        <f>IF(OR($A74="",$B74="",$C74=""),"",B74*'MPTO_working_3-way'!$I73)</f>
        <v>4.6387739834536168</v>
      </c>
      <c r="G74" s="22">
        <f>IF(OR($A74="",$B74="",$C74=""),"",C74*'MPTO_working_3-way'!$I73)</f>
        <v>6.2902195966105738</v>
      </c>
      <c r="H74" s="17">
        <f>IF(OR($A74="",$B74="",$C74=""),"",'MPTO_working_3-way'!E73)</f>
        <v>1.5610300107212303</v>
      </c>
      <c r="I74" s="21">
        <f>IF(OR($A74="",$B74="",$C74=""),"",'MPTO_working_3-way'!F73)</f>
        <v>4.7740602610565031</v>
      </c>
      <c r="J74" s="22">
        <f>IF(OR($A74="",$B74="",$C74=""),"",'MPTO_working_3-way'!G73)</f>
        <v>6.6696894576946049</v>
      </c>
      <c r="K74" s="17">
        <f>IF(OR($A74="",$B74="",$C74=""),"",'OddsRatio_working_3-way'!H73)</f>
        <v>1.573065711890641</v>
      </c>
      <c r="L74" s="21">
        <f>IF(OR($A74="",$B74="",$C74=""),"",'OddsRatio_working_3-way'!I73)</f>
        <v>4.7579886106674749</v>
      </c>
      <c r="M74" s="22">
        <f>IF(OR($A74="",$B74="",$C74=""),"",'OddsRatio_working_3-way'!J73)</f>
        <v>6.4882062407988332</v>
      </c>
      <c r="N74" s="23">
        <f t="shared" si="26"/>
        <v>62.544883622754647</v>
      </c>
      <c r="O74" s="24">
        <f t="shared" si="27"/>
        <v>21.557420205575294</v>
      </c>
      <c r="P74" s="24">
        <f t="shared" si="28"/>
        <v>15.897696171670075</v>
      </c>
      <c r="Q74" t="s">
        <v>116</v>
      </c>
      <c r="R74" t="s">
        <v>110</v>
      </c>
      <c r="S74" t="s">
        <v>489</v>
      </c>
      <c r="T74" s="35">
        <v>100</v>
      </c>
      <c r="U74" s="35">
        <f t="shared" si="29"/>
        <v>60.784313725490193</v>
      </c>
      <c r="V74" s="35">
        <f t="shared" si="30"/>
        <v>69.325153374233125</v>
      </c>
      <c r="W74" s="35">
        <f t="shared" si="31"/>
        <v>65.517241379310349</v>
      </c>
      <c r="X74" s="35">
        <f t="shared" si="32"/>
        <v>65.157605246456527</v>
      </c>
      <c r="Y74" s="35">
        <f t="shared" si="33"/>
        <v>73.698444895199472</v>
      </c>
      <c r="Z74" s="35">
        <f t="shared" si="34"/>
        <v>69.890532900276682</v>
      </c>
      <c r="AA74" s="35">
        <f t="shared" si="35"/>
        <v>-4.3732915209663332</v>
      </c>
      <c r="AB74" s="35">
        <f t="shared" si="36"/>
        <v>-4.3732915209663474</v>
      </c>
      <c r="AC74" s="35">
        <f t="shared" si="37"/>
        <v>-4.3732915209663332</v>
      </c>
      <c r="AF74">
        <v>1.72</v>
      </c>
      <c r="AG74">
        <v>2.14</v>
      </c>
      <c r="AJ74" t="s">
        <v>112</v>
      </c>
    </row>
    <row r="75" spans="1:36" ht="15" x14ac:dyDescent="0.25">
      <c r="A75">
        <v>2.5499999999999998</v>
      </c>
      <c r="B75">
        <v>3.26</v>
      </c>
      <c r="C75">
        <v>2.9</v>
      </c>
      <c r="D75" s="20">
        <f t="shared" si="25"/>
        <v>4.3732915209663492E-2</v>
      </c>
      <c r="E75" s="17">
        <f>IF(OR($A75="",$B75="",$C75=""),"",A75*'MPTO_working_3-way'!$I74)</f>
        <v>2.6615189337846417</v>
      </c>
      <c r="F75" s="21">
        <f>IF(OR($A75="",$B75="",$C75=""),"",B75*'MPTO_working_3-way'!$I74)</f>
        <v>3.402569303583503</v>
      </c>
      <c r="G75" s="22">
        <f>IF(OR($A75="",$B75="",$C75=""),"",C75*'MPTO_working_3-way'!$I74)</f>
        <v>3.0268254541080242</v>
      </c>
      <c r="H75" s="17">
        <f>IF(OR($A75="",$B75="",$C75=""),"",'MPTO_working_3-way'!E74)</f>
        <v>2.648450803253295</v>
      </c>
      <c r="I75" s="21">
        <f>IF(OR($A75="",$B75="",$C75=""),"",'MPTO_working_3-way'!F74)</f>
        <v>3.4226551888957779</v>
      </c>
      <c r="J75" s="22">
        <f>IF(OR($A75="",$B75="",$C75=""),"",'MPTO_working_3-way'!G74)</f>
        <v>3.0280095626070249</v>
      </c>
      <c r="K75" s="17">
        <f>IF(OR($A75="",$B75="",$C75=""),"",'OddsRatio_working_3-way'!H74)</f>
        <v>2.6545271112558142</v>
      </c>
      <c r="L75" s="21">
        <f>IF(OR($A75="",$B75="",$C75=""),"",'OddsRatio_working_3-way'!I74)</f>
        <v>3.4124072718955758</v>
      </c>
      <c r="M75" s="22">
        <f>IF(OR($A75="",$B75="",$C75=""),"",'OddsRatio_working_3-way'!J74)</f>
        <v>3.0281300073458377</v>
      </c>
      <c r="N75" s="23">
        <f t="shared" si="26"/>
        <v>37.572530005563941</v>
      </c>
      <c r="O75" s="24">
        <f t="shared" si="27"/>
        <v>29.389555679198786</v>
      </c>
      <c r="P75" s="24">
        <f t="shared" si="28"/>
        <v>33.037914315237252</v>
      </c>
      <c r="Q75" t="s">
        <v>103</v>
      </c>
      <c r="R75" t="s">
        <v>99</v>
      </c>
      <c r="S75" t="s">
        <v>489</v>
      </c>
      <c r="T75" s="35">
        <v>100</v>
      </c>
      <c r="U75" s="35">
        <f t="shared" si="29"/>
        <v>54.751131221719454</v>
      </c>
      <c r="V75" s="35">
        <f t="shared" si="30"/>
        <v>70.059880239520965</v>
      </c>
      <c r="W75" s="35">
        <f t="shared" si="31"/>
        <v>70.674486803519059</v>
      </c>
      <c r="X75" s="35">
        <f t="shared" si="32"/>
        <v>59.265632956959976</v>
      </c>
      <c r="Y75" s="35">
        <f t="shared" si="33"/>
        <v>74.574381974761479</v>
      </c>
      <c r="Z75" s="35">
        <f t="shared" si="34"/>
        <v>75.188988538759588</v>
      </c>
      <c r="AA75" s="35">
        <f t="shared" si="35"/>
        <v>-4.5145017352405219</v>
      </c>
      <c r="AB75" s="35">
        <f t="shared" si="36"/>
        <v>-4.5145017352405148</v>
      </c>
      <c r="AC75" s="35">
        <f t="shared" si="37"/>
        <v>-4.514501735240529</v>
      </c>
      <c r="AF75">
        <v>2</v>
      </c>
      <c r="AG75">
        <v>1.84</v>
      </c>
      <c r="AJ75" t="s">
        <v>112</v>
      </c>
    </row>
    <row r="76" spans="1:36" ht="15" x14ac:dyDescent="0.25">
      <c r="A76">
        <v>2.21</v>
      </c>
      <c r="B76">
        <v>3.34</v>
      </c>
      <c r="C76">
        <v>3.41</v>
      </c>
      <c r="D76" s="20">
        <f t="shared" si="25"/>
        <v>4.5145017352405281E-2</v>
      </c>
      <c r="E76" s="17">
        <f>IF(OR($A76="",$B76="",$C76=""),"",A76*'MPTO_working_3-way'!$I75)</f>
        <v>2.3097704883488155</v>
      </c>
      <c r="F76" s="21">
        <f>IF(OR($A76="",$B76="",$C76=""),"",B76*'MPTO_working_3-way'!$I75)</f>
        <v>3.4907843579570335</v>
      </c>
      <c r="G76" s="22">
        <f>IF(OR($A76="",$B76="",$C76=""),"",C76*'MPTO_working_3-way'!$I75)</f>
        <v>3.5639445091717024</v>
      </c>
      <c r="H76" s="17">
        <f>IF(OR($A76="",$B76="",$C76=""),"",'MPTO_working_3-way'!E75)</f>
        <v>2.2860259760012402</v>
      </c>
      <c r="I76" s="21">
        <f>IF(OR($A76="",$B76="",$C76=""),"",'MPTO_working_3-way'!F75)</f>
        <v>3.5167573321390946</v>
      </c>
      <c r="J76" s="22">
        <f>IF(OR($A76="",$B76="",$C76=""),"",'MPTO_working_3-way'!G75)</f>
        <v>3.5944485386764988</v>
      </c>
      <c r="K76" s="17">
        <f>IF(OR($A76="",$B76="",$C76=""),"",'OddsRatio_working_3-way'!H75)</f>
        <v>2.2959380890399053</v>
      </c>
      <c r="L76" s="21">
        <f>IF(OR($A76="",$B76="",$C76=""),"",'OddsRatio_working_3-way'!I75)</f>
        <v>3.5061943209532047</v>
      </c>
      <c r="M76" s="22">
        <f>IF(OR($A76="",$B76="",$C76=""),"",'OddsRatio_working_3-way'!J75)</f>
        <v>3.5811659459389857</v>
      </c>
      <c r="N76" s="23">
        <f t="shared" si="26"/>
        <v>43.294344829683467</v>
      </c>
      <c r="O76" s="24">
        <f t="shared" si="27"/>
        <v>28.646856908263612</v>
      </c>
      <c r="P76" s="24">
        <f t="shared" si="28"/>
        <v>28.058798262052921</v>
      </c>
      <c r="Q76" t="s">
        <v>115</v>
      </c>
      <c r="R76" t="s">
        <v>107</v>
      </c>
      <c r="S76" t="s">
        <v>489</v>
      </c>
      <c r="T76" s="35">
        <v>100</v>
      </c>
      <c r="U76" s="35">
        <f t="shared" si="29"/>
        <v>48.979591836734699</v>
      </c>
      <c r="V76" s="35">
        <f t="shared" si="30"/>
        <v>72.972972972972968</v>
      </c>
      <c r="W76" s="35">
        <f t="shared" si="31"/>
        <v>73.474801061007966</v>
      </c>
      <c r="X76" s="35">
        <f t="shared" si="32"/>
        <v>53.552225966019073</v>
      </c>
      <c r="Y76" s="35">
        <f t="shared" si="33"/>
        <v>77.54560710225735</v>
      </c>
      <c r="Z76" s="35">
        <f t="shared" si="34"/>
        <v>78.047435190292333</v>
      </c>
      <c r="AA76" s="35">
        <f t="shared" si="35"/>
        <v>-4.5726341292843742</v>
      </c>
      <c r="AB76" s="35">
        <f t="shared" si="36"/>
        <v>-4.5726341292843813</v>
      </c>
      <c r="AC76" s="35">
        <f t="shared" si="37"/>
        <v>-4.5726341292843671</v>
      </c>
      <c r="AF76">
        <v>2</v>
      </c>
      <c r="AG76">
        <v>1.85</v>
      </c>
      <c r="AJ76" t="s">
        <v>112</v>
      </c>
    </row>
    <row r="77" spans="1:36" ht="15" x14ac:dyDescent="0.25">
      <c r="A77">
        <v>1.96</v>
      </c>
      <c r="B77">
        <v>3.7</v>
      </c>
      <c r="C77">
        <v>3.77</v>
      </c>
      <c r="D77" s="20">
        <f t="shared" si="25"/>
        <v>4.5726341292843919E-2</v>
      </c>
      <c r="E77" s="17">
        <f>IF(OR($A77="",$B77="",$C77=""),"",A77*'MPTO_working_3-way'!$I76)</f>
        <v>2.0496236289339742</v>
      </c>
      <c r="F77" s="21">
        <f>IF(OR($A77="",$B77="",$C77=""),"",B77*'MPTO_working_3-way'!$I76)</f>
        <v>3.8691874627835228</v>
      </c>
      <c r="G77" s="22">
        <f>IF(OR($A77="",$B77="",$C77=""),"",C77*'MPTO_working_3-way'!$I76)</f>
        <v>3.9423883066740215</v>
      </c>
      <c r="H77" s="17">
        <f>IF(OR($A77="",$B77="",$C77=""),"",'MPTO_working_3-way'!E76)</f>
        <v>2.0203572494805018</v>
      </c>
      <c r="I77" s="21">
        <f>IF(OR($A77="",$B77="",$C77=""),"",'MPTO_working_3-way'!F76)</f>
        <v>3.9211356647849849</v>
      </c>
      <c r="J77" s="22">
        <f>IF(OR($A77="",$B77="",$C77=""),"",'MPTO_working_3-way'!G76)</f>
        <v>3.9998419962313183</v>
      </c>
      <c r="K77" s="17">
        <f>IF(OR($A77="",$B77="",$C77=""),"",'OddsRatio_working_3-way'!H76)</f>
        <v>2.0316231905957109</v>
      </c>
      <c r="L77" s="21">
        <f>IF(OR($A77="",$B77="",$C77=""),"",'OddsRatio_working_3-way'!I76)</f>
        <v>3.9014402235504382</v>
      </c>
      <c r="M77" s="22">
        <f>IF(OR($A77="",$B77="",$C77=""),"",'OddsRatio_working_3-way'!J76)</f>
        <v>3.9766627478647081</v>
      </c>
      <c r="N77" s="23">
        <f t="shared" si="26"/>
        <v>48.789445334415277</v>
      </c>
      <c r="O77" s="24">
        <f t="shared" si="27"/>
        <v>25.845219690663228</v>
      </c>
      <c r="P77" s="24">
        <f t="shared" si="28"/>
        <v>25.36533497492147</v>
      </c>
      <c r="Q77" t="s">
        <v>94</v>
      </c>
      <c r="R77" t="s">
        <v>95</v>
      </c>
      <c r="S77" t="s">
        <v>489</v>
      </c>
      <c r="T77" s="35">
        <v>100</v>
      </c>
      <c r="U77" s="35">
        <f t="shared" si="29"/>
        <v>43.181818181818187</v>
      </c>
      <c r="V77" s="35">
        <f t="shared" si="30"/>
        <v>72.375690607734811</v>
      </c>
      <c r="W77" s="35">
        <f t="shared" si="31"/>
        <v>79.757085020242926</v>
      </c>
      <c r="X77" s="35">
        <f t="shared" si="32"/>
        <v>47.867224372022278</v>
      </c>
      <c r="Y77" s="35">
        <f t="shared" si="33"/>
        <v>77.061096797938916</v>
      </c>
      <c r="Z77" s="35">
        <f t="shared" si="34"/>
        <v>84.442491210447031</v>
      </c>
      <c r="AA77" s="35">
        <f t="shared" si="35"/>
        <v>-4.6854061902040911</v>
      </c>
      <c r="AB77" s="35">
        <f t="shared" si="36"/>
        <v>-4.6854061902041053</v>
      </c>
      <c r="AC77" s="35">
        <f t="shared" si="37"/>
        <v>-4.6854061902041053</v>
      </c>
      <c r="AF77">
        <v>2.02</v>
      </c>
      <c r="AG77">
        <v>1.82</v>
      </c>
      <c r="AJ77" t="s">
        <v>112</v>
      </c>
    </row>
    <row r="78" spans="1:36" ht="15" x14ac:dyDescent="0.25">
      <c r="A78">
        <v>1.76</v>
      </c>
      <c r="B78">
        <v>3.62</v>
      </c>
      <c r="C78">
        <v>4.9400000000000004</v>
      </c>
      <c r="D78" s="20">
        <f t="shared" si="25"/>
        <v>4.6854061902041E-2</v>
      </c>
      <c r="E78" s="17">
        <f>IF(OR($A78="",$B78="",$C78=""),"",A78*'MPTO_working_3-way'!$I77)</f>
        <v>1.8424631489475922</v>
      </c>
      <c r="F78" s="21">
        <f>IF(OR($A78="",$B78="",$C78=""),"",B78*'MPTO_working_3-way'!$I77)</f>
        <v>3.7896117040853885</v>
      </c>
      <c r="G78" s="22">
        <f>IF(OR($A78="",$B78="",$C78=""),"",C78*'MPTO_working_3-way'!$I77)</f>
        <v>5.1714590657960828</v>
      </c>
      <c r="H78" s="17">
        <f>IF(OR($A78="",$B78="",$C78=""),"",'MPTO_working_3-way'!E77)</f>
        <v>1.8097457785650282</v>
      </c>
      <c r="I78" s="21">
        <f>IF(OR($A78="",$B78="",$C78=""),"",'MPTO_working_3-way'!F77)</f>
        <v>3.8369293766778734</v>
      </c>
      <c r="J78" s="22">
        <f>IF(OR($A78="",$B78="",$C78=""),"",'MPTO_working_3-way'!G77)</f>
        <v>5.3530001369697748</v>
      </c>
      <c r="K78" s="17">
        <f>IF(OR($A78="",$B78="",$C78=""),"",'OddsRatio_working_3-way'!H77)</f>
        <v>1.8216574495934932</v>
      </c>
      <c r="L78" s="21">
        <f>IF(OR($A78="",$B78="",$C78=""),"",'OddsRatio_working_3-way'!I77)</f>
        <v>3.832555944651252</v>
      </c>
      <c r="M78" s="22">
        <f>IF(OR($A78="",$B78="",$C78=""),"",'OddsRatio_working_3-way'!J77)</f>
        <v>5.2596451992083715</v>
      </c>
      <c r="N78" s="23">
        <f t="shared" si="26"/>
        <v>54.275169659224723</v>
      </c>
      <c r="O78" s="24">
        <f t="shared" si="27"/>
        <v>26.387927790120308</v>
      </c>
      <c r="P78" s="24">
        <f t="shared" si="28"/>
        <v>19.336902550654962</v>
      </c>
      <c r="Q78" t="s">
        <v>51</v>
      </c>
      <c r="R78" t="s">
        <v>114</v>
      </c>
      <c r="S78" t="s">
        <v>489</v>
      </c>
      <c r="T78" s="35">
        <v>100</v>
      </c>
      <c r="U78" s="35">
        <f t="shared" si="29"/>
        <v>45.355191256830594</v>
      </c>
      <c r="V78" s="35">
        <f t="shared" si="30"/>
        <v>71.098265895953759</v>
      </c>
      <c r="W78" s="35">
        <f t="shared" si="31"/>
        <v>79.035639412997895</v>
      </c>
      <c r="X78" s="35">
        <f t="shared" si="32"/>
        <v>49.866094691048346</v>
      </c>
      <c r="Y78" s="35">
        <f t="shared" si="33"/>
        <v>75.609169330171483</v>
      </c>
      <c r="Z78" s="35">
        <f t="shared" si="34"/>
        <v>83.546542847215633</v>
      </c>
      <c r="AA78" s="35">
        <f t="shared" si="35"/>
        <v>-4.5109034342177523</v>
      </c>
      <c r="AB78" s="35">
        <f t="shared" si="36"/>
        <v>-4.5109034342177239</v>
      </c>
      <c r="AC78" s="35">
        <f t="shared" si="37"/>
        <v>-4.5109034342177381</v>
      </c>
      <c r="AF78">
        <v>2.02</v>
      </c>
      <c r="AG78">
        <v>1.82</v>
      </c>
      <c r="AJ78" t="s">
        <v>112</v>
      </c>
    </row>
    <row r="79" spans="1:36" ht="15" x14ac:dyDescent="0.25">
      <c r="A79">
        <v>1.83</v>
      </c>
      <c r="B79">
        <v>3.46</v>
      </c>
      <c r="C79">
        <v>4.7699999999999996</v>
      </c>
      <c r="D79" s="20">
        <f t="shared" si="25"/>
        <v>4.510903434217739E-2</v>
      </c>
      <c r="E79" s="17">
        <f>IF(OR($A79="",$B79="",$C79=""),"",A79*'MPTO_working_3-way'!$I78)</f>
        <v>1.9125495328461848</v>
      </c>
      <c r="F79" s="21">
        <f>IF(OR($A79="",$B79="",$C79=""),"",B79*'MPTO_working_3-way'!$I78)</f>
        <v>3.6160772588239336</v>
      </c>
      <c r="G79" s="22">
        <f>IF(OR($A79="",$B79="",$C79=""),"",C79*'MPTO_working_3-way'!$I78)</f>
        <v>4.9851700938121857</v>
      </c>
      <c r="H79" s="17">
        <f>IF(OR($A79="",$B79="",$C79=""),"",'MPTO_working_3-way'!E78)</f>
        <v>1.8817800205382385</v>
      </c>
      <c r="I79" s="21">
        <f>IF(OR($A79="",$B79="",$C79=""),"",'MPTO_working_3-way'!F78)</f>
        <v>3.6498881807553913</v>
      </c>
      <c r="J79" s="22">
        <f>IF(OR($A79="",$B79="",$C79=""),"",'MPTO_working_3-way'!G78)</f>
        <v>5.1385544116010751</v>
      </c>
      <c r="K79" s="17">
        <f>IF(OR($A79="",$B79="",$C79=""),"",'OddsRatio_working_3-way'!H78)</f>
        <v>1.8933819565632215</v>
      </c>
      <c r="L79" s="21">
        <f>IF(OR($A79="",$B79="",$C79=""),"",'OddsRatio_working_3-way'!I78)</f>
        <v>3.6478549555970177</v>
      </c>
      <c r="M79" s="22">
        <f>IF(OR($A79="",$B79="",$C79=""),"",'OddsRatio_working_3-way'!J78)</f>
        <v>5.0578915376425853</v>
      </c>
      <c r="N79" s="23">
        <f t="shared" si="26"/>
        <v>52.28622751076346</v>
      </c>
      <c r="O79" s="24">
        <f t="shared" si="27"/>
        <v>27.654276400201489</v>
      </c>
      <c r="P79" s="24">
        <f t="shared" si="28"/>
        <v>20.059496089035044</v>
      </c>
      <c r="Q79" t="s">
        <v>196</v>
      </c>
      <c r="R79" t="s">
        <v>186</v>
      </c>
      <c r="S79" t="s">
        <v>489</v>
      </c>
      <c r="T79" s="35">
        <v>100</v>
      </c>
      <c r="U79" s="35">
        <f t="shared" si="29"/>
        <v>60.784313725490193</v>
      </c>
      <c r="V79" s="35">
        <f t="shared" si="30"/>
        <v>69.040247678018574</v>
      </c>
      <c r="W79" s="35">
        <f t="shared" si="31"/>
        <v>65.753424657534239</v>
      </c>
      <c r="X79" s="35">
        <f t="shared" si="32"/>
        <v>65.206327664447187</v>
      </c>
      <c r="Y79" s="35">
        <f t="shared" si="33"/>
        <v>73.462261616975553</v>
      </c>
      <c r="Z79" s="35">
        <f t="shared" si="34"/>
        <v>70.175438596491233</v>
      </c>
      <c r="AA79" s="35">
        <f t="shared" si="35"/>
        <v>-4.4220139389569937</v>
      </c>
      <c r="AB79" s="35">
        <f t="shared" si="36"/>
        <v>-4.4220139389569795</v>
      </c>
      <c r="AC79" s="35">
        <f t="shared" si="37"/>
        <v>-4.4220139389569937</v>
      </c>
      <c r="AF79">
        <v>2.31</v>
      </c>
      <c r="AG79">
        <v>1.63</v>
      </c>
      <c r="AJ79" t="s">
        <v>430</v>
      </c>
    </row>
    <row r="80" spans="1:36" ht="15" x14ac:dyDescent="0.25">
      <c r="A80">
        <v>2.5499999999999998</v>
      </c>
      <c r="B80">
        <v>3.23</v>
      </c>
      <c r="C80">
        <v>2.92</v>
      </c>
      <c r="D80" s="20">
        <f t="shared" si="25"/>
        <v>4.4220139389569812E-2</v>
      </c>
      <c r="E80" s="17">
        <f>IF(OR($A80="",$B80="",$C80=""),"",A80*'MPTO_working_3-way'!$I79)</f>
        <v>2.6627613554434029</v>
      </c>
      <c r="F80" s="21">
        <f>IF(OR($A80="",$B80="",$C80=""),"",B80*'MPTO_working_3-way'!$I79)</f>
        <v>3.3728310502283105</v>
      </c>
      <c r="G80" s="22">
        <f>IF(OR($A80="",$B80="",$C80=""),"",C80*'MPTO_working_3-way'!$I79)</f>
        <v>3.0491228070175436</v>
      </c>
      <c r="H80" s="17">
        <f>IF(OR($A80="",$B80="",$C80=""),"",'MPTO_working_3-way'!E79)</f>
        <v>2.6495904709583975</v>
      </c>
      <c r="I80" s="21">
        <f>IF(OR($A80="",$B80="",$C80=""),"",'MPTO_working_3-way'!F79)</f>
        <v>3.3914690276801123</v>
      </c>
      <c r="J80" s="22">
        <f>IF(OR($A80="",$B80="",$C80=""),"",'MPTO_working_3-way'!G79)</f>
        <v>3.051332192617942</v>
      </c>
      <c r="K80" s="17">
        <f>IF(OR($A80="",$B80="",$C80=""),"",'OddsRatio_working_3-way'!H79)</f>
        <v>2.6556851724715504</v>
      </c>
      <c r="L80" s="21">
        <f>IF(OR($A80="",$B80="",$C80=""),"",'OddsRatio_working_3-way'!I79)</f>
        <v>3.3820502803945538</v>
      </c>
      <c r="M80" s="22">
        <f>IF(OR($A80="",$B80="",$C80=""),"",'OddsRatio_working_3-way'!J79)</f>
        <v>3.0509132459002446</v>
      </c>
      <c r="N80" s="23">
        <f t="shared" si="26"/>
        <v>37.554998984634132</v>
      </c>
      <c r="O80" s="24">
        <f t="shared" si="27"/>
        <v>29.648683408921684</v>
      </c>
      <c r="P80" s="24">
        <f t="shared" si="28"/>
        <v>32.796317606444191</v>
      </c>
      <c r="Q80" t="s">
        <v>193</v>
      </c>
      <c r="R80" t="s">
        <v>183</v>
      </c>
      <c r="S80" t="s">
        <v>489</v>
      </c>
      <c r="T80" s="35">
        <v>100</v>
      </c>
      <c r="U80" s="35">
        <f t="shared" si="29"/>
        <v>62.962962962962962</v>
      </c>
      <c r="V80" s="35">
        <f t="shared" si="30"/>
        <v>69.040247678018574</v>
      </c>
      <c r="W80" s="35">
        <f t="shared" si="31"/>
        <v>63.503649635036496</v>
      </c>
      <c r="X80" s="35">
        <f t="shared" si="32"/>
        <v>67.456102686944931</v>
      </c>
      <c r="Y80" s="35">
        <f t="shared" si="33"/>
        <v>73.533387402000542</v>
      </c>
      <c r="Z80" s="35">
        <f t="shared" si="34"/>
        <v>67.996789359018464</v>
      </c>
      <c r="AA80" s="35">
        <f t="shared" si="35"/>
        <v>-4.4931397239819688</v>
      </c>
      <c r="AB80" s="35">
        <f t="shared" si="36"/>
        <v>-4.4931397239819688</v>
      </c>
      <c r="AC80" s="35">
        <f t="shared" si="37"/>
        <v>-4.4931397239819688</v>
      </c>
      <c r="AF80">
        <v>2.19</v>
      </c>
      <c r="AG80">
        <v>1.69</v>
      </c>
      <c r="AJ80" t="s">
        <v>430</v>
      </c>
    </row>
    <row r="81" spans="1:36" ht="15" x14ac:dyDescent="0.25">
      <c r="A81">
        <v>2.7</v>
      </c>
      <c r="B81">
        <v>3.23</v>
      </c>
      <c r="C81">
        <v>2.74</v>
      </c>
      <c r="D81" s="20">
        <f t="shared" si="25"/>
        <v>4.4931397239819759E-2</v>
      </c>
      <c r="E81" s="17">
        <f>IF(OR($A81="",$B81="",$C81=""),"",A81*'MPTO_working_3-way'!$I80)</f>
        <v>2.8213147725475136</v>
      </c>
      <c r="F81" s="21">
        <f>IF(OR($A81="",$B81="",$C81=""),"",B81*'MPTO_working_3-way'!$I80)</f>
        <v>3.3751284130846178</v>
      </c>
      <c r="G81" s="22">
        <f>IF(OR($A81="",$B81="",$C81=""),"",C81*'MPTO_working_3-way'!$I80)</f>
        <v>2.8631120284371065</v>
      </c>
      <c r="H81" s="17">
        <f>IF(OR($A81="",$B81="",$C81=""),"",'MPTO_working_3-way'!E80)</f>
        <v>2.8137845439836977</v>
      </c>
      <c r="I81" s="21">
        <f>IF(OR($A81="",$B81="",$C81=""),"",'MPTO_working_3-way'!F80)</f>
        <v>3.3941981994608041</v>
      </c>
      <c r="J81" s="22">
        <f>IF(OR($A81="",$B81="",$C81=""),"",'MPTO_working_3-way'!G80)</f>
        <v>2.8572541166886025</v>
      </c>
      <c r="K81" s="17">
        <f>IF(OR($A81="",$B81="",$C81=""),"",'OddsRatio_working_3-way'!H80)</f>
        <v>2.81760745529294</v>
      </c>
      <c r="L81" s="21">
        <f>IF(OR($A81="",$B81="",$C81=""),"",'OddsRatio_working_3-way'!I80)</f>
        <v>3.3842733090019141</v>
      </c>
      <c r="M81" s="22">
        <f>IF(OR($A81="",$B81="",$C81=""),"",'OddsRatio_working_3-way'!J80)</f>
        <v>2.8603746895351265</v>
      </c>
      <c r="N81" s="23">
        <f t="shared" si="26"/>
        <v>35.44446758406356</v>
      </c>
      <c r="O81" s="24">
        <f t="shared" si="27"/>
        <v>29.628502314851897</v>
      </c>
      <c r="P81" s="24">
        <f t="shared" si="28"/>
        <v>34.927030101084526</v>
      </c>
      <c r="Q81" t="s">
        <v>182</v>
      </c>
      <c r="R81" t="s">
        <v>187</v>
      </c>
      <c r="S81" t="s">
        <v>489</v>
      </c>
      <c r="T81" s="35">
        <v>100</v>
      </c>
      <c r="U81" s="35">
        <f t="shared" si="29"/>
        <v>48.717948717948723</v>
      </c>
      <c r="V81" s="35">
        <f t="shared" si="30"/>
        <v>71.428571428571431</v>
      </c>
      <c r="W81" s="35">
        <f t="shared" si="31"/>
        <v>75.124378109452735</v>
      </c>
      <c r="X81" s="35">
        <f t="shared" si="32"/>
        <v>53.447050461975842</v>
      </c>
      <c r="Y81" s="35">
        <f t="shared" si="33"/>
        <v>76.157673172598564</v>
      </c>
      <c r="Z81" s="35">
        <f t="shared" si="34"/>
        <v>79.853479853479854</v>
      </c>
      <c r="AA81" s="35">
        <f t="shared" si="35"/>
        <v>-4.729101744027119</v>
      </c>
      <c r="AB81" s="35">
        <f t="shared" si="36"/>
        <v>-4.7291017440271332</v>
      </c>
      <c r="AC81" s="35">
        <f t="shared" si="37"/>
        <v>-4.729101744027119</v>
      </c>
      <c r="AF81">
        <v>2.0499999999999998</v>
      </c>
      <c r="AG81">
        <v>1.79</v>
      </c>
      <c r="AJ81" t="s">
        <v>430</v>
      </c>
    </row>
    <row r="82" spans="1:36" ht="15" x14ac:dyDescent="0.25">
      <c r="A82">
        <v>1.95</v>
      </c>
      <c r="B82">
        <v>3.5</v>
      </c>
      <c r="C82">
        <v>4.0199999999999996</v>
      </c>
      <c r="D82" s="20">
        <f t="shared" si="25"/>
        <v>4.7291017440271199E-2</v>
      </c>
      <c r="E82" s="17">
        <f>IF(OR($A82="",$B82="",$C82=""),"",A82*'MPTO_working_3-way'!$I81)</f>
        <v>2.0422174840085288</v>
      </c>
      <c r="F82" s="21">
        <f>IF(OR($A82="",$B82="",$C82=""),"",B82*'MPTO_working_3-way'!$I81)</f>
        <v>3.6655185610409493</v>
      </c>
      <c r="G82" s="22">
        <f>IF(OR($A82="",$B82="",$C82=""),"",C82*'MPTO_working_3-way'!$I81)</f>
        <v>4.2101098901098899</v>
      </c>
      <c r="H82" s="17">
        <f>IF(OR($A82="",$B82="",$C82=""),"",'MPTO_working_3-way'!E81)</f>
        <v>2.0118423464711275</v>
      </c>
      <c r="I82" s="21">
        <f>IF(OR($A82="",$B82="",$C82=""),"",'MPTO_working_3-way'!F81)</f>
        <v>3.7043812867076218</v>
      </c>
      <c r="J82" s="22">
        <f>IF(OR($A82="",$B82="",$C82=""),"",'MPTO_working_3-way'!G81)</f>
        <v>4.2919827923347675</v>
      </c>
      <c r="K82" s="17">
        <f>IF(OR($A82="",$B82="",$C82=""),"",'OddsRatio_working_3-way'!H81)</f>
        <v>2.0235603632742674</v>
      </c>
      <c r="L82" s="21">
        <f>IF(OR($A82="",$B82="",$C82=""),"",'OddsRatio_working_3-way'!I81)</f>
        <v>3.6935799033533367</v>
      </c>
      <c r="M82" s="22">
        <f>IF(OR($A82="",$B82="",$C82=""),"",'OddsRatio_working_3-way'!J81)</f>
        <v>4.2538445232508302</v>
      </c>
      <c r="N82" s="23">
        <f t="shared" si="26"/>
        <v>48.966381290457299</v>
      </c>
      <c r="O82" s="24">
        <f t="shared" si="27"/>
        <v>27.281269576111921</v>
      </c>
      <c r="P82" s="24">
        <f t="shared" si="28"/>
        <v>23.75234913343078</v>
      </c>
      <c r="Q82" t="s">
        <v>188</v>
      </c>
      <c r="R82" t="s">
        <v>195</v>
      </c>
      <c r="S82" t="s">
        <v>489</v>
      </c>
      <c r="T82" s="35">
        <v>100</v>
      </c>
      <c r="U82" s="35">
        <f t="shared" si="29"/>
        <v>68.652037617554868</v>
      </c>
      <c r="V82" s="35">
        <f t="shared" si="30"/>
        <v>70.588235294117652</v>
      </c>
      <c r="W82" s="35">
        <f t="shared" si="31"/>
        <v>56.331877729257641</v>
      </c>
      <c r="X82" s="35">
        <f t="shared" si="32"/>
        <v>73.079886976624707</v>
      </c>
      <c r="Y82" s="35">
        <f t="shared" si="33"/>
        <v>75.016084653187505</v>
      </c>
      <c r="Z82" s="35">
        <f t="shared" si="34"/>
        <v>60.759727088327494</v>
      </c>
      <c r="AA82" s="35">
        <f t="shared" si="35"/>
        <v>-4.4278493590698389</v>
      </c>
      <c r="AB82" s="35">
        <f t="shared" si="36"/>
        <v>-4.4278493590698531</v>
      </c>
      <c r="AC82" s="35">
        <f t="shared" si="37"/>
        <v>-4.4278493590698531</v>
      </c>
      <c r="AF82">
        <v>2.27</v>
      </c>
      <c r="AG82">
        <v>1.65</v>
      </c>
      <c r="AJ82" t="s">
        <v>430</v>
      </c>
    </row>
    <row r="83" spans="1:36" ht="15" x14ac:dyDescent="0.25">
      <c r="A83">
        <v>3.19</v>
      </c>
      <c r="B83">
        <v>3.4</v>
      </c>
      <c r="C83">
        <v>2.29</v>
      </c>
      <c r="D83" s="20">
        <f t="shared" si="25"/>
        <v>4.4278493590698575E-2</v>
      </c>
      <c r="E83" s="17">
        <f>IF(OR($A83="",$B83="",$C83=""),"",A83*'MPTO_working_3-way'!$I82)</f>
        <v>3.3312483945543283</v>
      </c>
      <c r="F83" s="21">
        <f>IF(OR($A83="",$B83="",$C83=""),"",B83*'MPTO_working_3-way'!$I82)</f>
        <v>3.5505468782083751</v>
      </c>
      <c r="G83" s="22">
        <f>IF(OR($A83="",$B83="",$C83=""),"",C83*'MPTO_working_3-way'!$I82)</f>
        <v>2.3913977503227</v>
      </c>
      <c r="H83" s="17">
        <f>IF(OR($A83="",$B83="",$C83=""),"",'MPTO_working_3-way'!E82)</f>
        <v>3.3476150854694713</v>
      </c>
      <c r="I83" s="21">
        <f>IF(OR($A83="",$B83="",$C83=""),"",'MPTO_working_3-way'!F82)</f>
        <v>3.5796342540236767</v>
      </c>
      <c r="J83" s="22">
        <f>IF(OR($A83="",$B83="",$C83=""),"",'MPTO_working_3-way'!G82)</f>
        <v>2.3701078686338679</v>
      </c>
      <c r="K83" s="17">
        <f>IF(OR($A83="",$B83="",$C83=""),"",'OddsRatio_working_3-way'!H82)</f>
        <v>3.3414757666406301</v>
      </c>
      <c r="L83" s="21">
        <f>IF(OR($A83="",$B83="",$C83=""),"",'OddsRatio_working_3-way'!I82)</f>
        <v>3.566000840154115</v>
      </c>
      <c r="M83" s="22">
        <f>IF(OR($A83="",$B83="",$C83=""),"",'OddsRatio_working_3-way'!J82)</f>
        <v>2.3792254515828373</v>
      </c>
      <c r="N83" s="23">
        <f t="shared" si="26"/>
        <v>30.018776193175029</v>
      </c>
      <c r="O83" s="24">
        <f t="shared" si="27"/>
        <v>28.16467531065539</v>
      </c>
      <c r="P83" s="24">
        <f t="shared" si="28"/>
        <v>41.816548496169574</v>
      </c>
      <c r="Q83" t="s">
        <v>205</v>
      </c>
      <c r="R83" t="s">
        <v>200</v>
      </c>
      <c r="S83" t="s">
        <v>489</v>
      </c>
      <c r="T83" s="35">
        <v>100</v>
      </c>
      <c r="U83" s="35">
        <f t="shared" si="29"/>
        <v>47.916666666666671</v>
      </c>
      <c r="V83" s="35">
        <f t="shared" si="30"/>
        <v>72.29916897506925</v>
      </c>
      <c r="W83" s="35">
        <f t="shared" si="31"/>
        <v>75.124378109452735</v>
      </c>
      <c r="X83" s="35">
        <f t="shared" si="32"/>
        <v>52.576452915478015</v>
      </c>
      <c r="Y83" s="35">
        <f t="shared" si="33"/>
        <v>76.958955223880608</v>
      </c>
      <c r="Z83" s="35">
        <f t="shared" si="34"/>
        <v>79.784164358264093</v>
      </c>
      <c r="AA83" s="35">
        <f t="shared" si="35"/>
        <v>-4.6597862488113435</v>
      </c>
      <c r="AB83" s="35">
        <f t="shared" si="36"/>
        <v>-4.6597862488113577</v>
      </c>
      <c r="AC83" s="35">
        <f t="shared" si="37"/>
        <v>-4.6597862488113577</v>
      </c>
      <c r="AF83">
        <v>2.0499999999999998</v>
      </c>
      <c r="AG83">
        <v>1.79</v>
      </c>
      <c r="AJ83" t="s">
        <v>430</v>
      </c>
    </row>
    <row r="84" spans="1:36" ht="15" x14ac:dyDescent="0.25">
      <c r="A84">
        <v>1.92</v>
      </c>
      <c r="B84">
        <v>3.61</v>
      </c>
      <c r="C84">
        <v>4.0199999999999996</v>
      </c>
      <c r="D84" s="20">
        <f t="shared" si="25"/>
        <v>4.6597862488113595E-2</v>
      </c>
      <c r="E84" s="17">
        <f>IF(OR($A84="",$B84="",$C84=""),"",A84*'MPTO_working_3-way'!$I83)</f>
        <v>2.0094678959771781</v>
      </c>
      <c r="F84" s="21">
        <f>IF(OR($A84="",$B84="",$C84=""),"",B84*'MPTO_working_3-way'!$I83)</f>
        <v>3.7782182835820901</v>
      </c>
      <c r="G84" s="22">
        <f>IF(OR($A84="",$B84="",$C84=""),"",C84*'MPTO_working_3-way'!$I83)</f>
        <v>4.2073234072022165</v>
      </c>
      <c r="H84" s="17">
        <f>IF(OR($A84="",$B84="",$C84=""),"",'MPTO_working_3-way'!E83)</f>
        <v>1.9790195724138404</v>
      </c>
      <c r="I84" s="21">
        <f>IF(OR($A84="",$B84="",$C84=""),"",'MPTO_working_3-way'!F83)</f>
        <v>3.8244473213491594</v>
      </c>
      <c r="J84" s="22">
        <f>IF(OR($A84="",$B84="",$C84=""),"",'MPTO_working_3-way'!G83)</f>
        <v>4.2877307796001727</v>
      </c>
      <c r="K84" s="17">
        <f>IF(OR($A84="",$B84="",$C84=""),"",'OddsRatio_working_3-way'!H83)</f>
        <v>1.990608776940183</v>
      </c>
      <c r="L84" s="21">
        <f>IF(OR($A84="",$B84="",$C84=""),"",'OddsRatio_working_3-way'!I83)</f>
        <v>3.8103140302324752</v>
      </c>
      <c r="M84" s="22">
        <f>IF(OR($A84="",$B84="",$C84=""),"",'OddsRatio_working_3-way'!J83)</f>
        <v>4.251780985173208</v>
      </c>
      <c r="N84" s="23">
        <f t="shared" si="26"/>
        <v>49.764417834290057</v>
      </c>
      <c r="O84" s="24">
        <f t="shared" si="27"/>
        <v>26.467502006049003</v>
      </c>
      <c r="P84" s="24">
        <f t="shared" si="28"/>
        <v>23.768080159660922</v>
      </c>
      <c r="Q84" t="s">
        <v>199</v>
      </c>
      <c r="R84" t="s">
        <v>184</v>
      </c>
      <c r="S84" t="s">
        <v>489</v>
      </c>
      <c r="T84" s="35">
        <v>100</v>
      </c>
      <c r="U84" s="35">
        <f t="shared" si="29"/>
        <v>47.916666666666671</v>
      </c>
      <c r="V84" s="35">
        <f t="shared" si="30"/>
        <v>70.760233918128648</v>
      </c>
      <c r="W84" s="35">
        <f t="shared" si="31"/>
        <v>76.689976689976689</v>
      </c>
      <c r="X84" s="35">
        <f t="shared" si="32"/>
        <v>52.549789391894649</v>
      </c>
      <c r="Y84" s="35">
        <f t="shared" si="33"/>
        <v>75.39335664335664</v>
      </c>
      <c r="Z84" s="35">
        <f t="shared" si="34"/>
        <v>81.32309941520468</v>
      </c>
      <c r="AA84" s="35">
        <f t="shared" si="35"/>
        <v>-4.6331227252279774</v>
      </c>
      <c r="AB84" s="35">
        <f t="shared" si="36"/>
        <v>-4.6331227252279916</v>
      </c>
      <c r="AC84" s="35">
        <f t="shared" si="37"/>
        <v>-4.6331227252279916</v>
      </c>
      <c r="AF84">
        <v>1.96</v>
      </c>
      <c r="AG84">
        <v>1.88</v>
      </c>
      <c r="AJ84" t="s">
        <v>430</v>
      </c>
    </row>
    <row r="85" spans="1:36" ht="15" x14ac:dyDescent="0.25">
      <c r="A85">
        <v>1.92</v>
      </c>
      <c r="B85">
        <v>3.42</v>
      </c>
      <c r="C85">
        <v>4.29</v>
      </c>
      <c r="D85" s="20">
        <f t="shared" si="25"/>
        <v>4.6331227252280005E-2</v>
      </c>
      <c r="E85" s="17">
        <f>IF(OR($A85="",$B85="",$C85=""),"",A85*'MPTO_working_3-way'!$I84)</f>
        <v>2.0089559563243777</v>
      </c>
      <c r="F85" s="21">
        <f>IF(OR($A85="",$B85="",$C85=""),"",B85*'MPTO_working_3-way'!$I84)</f>
        <v>3.5784527972027975</v>
      </c>
      <c r="G85" s="22">
        <f>IF(OR($A85="",$B85="",$C85=""),"",C85*'MPTO_working_3-way'!$I84)</f>
        <v>4.4887609649122808</v>
      </c>
      <c r="H85" s="17">
        <f>IF(OR($A85="",$B85="",$C85=""),"",'MPTO_working_3-way'!E84)</f>
        <v>1.9786715396882661</v>
      </c>
      <c r="I85" s="21">
        <f>IF(OR($A85="",$B85="",$C85=""),"",'MPTO_working_3-way'!F84)</f>
        <v>3.6107089792139</v>
      </c>
      <c r="J85" s="22">
        <f>IF(OR($A85="",$B85="",$C85=""),"",'MPTO_working_3-way'!G84)</f>
        <v>4.5943954938486664</v>
      </c>
      <c r="K85" s="17">
        <f>IF(OR($A85="",$B85="",$C85=""),"",'OddsRatio_working_3-way'!H84)</f>
        <v>1.9903509151333156</v>
      </c>
      <c r="L85" s="21">
        <f>IF(OR($A85="",$B85="",$C85=""),"",'OddsRatio_working_3-way'!I84)</f>
        <v>3.6050534941550243</v>
      </c>
      <c r="M85" s="22">
        <f>IF(OR($A85="",$B85="",$C85=""),"",'OddsRatio_working_3-way'!J84)</f>
        <v>4.5415809899876169</v>
      </c>
      <c r="N85" s="23">
        <f t="shared" si="26"/>
        <v>49.777099236641213</v>
      </c>
      <c r="O85" s="24">
        <f t="shared" si="27"/>
        <v>27.945038167938929</v>
      </c>
      <c r="P85" s="24">
        <f t="shared" si="28"/>
        <v>22.277862595419847</v>
      </c>
      <c r="Q85" t="s">
        <v>201</v>
      </c>
      <c r="R85" t="s">
        <v>203</v>
      </c>
      <c r="S85" t="s">
        <v>489</v>
      </c>
      <c r="T85" s="35">
        <v>100</v>
      </c>
      <c r="U85" s="35">
        <f t="shared" si="29"/>
        <v>59.677419354838712</v>
      </c>
      <c r="V85" s="35">
        <f t="shared" si="30"/>
        <v>69.6048632218845</v>
      </c>
      <c r="W85" s="35">
        <f t="shared" si="31"/>
        <v>66.329966329966325</v>
      </c>
      <c r="X85" s="35">
        <f t="shared" si="32"/>
        <v>64.065170448149161</v>
      </c>
      <c r="Y85" s="35">
        <f t="shared" si="33"/>
        <v>73.992614315194956</v>
      </c>
      <c r="Z85" s="35">
        <f t="shared" si="34"/>
        <v>70.717717423276795</v>
      </c>
      <c r="AA85" s="35">
        <f t="shared" si="35"/>
        <v>-4.3877510933104489</v>
      </c>
      <c r="AB85" s="35">
        <f t="shared" si="36"/>
        <v>-4.387751093310456</v>
      </c>
      <c r="AC85" s="35">
        <f t="shared" si="37"/>
        <v>-4.3877510933104702</v>
      </c>
      <c r="AF85">
        <v>2.31</v>
      </c>
      <c r="AG85">
        <v>1.63</v>
      </c>
      <c r="AJ85" t="s">
        <v>430</v>
      </c>
    </row>
    <row r="86" spans="1:36" ht="15" x14ac:dyDescent="0.25">
      <c r="A86">
        <v>2.48</v>
      </c>
      <c r="B86">
        <v>3.29</v>
      </c>
      <c r="C86">
        <v>2.97</v>
      </c>
      <c r="D86" s="20">
        <f t="shared" si="25"/>
        <v>4.3877510933104658E-2</v>
      </c>
      <c r="E86" s="17">
        <f>IF(OR($A86="",$B86="",$C86=""),"",A86*'MPTO_working_3-way'!$I85)</f>
        <v>2.5888162271140995</v>
      </c>
      <c r="F86" s="21">
        <f>IF(OR($A86="",$B86="",$C86=""),"",B86*'MPTO_working_3-way'!$I85)</f>
        <v>3.4343570109699142</v>
      </c>
      <c r="G86" s="22">
        <f>IF(OR($A86="",$B86="",$C86=""),"",C86*'MPTO_working_3-way'!$I85)</f>
        <v>3.1003162074713209</v>
      </c>
      <c r="H86" s="17">
        <f>IF(OR($A86="",$B86="",$C86=""),"",'MPTO_working_3-way'!E85)</f>
        <v>2.5733403977200644</v>
      </c>
      <c r="I86" s="21">
        <f>IF(OR($A86="",$B86="",$C86=""),"",'MPTO_working_3-way'!F85)</f>
        <v>3.4563144055175923</v>
      </c>
      <c r="J86" s="22">
        <f>IF(OR($A86="",$B86="",$C86=""),"",'MPTO_working_3-way'!G85)</f>
        <v>3.1048717016130811</v>
      </c>
      <c r="K86" s="17">
        <f>IF(OR($A86="",$B86="",$C86=""),"",'OddsRatio_working_3-way'!H85)</f>
        <v>2.5803652874030676</v>
      </c>
      <c r="L86" s="21">
        <f>IF(OR($A86="",$B86="",$C86=""),"",'OddsRatio_working_3-way'!I85)</f>
        <v>3.4452949379412328</v>
      </c>
      <c r="M86" s="22">
        <f>IF(OR($A86="",$B86="",$C86=""),"",'OddsRatio_working_3-way'!J85)</f>
        <v>3.1035943352594892</v>
      </c>
      <c r="N86" s="23">
        <f t="shared" si="26"/>
        <v>38.627693597036696</v>
      </c>
      <c r="O86" s="24">
        <f t="shared" si="27"/>
        <v>29.117531951565656</v>
      </c>
      <c r="P86" s="24">
        <f t="shared" si="28"/>
        <v>32.254774451397644</v>
      </c>
      <c r="Q86" t="s">
        <v>192</v>
      </c>
      <c r="R86" t="s">
        <v>204</v>
      </c>
      <c r="S86" t="s">
        <v>489</v>
      </c>
      <c r="T86" s="35">
        <v>100</v>
      </c>
      <c r="U86" s="35">
        <f t="shared" si="29"/>
        <v>48.186528497409334</v>
      </c>
      <c r="V86" s="35">
        <f t="shared" si="30"/>
        <v>71.014492753623188</v>
      </c>
      <c r="W86" s="35">
        <f t="shared" si="31"/>
        <v>75.961538461538453</v>
      </c>
      <c r="X86" s="35">
        <f t="shared" si="32"/>
        <v>53.023968784838345</v>
      </c>
      <c r="Y86" s="35">
        <f t="shared" si="33"/>
        <v>75.85193304105222</v>
      </c>
      <c r="Z86" s="35">
        <f t="shared" si="34"/>
        <v>80.798978748967485</v>
      </c>
      <c r="AA86" s="35">
        <f t="shared" si="35"/>
        <v>-4.8374402874290112</v>
      </c>
      <c r="AB86" s="35">
        <f t="shared" si="36"/>
        <v>-4.8374402874290325</v>
      </c>
      <c r="AC86" s="35">
        <f t="shared" si="37"/>
        <v>-4.8374402874290325</v>
      </c>
      <c r="AF86">
        <v>2.23</v>
      </c>
      <c r="AG86">
        <v>1.67</v>
      </c>
      <c r="AJ86" t="s">
        <v>430</v>
      </c>
    </row>
    <row r="87" spans="1:36" ht="15" x14ac:dyDescent="0.25">
      <c r="A87">
        <v>1.93</v>
      </c>
      <c r="B87">
        <v>3.45</v>
      </c>
      <c r="C87">
        <v>4.16</v>
      </c>
      <c r="D87" s="20">
        <f t="shared" si="25"/>
        <v>4.837440287429029E-2</v>
      </c>
      <c r="E87" s="17">
        <f>IF(OR($A87="",$B87="",$C87=""),"",A87*'MPTO_working_3-way'!$I86)</f>
        <v>2.0233625975473801</v>
      </c>
      <c r="F87" s="21">
        <f>IF(OR($A87="",$B87="",$C87=""),"",B87*'MPTO_working_3-way'!$I86)</f>
        <v>3.6168916899163017</v>
      </c>
      <c r="G87" s="22">
        <f>IF(OR($A87="",$B87="",$C87=""),"",C87*'MPTO_working_3-way'!$I86)</f>
        <v>4.3612375159570478</v>
      </c>
      <c r="H87" s="17">
        <f>IF(OR($A87="",$B87="",$C87=""),"",'MPTO_working_3-way'!E86)</f>
        <v>1.9919925323724246</v>
      </c>
      <c r="I87" s="21">
        <f>IF(OR($A87="",$B87="",$C87=""),"",'MPTO_working_3-way'!F86)</f>
        <v>3.6532313159937861</v>
      </c>
      <c r="J87" s="22">
        <f>IF(OR($A87="",$B87="",$C87=""),"",'MPTO_working_3-way'!G86)</f>
        <v>4.4591136515350227</v>
      </c>
      <c r="K87" s="17">
        <f>IF(OR($A87="",$B87="",$C87=""),"",'OddsRatio_working_3-way'!H86)</f>
        <v>2.0040607388182439</v>
      </c>
      <c r="L87" s="21">
        <f>IF(OR($A87="",$B87="",$C87=""),"",'OddsRatio_working_3-way'!I86)</f>
        <v>3.645106247424406</v>
      </c>
      <c r="M87" s="22">
        <f>IF(OR($A87="",$B87="",$C87=""),"",'OddsRatio_working_3-way'!J86)</f>
        <v>4.4116472415759702</v>
      </c>
      <c r="N87" s="23">
        <f t="shared" si="26"/>
        <v>49.422678921323858</v>
      </c>
      <c r="O87" s="24">
        <f t="shared" si="27"/>
        <v>27.648049367581173</v>
      </c>
      <c r="P87" s="24">
        <f t="shared" si="28"/>
        <v>22.929271711094962</v>
      </c>
      <c r="Q87" t="s">
        <v>194</v>
      </c>
      <c r="R87" t="s">
        <v>202</v>
      </c>
      <c r="S87" t="s">
        <v>489</v>
      </c>
      <c r="T87" s="35">
        <v>100</v>
      </c>
      <c r="U87" s="35">
        <f t="shared" si="29"/>
        <v>68.944099378881987</v>
      </c>
      <c r="V87" s="35">
        <f t="shared" si="30"/>
        <v>70.149253731343279</v>
      </c>
      <c r="W87" s="35">
        <f t="shared" si="31"/>
        <v>56.521739130434774</v>
      </c>
      <c r="X87" s="35">
        <f t="shared" si="32"/>
        <v>73.329007138221939</v>
      </c>
      <c r="Y87" s="35">
        <f t="shared" si="33"/>
        <v>74.534161490683232</v>
      </c>
      <c r="Z87" s="35">
        <f t="shared" si="34"/>
        <v>60.90664688977472</v>
      </c>
      <c r="AA87" s="35">
        <f t="shared" si="35"/>
        <v>-4.3849077593399528</v>
      </c>
      <c r="AB87" s="35">
        <f t="shared" si="36"/>
        <v>-4.3849077593399528</v>
      </c>
      <c r="AC87" s="35">
        <f t="shared" si="37"/>
        <v>-4.3849077593399457</v>
      </c>
      <c r="AF87">
        <v>2.2599999999999998</v>
      </c>
      <c r="AG87">
        <v>1.65</v>
      </c>
      <c r="AJ87" t="s">
        <v>430</v>
      </c>
    </row>
    <row r="88" spans="1:36" ht="15" x14ac:dyDescent="0.25">
      <c r="A88">
        <v>3.22</v>
      </c>
      <c r="B88">
        <v>3.35</v>
      </c>
      <c r="C88">
        <v>2.2999999999999998</v>
      </c>
      <c r="D88" s="20">
        <f t="shared" si="25"/>
        <v>4.384907759339951E-2</v>
      </c>
      <c r="E88" s="17">
        <f>IF(OR($A88="",$B88="",$C88=""),"",A88*'MPTO_working_3-way'!$I87)</f>
        <v>3.3611940298507466</v>
      </c>
      <c r="F88" s="21">
        <f>IF(OR($A88="",$B88="",$C88=""),"",B88*'MPTO_working_3-way'!$I87)</f>
        <v>3.4968944099378882</v>
      </c>
      <c r="G88" s="22">
        <f>IF(OR($A88="",$B88="",$C88=""),"",C88*'MPTO_working_3-way'!$I87)</f>
        <v>2.4008528784648187</v>
      </c>
      <c r="H88" s="17">
        <f>IF(OR($A88="",$B88="",$C88=""),"",'MPTO_working_3-way'!E87)</f>
        <v>3.3790331001357421</v>
      </c>
      <c r="I88" s="21">
        <f>IF(OR($A88="",$B88="",$C88=""),"",'MPTO_working_3-way'!F87)</f>
        <v>3.522477413736802</v>
      </c>
      <c r="J88" s="22">
        <f>IF(OR($A88="",$B88="",$C88=""),"",'MPTO_working_3-way'!G87)</f>
        <v>2.3800102963889094</v>
      </c>
      <c r="K88" s="17">
        <f>IF(OR($A88="",$B88="",$C88=""),"",'OddsRatio_working_3-way'!H87)</f>
        <v>3.3718939637291685</v>
      </c>
      <c r="L88" s="21">
        <f>IF(OR($A88="",$B88="",$C88=""),"",'OddsRatio_working_3-way'!I87)</f>
        <v>3.5107886552988949</v>
      </c>
      <c r="M88" s="22">
        <f>IF(OR($A88="",$B88="",$C88=""),"",'OddsRatio_working_3-way'!J87)</f>
        <v>2.38894691569726</v>
      </c>
      <c r="N88" s="23">
        <f t="shared" si="26"/>
        <v>29.75133214920071</v>
      </c>
      <c r="O88" s="24">
        <f t="shared" si="27"/>
        <v>28.596802841918294</v>
      </c>
      <c r="P88" s="24">
        <f t="shared" si="28"/>
        <v>41.651865008880996</v>
      </c>
      <c r="Q88" t="s">
        <v>198</v>
      </c>
      <c r="R88" t="s">
        <v>185</v>
      </c>
      <c r="S88" t="s">
        <v>489</v>
      </c>
      <c r="T88" s="35">
        <v>100</v>
      </c>
      <c r="U88" s="35">
        <f t="shared" si="29"/>
        <v>57.264957264957268</v>
      </c>
      <c r="V88" s="35">
        <f t="shared" si="30"/>
        <v>69.512195121951223</v>
      </c>
      <c r="W88" s="35">
        <f t="shared" si="31"/>
        <v>68.847352024922117</v>
      </c>
      <c r="X88" s="35">
        <f t="shared" si="32"/>
        <v>61.640452853126661</v>
      </c>
      <c r="Y88" s="35">
        <f t="shared" si="33"/>
        <v>73.887690710120623</v>
      </c>
      <c r="Z88" s="35">
        <f t="shared" si="34"/>
        <v>73.222847613091517</v>
      </c>
      <c r="AA88" s="35">
        <f t="shared" si="35"/>
        <v>-4.3754955881693931</v>
      </c>
      <c r="AB88" s="35">
        <f t="shared" si="36"/>
        <v>-4.3754955881694002</v>
      </c>
      <c r="AC88" s="35">
        <f t="shared" si="37"/>
        <v>-4.3754955881694002</v>
      </c>
      <c r="AF88">
        <v>2.0699999999999998</v>
      </c>
      <c r="AG88">
        <v>1.77</v>
      </c>
      <c r="AJ88" t="s">
        <v>430</v>
      </c>
    </row>
    <row r="89" spans="1:36" ht="15" x14ac:dyDescent="0.25">
      <c r="A89">
        <v>2.34</v>
      </c>
      <c r="B89">
        <v>3.28</v>
      </c>
      <c r="C89">
        <v>3.21</v>
      </c>
      <c r="D89" s="20">
        <f t="shared" si="25"/>
        <v>4.3754955881694091E-2</v>
      </c>
      <c r="E89" s="17">
        <f>IF(OR($A89="",$B89="",$C89=""),"",A89*'MPTO_working_3-way'!$I88)</f>
        <v>2.4423865967631642</v>
      </c>
      <c r="F89" s="21">
        <f>IF(OR($A89="",$B89="",$C89=""),"",B89*'MPTO_working_3-way'!$I88)</f>
        <v>3.4235162552919562</v>
      </c>
      <c r="G89" s="22">
        <f>IF(OR($A89="",$B89="",$C89=""),"",C89*'MPTO_working_3-way'!$I88)</f>
        <v>3.350453408380238</v>
      </c>
      <c r="H89" s="17">
        <f>IF(OR($A89="",$B89="",$C89=""),"",'MPTO_working_3-way'!E88)</f>
        <v>2.422683437396504</v>
      </c>
      <c r="I89" s="21">
        <f>IF(OR($A89="",$B89="",$C89=""),"",'MPTO_working_3-way'!F88)</f>
        <v>3.4447946774525509</v>
      </c>
      <c r="J89" s="22">
        <f>IF(OR($A89="",$B89="",$C89=""),"",'MPTO_working_3-way'!G88)</f>
        <v>3.3676667581573416</v>
      </c>
      <c r="K89" s="17">
        <f>IF(OR($A89="",$B89="",$C89=""),"",'OddsRatio_working_3-way'!H88)</f>
        <v>2.4312173396362411</v>
      </c>
      <c r="L89" s="21">
        <f>IF(OR($A89="",$B89="",$C89=""),"",'OddsRatio_working_3-way'!I88)</f>
        <v>3.4352056226646503</v>
      </c>
      <c r="M89" s="22">
        <f>IF(OR($A89="",$B89="",$C89=""),"",'OddsRatio_working_3-way'!J88)</f>
        <v>3.3604405377582789</v>
      </c>
      <c r="N89" s="23">
        <f t="shared" si="26"/>
        <v>40.943559112438457</v>
      </c>
      <c r="O89" s="24">
        <f t="shared" si="27"/>
        <v>29.20973424484939</v>
      </c>
      <c r="P89" s="24">
        <f t="shared" si="28"/>
        <v>29.846706642712146</v>
      </c>
      <c r="Q89" t="s">
        <v>189</v>
      </c>
      <c r="R89" t="s">
        <v>190</v>
      </c>
      <c r="S89" t="s">
        <v>489</v>
      </c>
      <c r="T89" s="35">
        <v>100</v>
      </c>
      <c r="U89" s="35">
        <f t="shared" si="29"/>
        <v>50.495049504950494</v>
      </c>
      <c r="V89" s="35">
        <f t="shared" si="30"/>
        <v>71.751412429378533</v>
      </c>
      <c r="W89" s="35">
        <f t="shared" si="31"/>
        <v>73.118279569892465</v>
      </c>
      <c r="X89" s="35">
        <f t="shared" si="32"/>
        <v>55.130308000729002</v>
      </c>
      <c r="Y89" s="35">
        <f t="shared" si="33"/>
        <v>76.386670925157034</v>
      </c>
      <c r="Z89" s="35">
        <f t="shared" si="34"/>
        <v>77.75353806567098</v>
      </c>
      <c r="AA89" s="35">
        <f t="shared" si="35"/>
        <v>-4.6352584957785083</v>
      </c>
      <c r="AB89" s="35">
        <f t="shared" si="36"/>
        <v>-4.6352584957785012</v>
      </c>
      <c r="AC89" s="35">
        <f t="shared" si="37"/>
        <v>-4.6352584957785155</v>
      </c>
      <c r="AF89">
        <v>2.16</v>
      </c>
      <c r="AG89">
        <v>1.71</v>
      </c>
      <c r="AJ89" t="s">
        <v>430</v>
      </c>
    </row>
    <row r="90" spans="1:36" ht="15" x14ac:dyDescent="0.25">
      <c r="A90">
        <v>2.02</v>
      </c>
      <c r="B90">
        <v>3.54</v>
      </c>
      <c r="C90">
        <v>3.72</v>
      </c>
      <c r="D90" s="20">
        <f t="shared" si="25"/>
        <v>4.6352584957785048E-2</v>
      </c>
      <c r="E90" s="17">
        <f>IF(OR($A90="",$B90="",$C90=""),"",A90*'MPTO_working_3-way'!$I89)</f>
        <v>2.1136322216147256</v>
      </c>
      <c r="F90" s="21">
        <f>IF(OR($A90="",$B90="",$C90=""),"",B90*'MPTO_working_3-way'!$I89)</f>
        <v>3.7040881507505592</v>
      </c>
      <c r="G90" s="22">
        <f>IF(OR($A90="",$B90="",$C90=""),"",C90*'MPTO_working_3-way'!$I89)</f>
        <v>3.8924316160429604</v>
      </c>
      <c r="H90" s="17">
        <f>IF(OR($A90="",$B90="",$C90=""),"",'MPTO_working_3-way'!E89)</f>
        <v>2.0850767907173906</v>
      </c>
      <c r="I90" s="21">
        <f>IF(OR($A90="",$B90="",$C90=""),"",'MPTO_working_3-way'!F89)</f>
        <v>3.7448272599907204</v>
      </c>
      <c r="J90" s="22">
        <f>IF(OR($A90="",$B90="",$C90=""),"",'MPTO_working_3-way'!G89)</f>
        <v>3.9468541462407147</v>
      </c>
      <c r="K90" s="17">
        <f>IF(OR($A90="",$B90="",$C90=""),"",'OddsRatio_working_3-way'!H89)</f>
        <v>2.0963068523864044</v>
      </c>
      <c r="L90" s="21">
        <f>IF(OR($A90="",$B90="",$C90=""),"",'OddsRatio_working_3-way'!I89)</f>
        <v>3.7300190245700646</v>
      </c>
      <c r="M90" s="22">
        <f>IF(OR($A90="",$B90="",$C90=""),"",'OddsRatio_working_3-way'!J89)</f>
        <v>3.9234849396970781</v>
      </c>
      <c r="N90" s="23">
        <f t="shared" si="26"/>
        <v>47.311920672558742</v>
      </c>
      <c r="O90" s="24">
        <f t="shared" si="27"/>
        <v>26.997197671912048</v>
      </c>
      <c r="P90" s="24">
        <f t="shared" si="28"/>
        <v>25.690881655529207</v>
      </c>
      <c r="Q90" t="s">
        <v>197</v>
      </c>
      <c r="R90" t="s">
        <v>191</v>
      </c>
      <c r="S90" t="s">
        <v>489</v>
      </c>
      <c r="T90" s="35">
        <v>100</v>
      </c>
      <c r="U90" s="35">
        <f t="shared" si="29"/>
        <v>43.502824858757066</v>
      </c>
      <c r="V90" s="35">
        <f t="shared" si="30"/>
        <v>73.190348525469176</v>
      </c>
      <c r="W90" s="35">
        <f t="shared" si="31"/>
        <v>77.27272727272728</v>
      </c>
      <c r="X90" s="35">
        <f t="shared" si="32"/>
        <v>49.536924201803558</v>
      </c>
      <c r="Y90" s="35">
        <f t="shared" si="33"/>
        <v>79.224447868515668</v>
      </c>
      <c r="Z90" s="35">
        <f t="shared" si="34"/>
        <v>83.306826615773772</v>
      </c>
      <c r="AA90" s="35">
        <f t="shared" si="35"/>
        <v>-6.034099343046492</v>
      </c>
      <c r="AB90" s="35">
        <f t="shared" si="36"/>
        <v>-6.034099343046492</v>
      </c>
      <c r="AC90" s="35">
        <f t="shared" si="37"/>
        <v>-6.034099343046492</v>
      </c>
      <c r="AF90">
        <v>2.12</v>
      </c>
      <c r="AG90">
        <v>1.74</v>
      </c>
      <c r="AJ90" t="s">
        <v>430</v>
      </c>
    </row>
    <row r="91" spans="1:36" ht="15" x14ac:dyDescent="0.25">
      <c r="A91">
        <v>1.77</v>
      </c>
      <c r="B91">
        <v>3.73</v>
      </c>
      <c r="C91">
        <v>4.4000000000000004</v>
      </c>
      <c r="D91" s="20">
        <f t="shared" si="25"/>
        <v>6.0340993430465062E-2</v>
      </c>
      <c r="E91" s="17">
        <f>IF(OR($A91="",$B91="",$C91=""),"",A91*'MPTO_working_3-way'!$I90)</f>
        <v>1.8768035583719231</v>
      </c>
      <c r="F91" s="21">
        <f>IF(OR($A91="",$B91="",$C91=""),"",B91*'MPTO_working_3-way'!$I90)</f>
        <v>3.9550719054956347</v>
      </c>
      <c r="G91" s="22">
        <f>IF(OR($A91="",$B91="",$C91=""),"",C91*'MPTO_working_3-way'!$I90)</f>
        <v>4.6655003710940468</v>
      </c>
      <c r="H91" s="17">
        <f>IF(OR($A91="",$B91="",$C91=""),"",'MPTO_working_3-way'!E90)</f>
        <v>1.8353402913118217</v>
      </c>
      <c r="I91" s="21">
        <f>IF(OR($A91="",$B91="",$C91=""),"",'MPTO_working_3-way'!F90)</f>
        <v>4.0325369230868899</v>
      </c>
      <c r="J91" s="22">
        <f>IF(OR($A91="",$B91="",$C91=""),"",'MPTO_working_3-way'!G90)</f>
        <v>4.8272085541592089</v>
      </c>
      <c r="K91" s="17">
        <f>IF(OR($A91="",$B91="",$C91=""),"",'OddsRatio_working_3-way'!H90)</f>
        <v>1.8501041146163935</v>
      </c>
      <c r="L91" s="21">
        <f>IF(OR($A91="",$B91="",$C91=""),"",'OddsRatio_working_3-way'!I90)</f>
        <v>4.0140054972763055</v>
      </c>
      <c r="M91" s="22">
        <f>IF(OR($A91="",$B91="",$C91=""),"",'OddsRatio_working_3-way'!J90)</f>
        <v>4.7537064801243378</v>
      </c>
      <c r="N91" s="23">
        <f t="shared" si="26"/>
        <v>53.282081416526793</v>
      </c>
      <c r="O91" s="24">
        <f t="shared" si="27"/>
        <v>25.283990377279469</v>
      </c>
      <c r="P91" s="24">
        <f t="shared" si="28"/>
        <v>21.433928206193727</v>
      </c>
      <c r="Q91" t="s">
        <v>443</v>
      </c>
      <c r="R91" t="s">
        <v>445</v>
      </c>
      <c r="S91" t="s">
        <v>489</v>
      </c>
      <c r="T91" s="35">
        <v>100</v>
      </c>
      <c r="U91" s="35">
        <f t="shared" si="29"/>
        <v>54.337899543379002</v>
      </c>
      <c r="V91" s="35">
        <f t="shared" si="30"/>
        <v>71.671388101982998</v>
      </c>
      <c r="W91" s="35">
        <f t="shared" si="31"/>
        <v>68.35443037974683</v>
      </c>
      <c r="X91" s="35">
        <f t="shared" si="32"/>
        <v>59.974181518270164</v>
      </c>
      <c r="Y91" s="35">
        <f t="shared" si="33"/>
        <v>77.307670076874174</v>
      </c>
      <c r="Z91" s="35">
        <f t="shared" si="34"/>
        <v>73.990712354638006</v>
      </c>
      <c r="AA91" s="35">
        <f t="shared" si="35"/>
        <v>-5.6362819748911619</v>
      </c>
      <c r="AB91" s="35">
        <f t="shared" si="36"/>
        <v>-5.6362819748911761</v>
      </c>
      <c r="AC91" s="35">
        <f t="shared" si="37"/>
        <v>-5.6362819748911761</v>
      </c>
      <c r="AF91">
        <v>2.11</v>
      </c>
      <c r="AG91">
        <v>1.72</v>
      </c>
      <c r="AJ91" t="s">
        <v>479</v>
      </c>
    </row>
    <row r="92" spans="1:36" ht="15" x14ac:dyDescent="0.25">
      <c r="A92">
        <v>2.19</v>
      </c>
      <c r="B92">
        <v>3.53</v>
      </c>
      <c r="C92">
        <v>3.16</v>
      </c>
      <c r="D92" s="20">
        <f t="shared" si="25"/>
        <v>5.6362819748911663E-2</v>
      </c>
      <c r="E92" s="17">
        <f>IF(OR($A92="",$B92="",$C92=""),"",A92*'MPTO_working_3-way'!$I91)</f>
        <v>2.3134345752501164</v>
      </c>
      <c r="F92" s="21">
        <f>IF(OR($A92="",$B92="",$C92=""),"",B92*'MPTO_working_3-way'!$I91)</f>
        <v>3.728960753713658</v>
      </c>
      <c r="G92" s="22">
        <f>IF(OR($A92="",$B92="",$C92=""),"",C92*'MPTO_working_3-way'!$I91)</f>
        <v>3.3381065104065608</v>
      </c>
      <c r="H92" s="17">
        <f>IF(OR($A92="",$B92="",$C92=""),"",'MPTO_working_3-way'!E91)</f>
        <v>2.2839737777114038</v>
      </c>
      <c r="I92" s="21">
        <f>IF(OR($A92="",$B92="",$C92=""),"",'MPTO_working_3-way'!F91)</f>
        <v>3.7807396001467577</v>
      </c>
      <c r="J92" s="22">
        <f>IF(OR($A92="",$B92="",$C92=""),"",'MPTO_working_3-way'!G91)</f>
        <v>3.3594464266494408</v>
      </c>
      <c r="K92" s="17">
        <f>IF(OR($A92="",$B92="",$C92=""),"",'OddsRatio_working_3-way'!H91)</f>
        <v>2.2962380769689532</v>
      </c>
      <c r="L92" s="21">
        <f>IF(OR($A92="",$B92="",$C92=""),"",'OddsRatio_working_3-way'!I91)</f>
        <v>3.7558675081776913</v>
      </c>
      <c r="M92" s="22">
        <f>IF(OR($A92="",$B92="",$C92=""),"",'OddsRatio_working_3-way'!J91)</f>
        <v>3.3528355010528901</v>
      </c>
      <c r="N92" s="23">
        <f t="shared" si="26"/>
        <v>43.225773950918203</v>
      </c>
      <c r="O92" s="24">
        <f t="shared" si="27"/>
        <v>26.817123216008742</v>
      </c>
      <c r="P92" s="24">
        <f t="shared" si="28"/>
        <v>29.957102833073058</v>
      </c>
      <c r="Q92" t="s">
        <v>439</v>
      </c>
      <c r="R92" t="s">
        <v>453</v>
      </c>
      <c r="S92" t="s">
        <v>489</v>
      </c>
      <c r="T92" s="35">
        <v>100</v>
      </c>
      <c r="U92" s="35">
        <f t="shared" si="29"/>
        <v>57.805907172995774</v>
      </c>
      <c r="V92" s="35">
        <f t="shared" si="30"/>
        <v>72.826086956521735</v>
      </c>
      <c r="W92" s="35">
        <f t="shared" si="31"/>
        <v>63.768115942028999</v>
      </c>
      <c r="X92" s="35">
        <f t="shared" si="32"/>
        <v>63.405797101449281</v>
      </c>
      <c r="Y92" s="35">
        <f t="shared" si="33"/>
        <v>78.425976884975228</v>
      </c>
      <c r="Z92" s="35">
        <f t="shared" si="34"/>
        <v>69.368005870482477</v>
      </c>
      <c r="AA92" s="35">
        <f t="shared" si="35"/>
        <v>-5.5998899284535071</v>
      </c>
      <c r="AB92" s="35">
        <f t="shared" si="36"/>
        <v>-5.5998899284534929</v>
      </c>
      <c r="AC92" s="35">
        <f t="shared" si="37"/>
        <v>-5.5998899284534787</v>
      </c>
      <c r="AF92">
        <v>1.81</v>
      </c>
      <c r="AG92">
        <v>2</v>
      </c>
      <c r="AJ92" t="s">
        <v>479</v>
      </c>
    </row>
    <row r="93" spans="1:36" ht="15" x14ac:dyDescent="0.25">
      <c r="A93">
        <v>2.37</v>
      </c>
      <c r="B93">
        <v>3.68</v>
      </c>
      <c r="C93">
        <v>2.76</v>
      </c>
      <c r="D93" s="20">
        <f t="shared" si="25"/>
        <v>5.5998899284535053E-2</v>
      </c>
      <c r="E93" s="17">
        <f>IF(OR($A93="",$B93="",$C93=""),"",A93*'MPTO_working_3-way'!$I92)</f>
        <v>2.5027173913043481</v>
      </c>
      <c r="F93" s="21">
        <f>IF(OR($A93="",$B93="",$C93=""),"",B93*'MPTO_working_3-way'!$I92)</f>
        <v>3.8860759493670893</v>
      </c>
      <c r="G93" s="22">
        <f>IF(OR($A93="",$B93="",$C93=""),"",C93*'MPTO_working_3-way'!$I92)</f>
        <v>2.9145569620253164</v>
      </c>
      <c r="H93" s="17">
        <f>IF(OR($A93="",$B93="",$C93=""),"",'MPTO_working_3-way'!E92)</f>
        <v>2.4796997611736611</v>
      </c>
      <c r="I93" s="21">
        <f>IF(OR($A93="",$B93="",$C93=""),"",'MPTO_working_3-way'!F92)</f>
        <v>3.9514316781442562</v>
      </c>
      <c r="J93" s="22">
        <f>IF(OR($A93="",$B93="",$C93=""),"",'MPTO_working_3-way'!G92)</f>
        <v>2.9099159215267583</v>
      </c>
      <c r="K93" s="17">
        <f>IF(OR($A93="",$B93="",$C93=""),"",'OddsRatio_working_3-way'!H92)</f>
        <v>2.4904610699689034</v>
      </c>
      <c r="L93" s="21">
        <f>IF(OR($A93="",$B93="",$C93=""),"",'OddsRatio_working_3-way'!I92)</f>
        <v>3.915646472639899</v>
      </c>
      <c r="M93" s="22">
        <f>IF(OR($A93="",$B93="",$C93=""),"",'OddsRatio_working_3-way'!J92)</f>
        <v>2.9147529074053056</v>
      </c>
      <c r="N93" s="23">
        <f t="shared" si="26"/>
        <v>39.956568946796956</v>
      </c>
      <c r="O93" s="24">
        <f t="shared" si="27"/>
        <v>25.732899022801298</v>
      </c>
      <c r="P93" s="24">
        <f t="shared" si="28"/>
        <v>34.310532030401738</v>
      </c>
      <c r="Q93" t="s">
        <v>444</v>
      </c>
      <c r="R93" t="s">
        <v>442</v>
      </c>
      <c r="S93" t="s">
        <v>489</v>
      </c>
      <c r="T93" s="35">
        <v>100</v>
      </c>
      <c r="U93" s="35">
        <f t="shared" si="29"/>
        <v>81.447124304267163</v>
      </c>
      <c r="V93" s="35">
        <f t="shared" si="30"/>
        <v>74.293059125964007</v>
      </c>
      <c r="W93" s="35">
        <f t="shared" si="31"/>
        <v>38.271604938271601</v>
      </c>
      <c r="X93" s="35">
        <f t="shared" si="32"/>
        <v>87.435335935764385</v>
      </c>
      <c r="Y93" s="35">
        <f t="shared" si="33"/>
        <v>80.281270757461229</v>
      </c>
      <c r="Z93" s="35">
        <f t="shared" si="34"/>
        <v>44.25981656976883</v>
      </c>
      <c r="AA93" s="35">
        <f t="shared" si="35"/>
        <v>-5.9882116314972222</v>
      </c>
      <c r="AB93" s="35">
        <f t="shared" si="36"/>
        <v>-5.9882116314972222</v>
      </c>
      <c r="AC93" s="35">
        <f t="shared" si="37"/>
        <v>-5.9882116314972293</v>
      </c>
      <c r="AF93">
        <v>1.76</v>
      </c>
      <c r="AG93">
        <v>2.0499999999999998</v>
      </c>
      <c r="AJ93" t="s">
        <v>479</v>
      </c>
    </row>
    <row r="94" spans="1:36" ht="15" x14ac:dyDescent="0.25">
      <c r="A94">
        <v>5.39</v>
      </c>
      <c r="B94">
        <v>3.89</v>
      </c>
      <c r="C94">
        <v>1.62</v>
      </c>
      <c r="D94" s="20">
        <f t="shared" si="25"/>
        <v>5.9882116314972311E-2</v>
      </c>
      <c r="E94" s="17">
        <f>IF(OR($A94="",$B94="",$C94=""),"",A94*'MPTO_working_3-way'!$I93)</f>
        <v>5.7127646069377001</v>
      </c>
      <c r="F94" s="21">
        <f>IF(OR($A94="",$B94="",$C94=""),"",B94*'MPTO_working_3-way'!$I93)</f>
        <v>4.1229414324652423</v>
      </c>
      <c r="G94" s="22">
        <f>IF(OR($A94="",$B94="",$C94=""),"",C94*'MPTO_working_3-way'!$I93)</f>
        <v>1.7170090284302553</v>
      </c>
      <c r="H94" s="17">
        <f>IF(OR($A94="",$B94="",$C94=""),"",'MPTO_working_3-way'!E93)</f>
        <v>6.0398125775202329</v>
      </c>
      <c r="I94" s="21">
        <f>IF(OR($A94="",$B94="",$C94=""),"",'MPTO_working_3-way'!F93)</f>
        <v>4.2174748799759225</v>
      </c>
      <c r="J94" s="22">
        <f>IF(OR($A94="",$B94="",$C94=""),"",'MPTO_working_3-way'!G93)</f>
        <v>1.6741354167464166</v>
      </c>
      <c r="K94" s="17">
        <f>IF(OR($A94="",$B94="",$C94=""),"",'OddsRatio_working_3-way'!H93)</f>
        <v>5.8752229017198712</v>
      </c>
      <c r="L94" s="21">
        <f>IF(OR($A94="",$B94="",$C94=""),"",'OddsRatio_working_3-way'!I93)</f>
        <v>4.2094291995376816</v>
      </c>
      <c r="M94" s="22">
        <f>IF(OR($A94="",$B94="",$C94=""),"",'OddsRatio_working_3-way'!J93)</f>
        <v>1.6885280635686377</v>
      </c>
      <c r="N94" s="23">
        <f t="shared" si="26"/>
        <v>17.504659631618274</v>
      </c>
      <c r="O94" s="24">
        <f t="shared" si="27"/>
        <v>24.254528384170307</v>
      </c>
      <c r="P94" s="24">
        <f t="shared" si="28"/>
        <v>58.240811984211405</v>
      </c>
      <c r="Q94" t="s">
        <v>480</v>
      </c>
      <c r="R94" t="s">
        <v>451</v>
      </c>
      <c r="S94" t="s">
        <v>489</v>
      </c>
      <c r="T94" s="35">
        <v>100</v>
      </c>
      <c r="U94" s="35">
        <f t="shared" si="29"/>
        <v>51.219512195121943</v>
      </c>
      <c r="V94" s="35">
        <f t="shared" si="30"/>
        <v>71.346704871060169</v>
      </c>
      <c r="W94" s="35">
        <f t="shared" si="31"/>
        <v>71.671388101982998</v>
      </c>
      <c r="X94" s="35">
        <f t="shared" si="32"/>
        <v>56.981907026956826</v>
      </c>
      <c r="Y94" s="35">
        <f t="shared" si="33"/>
        <v>77.109099702895051</v>
      </c>
      <c r="Z94" s="35">
        <f t="shared" si="34"/>
        <v>77.433782933817881</v>
      </c>
      <c r="AA94" s="35">
        <f t="shared" si="35"/>
        <v>-5.7623948318348823</v>
      </c>
      <c r="AB94" s="35">
        <f t="shared" si="36"/>
        <v>-5.7623948318348823</v>
      </c>
      <c r="AC94" s="35">
        <f t="shared" si="37"/>
        <v>-5.7623948318348823</v>
      </c>
      <c r="AF94">
        <v>1.87</v>
      </c>
      <c r="AG94">
        <v>1.93</v>
      </c>
      <c r="AJ94" t="s">
        <v>479</v>
      </c>
    </row>
    <row r="95" spans="1:36" ht="15" x14ac:dyDescent="0.25">
      <c r="A95">
        <v>2.0499999999999998</v>
      </c>
      <c r="B95">
        <v>3.49</v>
      </c>
      <c r="C95">
        <v>3.53</v>
      </c>
      <c r="D95" s="20">
        <f t="shared" si="25"/>
        <v>5.7623948318348717E-2</v>
      </c>
      <c r="E95" s="17">
        <f>IF(OR($A95="",$B95="",$C95=""),"",A95*'MPTO_working_3-way'!$I94)</f>
        <v>2.1681290940526146</v>
      </c>
      <c r="F95" s="21">
        <f>IF(OR($A95="",$B95="",$C95=""),"",B95*'MPTO_working_3-way'!$I94)</f>
        <v>3.6911075796310371</v>
      </c>
      <c r="G95" s="22">
        <f>IF(OR($A95="",$B95="",$C95=""),"",C95*'MPTO_working_3-way'!$I94)</f>
        <v>3.7334125375637708</v>
      </c>
      <c r="H95" s="17">
        <f>IF(OR($A95="",$B95="",$C95=""),"",'MPTO_working_3-way'!E94)</f>
        <v>2.1340303576083506</v>
      </c>
      <c r="I95" s="21">
        <f>IF(OR($A95="",$B95="",$C95=""),"",'MPTO_working_3-way'!F94)</f>
        <v>3.7407654269969393</v>
      </c>
      <c r="J95" s="22">
        <f>IF(OR($A95="",$B95="",$C95=""),"",'MPTO_working_3-way'!G94)</f>
        <v>3.7867580192806094</v>
      </c>
      <c r="K95" s="17">
        <f>IF(OR($A95="",$B95="",$C95=""),"",'OddsRatio_working_3-way'!H94)</f>
        <v>2.1474937566028216</v>
      </c>
      <c r="L95" s="21">
        <f>IF(OR($A95="",$B95="",$C95=""),"",'OddsRatio_working_3-way'!I94)</f>
        <v>3.7211994799438344</v>
      </c>
      <c r="M95" s="22">
        <f>IF(OR($A95="",$B95="",$C95=""),"",'OddsRatio_working_3-way'!J94)</f>
        <v>3.7649135278144188</v>
      </c>
      <c r="N95" s="23">
        <f t="shared" si="26"/>
        <v>46.12271486707575</v>
      </c>
      <c r="O95" s="24">
        <f t="shared" si="27"/>
        <v>27.092139105302373</v>
      </c>
      <c r="P95" s="24">
        <f t="shared" si="28"/>
        <v>26.785146027621892</v>
      </c>
      <c r="Q95" t="s">
        <v>446</v>
      </c>
      <c r="R95" t="s">
        <v>457</v>
      </c>
      <c r="S95" t="s">
        <v>489</v>
      </c>
      <c r="T95" s="35">
        <v>100</v>
      </c>
      <c r="U95" s="35">
        <f t="shared" si="29"/>
        <v>56.709956709956707</v>
      </c>
      <c r="V95" s="35">
        <f t="shared" si="30"/>
        <v>71.509971509971507</v>
      </c>
      <c r="W95" s="35">
        <f t="shared" si="31"/>
        <v>66.329966329966325</v>
      </c>
      <c r="X95" s="35">
        <f t="shared" si="32"/>
        <v>62.160062160062154</v>
      </c>
      <c r="Y95" s="35">
        <f t="shared" si="33"/>
        <v>76.960076960076961</v>
      </c>
      <c r="Z95" s="35">
        <f t="shared" si="34"/>
        <v>71.780071780071779</v>
      </c>
      <c r="AA95" s="35">
        <f t="shared" si="35"/>
        <v>-5.4501054501054469</v>
      </c>
      <c r="AB95" s="35">
        <f t="shared" si="36"/>
        <v>-5.450105450105454</v>
      </c>
      <c r="AC95" s="35">
        <f t="shared" si="37"/>
        <v>-5.450105450105454</v>
      </c>
      <c r="AF95">
        <v>1.88</v>
      </c>
      <c r="AG95">
        <v>1.93</v>
      </c>
      <c r="AJ95" t="s">
        <v>479</v>
      </c>
    </row>
    <row r="96" spans="1:36" ht="15" x14ac:dyDescent="0.25">
      <c r="A96">
        <v>2.31</v>
      </c>
      <c r="B96">
        <v>3.51</v>
      </c>
      <c r="C96">
        <v>2.97</v>
      </c>
      <c r="D96" s="20">
        <f t="shared" si="25"/>
        <v>5.4501054501054469E-2</v>
      </c>
      <c r="E96" s="17">
        <f>IF(OR($A96="",$B96="",$C96=""),"",A96*'MPTO_working_3-way'!$I95)</f>
        <v>2.4358974358974357</v>
      </c>
      <c r="F96" s="21">
        <f>IF(OR($A96="",$B96="",$C96=""),"",B96*'MPTO_working_3-way'!$I95)</f>
        <v>3.7012987012987009</v>
      </c>
      <c r="G96" s="22">
        <f>IF(OR($A96="",$B96="",$C96=""),"",C96*'MPTO_working_3-way'!$I95)</f>
        <v>3.1318681318681318</v>
      </c>
      <c r="H96" s="17">
        <f>IF(OR($A96="",$B96="",$C96=""),"",'MPTO_working_3-way'!E95)</f>
        <v>2.4111874386653578</v>
      </c>
      <c r="I96" s="21">
        <f>IF(OR($A96="",$B96="",$C96=""),"",'MPTO_working_3-way'!F95)</f>
        <v>3.7490636704119846</v>
      </c>
      <c r="J96" s="22">
        <f>IF(OR($A96="",$B96="",$C96=""),"",'MPTO_working_3-way'!G95)</f>
        <v>3.1393890114995933</v>
      </c>
      <c r="K96" s="17">
        <f>IF(OR($A96="",$B96="",$C96=""),"",'OddsRatio_working_3-way'!H95)</f>
        <v>2.4219964468359056</v>
      </c>
      <c r="L96" s="21">
        <f>IF(OR($A96="",$B96="",$C96=""),"",'OddsRatio_working_3-way'!I95)</f>
        <v>3.7245886118764306</v>
      </c>
      <c r="M96" s="22">
        <f>IF(OR($A96="",$B96="",$C96=""),"",'OddsRatio_working_3-way'!J95)</f>
        <v>3.1384221376081953</v>
      </c>
      <c r="N96" s="23">
        <f t="shared" si="26"/>
        <v>41.052631578947377</v>
      </c>
      <c r="O96" s="24">
        <f t="shared" si="27"/>
        <v>27.017543859649123</v>
      </c>
      <c r="P96" s="24">
        <f t="shared" si="28"/>
        <v>31.929824561403507</v>
      </c>
      <c r="Q96" t="s">
        <v>448</v>
      </c>
      <c r="R96" t="s">
        <v>450</v>
      </c>
      <c r="S96" t="s">
        <v>489</v>
      </c>
      <c r="T96" s="35">
        <v>100</v>
      </c>
      <c r="U96" s="35">
        <f t="shared" si="29"/>
        <v>47.368421052631575</v>
      </c>
      <c r="V96" s="35">
        <f t="shared" si="30"/>
        <v>73.262032085561486</v>
      </c>
      <c r="W96" s="35">
        <f t="shared" si="31"/>
        <v>73.474801061007966</v>
      </c>
      <c r="X96" s="35">
        <f t="shared" si="32"/>
        <v>53.26316685343054</v>
      </c>
      <c r="Y96" s="35">
        <f t="shared" si="33"/>
        <v>79.156777886360459</v>
      </c>
      <c r="Z96" s="35">
        <f t="shared" si="34"/>
        <v>79.36954686180691</v>
      </c>
      <c r="AA96" s="35">
        <f t="shared" si="35"/>
        <v>-5.8947458007989653</v>
      </c>
      <c r="AB96" s="35">
        <f t="shared" si="36"/>
        <v>-5.8947458007989724</v>
      </c>
      <c r="AC96" s="35">
        <f t="shared" si="37"/>
        <v>-5.8947458007989439</v>
      </c>
      <c r="AF96">
        <v>1.88</v>
      </c>
      <c r="AG96">
        <v>1.93</v>
      </c>
      <c r="AJ96" t="s">
        <v>479</v>
      </c>
    </row>
    <row r="97" spans="1:36" ht="15" x14ac:dyDescent="0.25">
      <c r="A97">
        <v>1.9</v>
      </c>
      <c r="B97">
        <v>3.74</v>
      </c>
      <c r="C97">
        <v>3.77</v>
      </c>
      <c r="D97" s="20">
        <f t="shared" si="25"/>
        <v>5.8947458007989617E-2</v>
      </c>
      <c r="E97" s="17">
        <f>IF(OR($A97="",$B97="",$C97=""),"",A97*'MPTO_working_3-way'!$I96)</f>
        <v>2.0120001702151802</v>
      </c>
      <c r="F97" s="21">
        <f>IF(OR($A97="",$B97="",$C97=""),"",B97*'MPTO_working_3-way'!$I96)</f>
        <v>3.9604634929498812</v>
      </c>
      <c r="G97" s="22">
        <f>IF(OR($A97="",$B97="",$C97=""),"",C97*'MPTO_working_3-way'!$I96)</f>
        <v>3.992231916690121</v>
      </c>
      <c r="H97" s="17">
        <f>IF(OR($A97="",$B97="",$C97=""),"",'MPTO_working_3-way'!E96)</f>
        <v>1.9736843268528508</v>
      </c>
      <c r="I97" s="21">
        <f>IF(OR($A97="",$B97="",$C97=""),"",'MPTO_working_3-way'!F96)</f>
        <v>4.0366442288277842</v>
      </c>
      <c r="J97" s="22">
        <f>IF(OR($A97="",$B97="",$C97=""),"",'MPTO_working_3-way'!G96)</f>
        <v>4.0716142099679722</v>
      </c>
      <c r="K97" s="17">
        <f>IF(OR($A97="",$B97="",$C97=""),"",'OddsRatio_working_3-way'!H96)</f>
        <v>1.9879963007872159</v>
      </c>
      <c r="L97" s="21">
        <f>IF(OR($A97="",$B97="",$C97=""),"",'OddsRatio_working_3-way'!I96)</f>
        <v>4.0078998490633015</v>
      </c>
      <c r="M97" s="22">
        <f>IF(OR($A97="",$B97="",$C97=""),"",'OddsRatio_working_3-way'!J96)</f>
        <v>4.0408330590895414</v>
      </c>
      <c r="N97" s="23">
        <f t="shared" si="26"/>
        <v>49.701785059642994</v>
      </c>
      <c r="O97" s="24">
        <f t="shared" si="27"/>
        <v>25.249569950086009</v>
      </c>
      <c r="P97" s="24">
        <f t="shared" si="28"/>
        <v>25.048644990271001</v>
      </c>
      <c r="Q97" t="s">
        <v>452</v>
      </c>
      <c r="R97" t="s">
        <v>449</v>
      </c>
      <c r="S97" t="s">
        <v>489</v>
      </c>
      <c r="T97" s="35">
        <v>100</v>
      </c>
      <c r="U97" s="35">
        <f t="shared" si="29"/>
        <v>60.474308300395251</v>
      </c>
      <c r="V97" s="35">
        <f t="shared" si="30"/>
        <v>74.683544303797461</v>
      </c>
      <c r="W97" s="35">
        <f t="shared" si="31"/>
        <v>59.183673469387763</v>
      </c>
      <c r="X97" s="35">
        <f t="shared" si="32"/>
        <v>66.132782226814768</v>
      </c>
      <c r="Y97" s="35">
        <f t="shared" si="33"/>
        <v>80.342018230216979</v>
      </c>
      <c r="Z97" s="35">
        <f t="shared" si="34"/>
        <v>64.842147395807274</v>
      </c>
      <c r="AA97" s="35">
        <f t="shared" si="35"/>
        <v>-5.6584739264195179</v>
      </c>
      <c r="AB97" s="35">
        <f t="shared" si="36"/>
        <v>-5.6584739264195179</v>
      </c>
      <c r="AC97" s="35">
        <f t="shared" si="37"/>
        <v>-5.6584739264195107</v>
      </c>
      <c r="AF97">
        <v>1.82</v>
      </c>
      <c r="AG97">
        <v>1.99</v>
      </c>
      <c r="AJ97" t="s">
        <v>479</v>
      </c>
    </row>
    <row r="98" spans="1:36" ht="15" x14ac:dyDescent="0.25">
      <c r="A98">
        <v>2.5299999999999998</v>
      </c>
      <c r="B98">
        <v>3.95</v>
      </c>
      <c r="C98">
        <v>2.4500000000000002</v>
      </c>
      <c r="D98" s="20">
        <f t="shared" si="25"/>
        <v>5.6584739264195161E-2</v>
      </c>
      <c r="E98" s="17">
        <f>IF(OR($A98="",$B98="",$C98=""),"",A98*'MPTO_working_3-way'!$I97)</f>
        <v>2.6731593903384137</v>
      </c>
      <c r="F98" s="21">
        <f>IF(OR($A98="",$B98="",$C98=""),"",B98*'MPTO_working_3-way'!$I97)</f>
        <v>4.1735097200935707</v>
      </c>
      <c r="G98" s="22">
        <f>IF(OR($A98="",$B98="",$C98=""),"",C98*'MPTO_working_3-way'!$I97)</f>
        <v>2.5886326111972782</v>
      </c>
      <c r="H98" s="17">
        <f>IF(OR($A98="",$B98="",$C98=""),"",'MPTO_working_3-way'!E97)</f>
        <v>2.6567810518834269</v>
      </c>
      <c r="I98" s="21">
        <f>IF(OR($A98="",$B98="",$C98=""),"",'MPTO_working_3-way'!F97)</f>
        <v>4.2679782046272319</v>
      </c>
      <c r="J98" s="22">
        <f>IF(OR($A98="",$B98="",$C98=""),"",'MPTO_working_3-way'!G97)</f>
        <v>2.5687019530461104</v>
      </c>
      <c r="K98" s="17">
        <f>IF(OR($A98="",$B98="",$C98=""),"",'OddsRatio_working_3-way'!H97)</f>
        <v>2.6666688967235497</v>
      </c>
      <c r="L98" s="21">
        <f>IF(OR($A98="",$B98="",$C98=""),"",'OddsRatio_working_3-way'!I97)</f>
        <v>4.2135119250552115</v>
      </c>
      <c r="M98" s="22">
        <f>IF(OR($A98="",$B98="",$C98=""),"",'OddsRatio_working_3-way'!J97)</f>
        <v>2.5795228106203583</v>
      </c>
      <c r="N98" s="23">
        <f t="shared" si="26"/>
        <v>37.408917837607994</v>
      </c>
      <c r="O98" s="24">
        <f t="shared" si="27"/>
        <v>23.960648640290692</v>
      </c>
      <c r="P98" s="24">
        <f t="shared" si="28"/>
        <v>38.630433522101313</v>
      </c>
      <c r="Q98" t="s">
        <v>456</v>
      </c>
      <c r="R98" t="s">
        <v>455</v>
      </c>
      <c r="S98" t="s">
        <v>489</v>
      </c>
      <c r="T98" s="35">
        <v>100</v>
      </c>
      <c r="U98" s="35">
        <f t="shared" si="29"/>
        <v>50</v>
      </c>
      <c r="V98" s="35">
        <f t="shared" si="30"/>
        <v>71.988795518207283</v>
      </c>
      <c r="W98" s="35">
        <f t="shared" si="31"/>
        <v>72.222222222222229</v>
      </c>
      <c r="X98" s="35">
        <f t="shared" si="32"/>
        <v>55.788982259570496</v>
      </c>
      <c r="Y98" s="35">
        <f t="shared" si="33"/>
        <v>77.777777777777786</v>
      </c>
      <c r="Z98" s="35">
        <f t="shared" si="34"/>
        <v>78.011204481792717</v>
      </c>
      <c r="AA98" s="35">
        <f t="shared" si="35"/>
        <v>-5.7889822595704956</v>
      </c>
      <c r="AB98" s="35">
        <f t="shared" si="36"/>
        <v>-5.7889822595705027</v>
      </c>
      <c r="AC98" s="35">
        <f t="shared" si="37"/>
        <v>-5.7889822595704885</v>
      </c>
      <c r="AF98">
        <v>1.66</v>
      </c>
      <c r="AG98">
        <v>2.21</v>
      </c>
      <c r="AJ98" t="s">
        <v>479</v>
      </c>
    </row>
    <row r="99" spans="1:36" ht="15" x14ac:dyDescent="0.25">
      <c r="A99">
        <v>2</v>
      </c>
      <c r="B99">
        <v>3.57</v>
      </c>
      <c r="C99">
        <v>3.6</v>
      </c>
      <c r="D99" s="20">
        <f t="shared" si="25"/>
        <v>5.7889822595704965E-2</v>
      </c>
      <c r="E99" s="17">
        <f>IF(OR($A99="",$B99="",$C99=""),"",A99*'MPTO_working_3-way'!$I98)</f>
        <v>2.1157796451914099</v>
      </c>
      <c r="F99" s="21">
        <f>IF(OR($A99="",$B99="",$C99=""),"",B99*'MPTO_working_3-way'!$I98)</f>
        <v>3.7766666666666664</v>
      </c>
      <c r="G99" s="22">
        <f>IF(OR($A99="",$B99="",$C99=""),"",C99*'MPTO_working_3-way'!$I98)</f>
        <v>3.8084033613445381</v>
      </c>
      <c r="H99" s="17">
        <f>IF(OR($A99="",$B99="",$C99=""),"",'MPTO_working_3-way'!E98)</f>
        <v>2.0802848818387827</v>
      </c>
      <c r="I99" s="21">
        <f>IF(OR($A99="",$B99="",$C99=""),"",'MPTO_working_3-way'!F98)</f>
        <v>3.8341288782816223</v>
      </c>
      <c r="J99" s="22">
        <f>IF(OR($A99="",$B99="",$C99=""),"",'MPTO_working_3-way'!G98)</f>
        <v>3.8687537627934985</v>
      </c>
      <c r="K99" s="17">
        <f>IF(OR($A99="",$B99="",$C99=""),"",'OddsRatio_working_3-way'!H98)</f>
        <v>2.094054961724849</v>
      </c>
      <c r="L99" s="21">
        <f>IF(OR($A99="",$B99="",$C99=""),"",'OddsRatio_working_3-way'!I98)</f>
        <v>3.8117212516328611</v>
      </c>
      <c r="M99" s="22">
        <f>IF(OR($A99="",$B99="",$C99=""),"",'OddsRatio_working_3-way'!J98)</f>
        <v>3.844542900484607</v>
      </c>
      <c r="N99" s="23">
        <f t="shared" si="26"/>
        <v>47.26390114739629</v>
      </c>
      <c r="O99" s="24">
        <f t="shared" si="27"/>
        <v>26.478375992939103</v>
      </c>
      <c r="P99" s="24">
        <f t="shared" si="28"/>
        <v>26.257722859664607</v>
      </c>
      <c r="Q99" t="s">
        <v>458</v>
      </c>
      <c r="R99" t="s">
        <v>447</v>
      </c>
      <c r="S99" t="s">
        <v>489</v>
      </c>
      <c r="T99" s="35">
        <v>100</v>
      </c>
      <c r="U99" s="35">
        <f t="shared" si="29"/>
        <v>42.857142857142854</v>
      </c>
      <c r="V99" s="35">
        <f t="shared" si="30"/>
        <v>73.68421052631578</v>
      </c>
      <c r="W99" s="35">
        <f t="shared" si="31"/>
        <v>77.528089887640448</v>
      </c>
      <c r="X99" s="35">
        <f t="shared" si="32"/>
        <v>48.787699586043757</v>
      </c>
      <c r="Y99" s="35">
        <f t="shared" si="33"/>
        <v>79.614767255216691</v>
      </c>
      <c r="Z99" s="35">
        <f t="shared" si="34"/>
        <v>83.458646616541344</v>
      </c>
      <c r="AA99" s="35">
        <f t="shared" si="35"/>
        <v>-5.9305567289009034</v>
      </c>
      <c r="AB99" s="35">
        <f t="shared" si="36"/>
        <v>-5.9305567289009105</v>
      </c>
      <c r="AC99" s="35">
        <f t="shared" si="37"/>
        <v>-5.9305567289008962</v>
      </c>
      <c r="AF99">
        <v>1.83</v>
      </c>
      <c r="AG99">
        <v>1.98</v>
      </c>
      <c r="AJ99" t="s">
        <v>479</v>
      </c>
    </row>
    <row r="100" spans="1:36" ht="15" x14ac:dyDescent="0.25">
      <c r="A100">
        <v>1.75</v>
      </c>
      <c r="B100">
        <v>3.8</v>
      </c>
      <c r="C100">
        <v>4.45</v>
      </c>
      <c r="D100" s="20">
        <f t="shared" si="25"/>
        <v>5.930556728900882E-2</v>
      </c>
      <c r="E100" s="17">
        <f>IF(OR($A100="",$B100="",$C100=""),"",A100*'MPTO_working_3-way'!$I99)</f>
        <v>1.8537847427557654</v>
      </c>
      <c r="F100" s="21">
        <f>IF(OR($A100="",$B100="",$C100=""),"",B100*'MPTO_working_3-way'!$I99)</f>
        <v>4.0253611556982332</v>
      </c>
      <c r="G100" s="22">
        <f>IF(OR($A100="",$B100="",$C100=""),"",C100*'MPTO_working_3-way'!$I99)</f>
        <v>4.7139097744360896</v>
      </c>
      <c r="H100" s="17">
        <f>IF(OR($A100="",$B100="",$C100=""),"",'MPTO_working_3-way'!E99)</f>
        <v>1.81271056661562</v>
      </c>
      <c r="I100" s="21">
        <f>IF(OR($A100="",$B100="",$C100=""),"",'MPTO_working_3-way'!F99)</f>
        <v>4.1086428323498767</v>
      </c>
      <c r="J100" s="22">
        <f>IF(OR($A100="",$B100="",$C100=""),"",'MPTO_working_3-way'!G99)</f>
        <v>4.879225061830172</v>
      </c>
      <c r="K100" s="17">
        <f>IF(OR($A100="",$B100="",$C100=""),"",'OddsRatio_working_3-way'!H99)</f>
        <v>1.8272033823890856</v>
      </c>
      <c r="L100" s="21">
        <f>IF(OR($A100="",$B100="",$C100=""),"",'OddsRatio_working_3-way'!I99)</f>
        <v>4.0882259609192522</v>
      </c>
      <c r="M100" s="22">
        <f>IF(OR($A100="",$B100="",$C100=""),"",'OddsRatio_working_3-way'!J99)</f>
        <v>4.8051355589897931</v>
      </c>
      <c r="N100" s="23">
        <f t="shared" si="26"/>
        <v>53.943695669511136</v>
      </c>
      <c r="O100" s="24">
        <f t="shared" si="27"/>
        <v>24.842491426748552</v>
      </c>
      <c r="P100" s="24">
        <f t="shared" si="28"/>
        <v>21.213812903740333</v>
      </c>
      <c r="Q100" t="s">
        <v>441</v>
      </c>
      <c r="R100" t="s">
        <v>454</v>
      </c>
      <c r="S100" t="s">
        <v>489</v>
      </c>
      <c r="T100" s="35">
        <v>100</v>
      </c>
      <c r="U100" s="35">
        <f t="shared" si="29"/>
        <v>64.02877697841727</v>
      </c>
      <c r="V100" s="35">
        <f t="shared" si="30"/>
        <v>71.910112359550567</v>
      </c>
      <c r="W100" s="35">
        <f t="shared" si="31"/>
        <v>58.50622406639004</v>
      </c>
      <c r="X100" s="35">
        <f t="shared" si="32"/>
        <v>69.583663574059401</v>
      </c>
      <c r="Y100" s="35">
        <f t="shared" si="33"/>
        <v>77.464998955192698</v>
      </c>
      <c r="Z100" s="35">
        <f t="shared" si="34"/>
        <v>64.061110662032178</v>
      </c>
      <c r="AA100" s="35">
        <f t="shared" si="35"/>
        <v>-5.5548865956421309</v>
      </c>
      <c r="AB100" s="35">
        <f t="shared" si="36"/>
        <v>-5.5548865956421309</v>
      </c>
      <c r="AC100" s="35">
        <f t="shared" si="37"/>
        <v>-5.554886595642138</v>
      </c>
      <c r="AF100">
        <v>1.92</v>
      </c>
      <c r="AG100">
        <v>1.88</v>
      </c>
      <c r="AJ100" t="s">
        <v>479</v>
      </c>
    </row>
    <row r="101" spans="1:36" ht="15" x14ac:dyDescent="0.25">
      <c r="A101">
        <v>2.78</v>
      </c>
      <c r="B101">
        <v>3.56</v>
      </c>
      <c r="C101">
        <v>2.41</v>
      </c>
      <c r="D101" s="20">
        <f t="shared" si="25"/>
        <v>5.5548865956421167E-2</v>
      </c>
      <c r="E101" s="17">
        <f>IF(OR($A101="",$B101="",$C101=""),"",A101*'MPTO_working_3-way'!$I100)</f>
        <v>2.9344258473588507</v>
      </c>
      <c r="F101" s="21">
        <f>IF(OR($A101="",$B101="",$C101=""),"",B101*'MPTO_working_3-way'!$I100)</f>
        <v>3.7577539628048595</v>
      </c>
      <c r="G101" s="22">
        <f>IF(OR($A101="",$B101="",$C101=""),"",C101*'MPTO_working_3-way'!$I100)</f>
        <v>2.543872766954975</v>
      </c>
      <c r="H101" s="17">
        <f>IF(OR($A101="",$B101="",$C101=""),"",'MPTO_working_3-way'!E100)</f>
        <v>2.9308672178720565</v>
      </c>
      <c r="I101" s="21">
        <f>IF(OR($A101="",$B101="",$C101=""),"",'MPTO_working_3-way'!F100)</f>
        <v>3.8112285139280488</v>
      </c>
      <c r="J101" s="22">
        <f>IF(OR($A101="",$B101="",$C101=""),"",'MPTO_working_3-way'!G100)</f>
        <v>2.5225677062210243</v>
      </c>
      <c r="K101" s="17">
        <f>IF(OR($A101="",$B101="",$C101=""),"",'OddsRatio_working_3-way'!H100)</f>
        <v>2.9346601340742242</v>
      </c>
      <c r="L101" s="21">
        <f>IF(OR($A101="",$B101="",$C101=""),"",'OddsRatio_working_3-way'!I100)</f>
        <v>3.7824325523764131</v>
      </c>
      <c r="M101" s="22">
        <f>IF(OR($A101="",$B101="",$C101=""),"",'OddsRatio_working_3-way'!J100)</f>
        <v>2.532511679238572</v>
      </c>
      <c r="N101" s="23">
        <f t="shared" si="26"/>
        <v>34.078216728497559</v>
      </c>
      <c r="O101" s="24">
        <f t="shared" si="27"/>
        <v>26.611641153152583</v>
      </c>
      <c r="P101" s="24">
        <f t="shared" si="28"/>
        <v>39.31014211834988</v>
      </c>
      <c r="Q101" t="s">
        <v>440</v>
      </c>
      <c r="R101" t="s">
        <v>438</v>
      </c>
      <c r="S101" t="s">
        <v>489</v>
      </c>
      <c r="T101" s="35">
        <v>100</v>
      </c>
      <c r="U101" s="35">
        <f t="shared" si="29"/>
        <v>62.686567164179095</v>
      </c>
      <c r="V101" s="35">
        <f t="shared" si="30"/>
        <v>71.181556195965413</v>
      </c>
      <c r="W101" s="35">
        <f t="shared" si="31"/>
        <v>63.898916967509031</v>
      </c>
      <c r="X101" s="35">
        <f t="shared" si="32"/>
        <v>64.919526836525549</v>
      </c>
      <c r="Y101" s="35">
        <f t="shared" si="33"/>
        <v>73.414515868311867</v>
      </c>
      <c r="Z101" s="35">
        <f t="shared" si="34"/>
        <v>66.131876639855463</v>
      </c>
      <c r="AA101" s="35">
        <f t="shared" si="35"/>
        <v>-2.2329596723464533</v>
      </c>
      <c r="AB101" s="35">
        <f t="shared" si="36"/>
        <v>-2.2329596723464533</v>
      </c>
      <c r="AC101" s="35">
        <f t="shared" si="37"/>
        <v>-2.232959672346432</v>
      </c>
      <c r="AF101">
        <v>1.83</v>
      </c>
      <c r="AG101">
        <v>1.98</v>
      </c>
      <c r="AJ101" t="s">
        <v>479</v>
      </c>
    </row>
    <row r="102" spans="1:36" ht="15" x14ac:dyDescent="0.25">
      <c r="A102">
        <v>2.68</v>
      </c>
      <c r="B102">
        <v>3.47</v>
      </c>
      <c r="C102">
        <v>2.77</v>
      </c>
      <c r="D102" s="20">
        <f t="shared" si="25"/>
        <v>2.2329596723464462E-2</v>
      </c>
      <c r="E102" s="17">
        <f>IF(OR($A102="",$B102="",$C102=""),"",A102*'MPTO_working_3-way'!$I101)</f>
        <v>2.7398433192188851</v>
      </c>
      <c r="F102" s="21">
        <f>IF(OR($A102="",$B102="",$C102=""),"",B102*'MPTO_working_3-way'!$I101)</f>
        <v>3.5474837006304218</v>
      </c>
      <c r="G102" s="22">
        <f>IF(OR($A102="",$B102="",$C102=""),"",C102*'MPTO_working_3-way'!$I101)</f>
        <v>2.8318529829239965</v>
      </c>
      <c r="H102" s="17">
        <f>IF(OR($A102="",$B102="",$C102=""),"",'MPTO_working_3-way'!E101)</f>
        <v>2.7345481458709213</v>
      </c>
      <c r="I102" s="21">
        <f>IF(OR($A102="",$B102="",$C102=""),"",'MPTO_working_3-way'!F101)</f>
        <v>3.5619989535201433</v>
      </c>
      <c r="J102" s="22">
        <f>IF(OR($A102="",$B102="",$C102=""),"",'MPTO_working_3-way'!G101)</f>
        <v>2.8283132027443534</v>
      </c>
      <c r="K102" s="17">
        <f>IF(OR($A102="",$B102="",$C102=""),"",'OddsRatio_working_3-way'!H101)</f>
        <v>2.7372684552461357</v>
      </c>
      <c r="L102" s="21">
        <f>IF(OR($A102="",$B102="",$C102=""),"",'OddsRatio_working_3-way'!I101)</f>
        <v>3.5541982645583059</v>
      </c>
      <c r="M102" s="22">
        <f>IF(OR($A102="",$B102="",$C102=""),"",'OddsRatio_working_3-way'!J101)</f>
        <v>2.8303364082057501</v>
      </c>
      <c r="N102" s="23">
        <f t="shared" si="26"/>
        <v>36.498437446601685</v>
      </c>
      <c r="O102" s="24">
        <f t="shared" si="27"/>
        <v>28.188994915530984</v>
      </c>
      <c r="P102" s="24">
        <f t="shared" si="28"/>
        <v>35.312567637867339</v>
      </c>
      <c r="Q102" t="s">
        <v>338</v>
      </c>
      <c r="R102" t="s">
        <v>347</v>
      </c>
      <c r="S102" t="s">
        <v>489</v>
      </c>
      <c r="T102" s="35">
        <v>100</v>
      </c>
      <c r="U102" s="35">
        <f t="shared" si="29"/>
        <v>41.520467836257311</v>
      </c>
      <c r="V102" s="35">
        <f t="shared" si="30"/>
        <v>77.011494252873561</v>
      </c>
      <c r="W102" s="35">
        <f t="shared" si="31"/>
        <v>79.166666666666671</v>
      </c>
      <c r="X102" s="35">
        <f t="shared" si="32"/>
        <v>43.821839080459775</v>
      </c>
      <c r="Y102" s="35">
        <f t="shared" si="33"/>
        <v>79.312865497076018</v>
      </c>
      <c r="Z102" s="35">
        <f t="shared" si="34"/>
        <v>81.468037910869128</v>
      </c>
      <c r="AA102" s="35">
        <f t="shared" si="35"/>
        <v>-2.3013712442024641</v>
      </c>
      <c r="AB102" s="35">
        <f t="shared" si="36"/>
        <v>-2.301371244202457</v>
      </c>
      <c r="AC102" s="35">
        <f t="shared" si="37"/>
        <v>-2.301371244202457</v>
      </c>
      <c r="AF102">
        <v>2.02</v>
      </c>
      <c r="AG102">
        <v>1.88</v>
      </c>
      <c r="AJ102" t="s">
        <v>422</v>
      </c>
    </row>
    <row r="103" spans="1:36" ht="15" x14ac:dyDescent="0.25">
      <c r="A103">
        <v>1.71</v>
      </c>
      <c r="B103">
        <v>4.3499999999999996</v>
      </c>
      <c r="C103">
        <v>4.8</v>
      </c>
      <c r="D103" s="20">
        <f t="shared" si="25"/>
        <v>2.3013712442024659E-2</v>
      </c>
      <c r="E103" s="17">
        <f>IF(OR($A103="",$B103="",$C103=""),"",A103*'MPTO_working_3-way'!$I102)</f>
        <v>1.7493534482758621</v>
      </c>
      <c r="F103" s="21">
        <f>IF(OR($A103="",$B103="",$C103=""),"",B103*'MPTO_working_3-way'!$I102)</f>
        <v>4.4501096491228065</v>
      </c>
      <c r="G103" s="22">
        <f>IF(OR($A103="",$B103="",$C103=""),"",C103*'MPTO_working_3-way'!$I102)</f>
        <v>4.9104658197217184</v>
      </c>
      <c r="H103" s="17">
        <f>IF(OR($A103="",$B103="",$C103=""),"",'MPTO_working_3-way'!E102)</f>
        <v>1.7327296286051217</v>
      </c>
      <c r="I103" s="21">
        <f>IF(OR($A103="",$B103="",$C103=""),"",'MPTO_working_3-way'!F102)</f>
        <v>4.5001701516240029</v>
      </c>
      <c r="J103" s="22">
        <f>IF(OR($A103="",$B103="",$C103=""),"",'MPTO_working_3-way'!G102)</f>
        <v>4.9835022192446194</v>
      </c>
      <c r="K103" s="17">
        <f>IF(OR($A103="",$B103="",$C103=""),"",'OddsRatio_working_3-way'!H102)</f>
        <v>1.7386493140908925</v>
      </c>
      <c r="L103" s="21">
        <f>IF(OR($A103="",$B103="",$C103=""),"",'OddsRatio_working_3-way'!I102)</f>
        <v>4.4851763411330827</v>
      </c>
      <c r="M103" s="22">
        <f>IF(OR($A103="",$B103="",$C103=""),"",'OddsRatio_working_3-way'!J102)</f>
        <v>4.9533343571061828</v>
      </c>
      <c r="N103" s="23">
        <f t="shared" si="26"/>
        <v>57.163976838733518</v>
      </c>
      <c r="O103" s="24">
        <f t="shared" si="27"/>
        <v>22.471356412467664</v>
      </c>
      <c r="P103" s="24">
        <f t="shared" si="28"/>
        <v>20.364666748798815</v>
      </c>
      <c r="Q103" t="s">
        <v>348</v>
      </c>
      <c r="R103" t="s">
        <v>129</v>
      </c>
      <c r="S103" t="s">
        <v>489</v>
      </c>
      <c r="T103" s="35">
        <v>100</v>
      </c>
      <c r="U103" s="35">
        <f t="shared" si="29"/>
        <v>38.650306748466257</v>
      </c>
      <c r="V103" s="35">
        <f t="shared" si="30"/>
        <v>72.899728997289984</v>
      </c>
      <c r="W103" s="35">
        <f t="shared" si="31"/>
        <v>83.713355048859938</v>
      </c>
      <c r="X103" s="35">
        <f t="shared" si="32"/>
        <v>43.386915953850099</v>
      </c>
      <c r="Y103" s="35">
        <f t="shared" si="33"/>
        <v>77.636338202673812</v>
      </c>
      <c r="Z103" s="35">
        <f t="shared" si="34"/>
        <v>88.449964254243767</v>
      </c>
      <c r="AA103" s="35">
        <f t="shared" si="35"/>
        <v>-4.7366092053838429</v>
      </c>
      <c r="AB103" s="35">
        <f t="shared" si="36"/>
        <v>-4.7366092053838287</v>
      </c>
      <c r="AC103" s="35">
        <f t="shared" si="37"/>
        <v>-4.7366092053838287</v>
      </c>
      <c r="AF103">
        <v>1.57</v>
      </c>
      <c r="AG103">
        <v>2.56</v>
      </c>
      <c r="AJ103" t="s">
        <v>422</v>
      </c>
    </row>
    <row r="104" spans="1:36" ht="15" x14ac:dyDescent="0.25">
      <c r="A104">
        <v>1.63</v>
      </c>
      <c r="B104">
        <v>3.69</v>
      </c>
      <c r="C104">
        <v>6.14</v>
      </c>
      <c r="D104" s="20">
        <f t="shared" si="25"/>
        <v>4.7366092053838349E-2</v>
      </c>
      <c r="E104" s="17">
        <f>IF(OR($A104="",$B104="",$C104=""),"",A104*'MPTO_working_3-way'!$I103)</f>
        <v>1.7072067300477565</v>
      </c>
      <c r="F104" s="21">
        <f>IF(OR($A104="",$B104="",$C104=""),"",B104*'MPTO_working_3-way'!$I103)</f>
        <v>3.8647808796786634</v>
      </c>
      <c r="G104" s="22">
        <f>IF(OR($A104="",$B104="",$C104=""),"",C104*'MPTO_working_3-way'!$I103)</f>
        <v>6.4308278052105674</v>
      </c>
      <c r="H104" s="17">
        <f>IF(OR($A104="",$B104="",$C104=""),"",'MPTO_working_3-way'!E103)</f>
        <v>1.6730570890085219</v>
      </c>
      <c r="I104" s="21">
        <f>IF(OR($A104="",$B104="",$C104=""),"",'MPTO_working_3-way'!F103)</f>
        <v>3.9182801505112685</v>
      </c>
      <c r="J104" s="22">
        <f>IF(OR($A104="",$B104="",$C104=""),"",'MPTO_working_3-way'!G103)</f>
        <v>6.7991248527602988</v>
      </c>
      <c r="K104" s="17">
        <f>IF(OR($A104="",$B104="",$C104=""),"",'OddsRatio_working_3-way'!H103)</f>
        <v>1.6850409860345055</v>
      </c>
      <c r="L104" s="21">
        <f>IF(OR($A104="",$B104="",$C104=""),"",'OddsRatio_working_3-way'!I103)</f>
        <v>3.9250162737028886</v>
      </c>
      <c r="M104" s="22">
        <f>IF(OR($A104="",$B104="",$C104=""),"",'OddsRatio_working_3-way'!J103)</f>
        <v>6.5890645527259659</v>
      </c>
      <c r="N104" s="23">
        <f t="shared" si="26"/>
        <v>58.575214260784136</v>
      </c>
      <c r="O104" s="24">
        <f t="shared" si="27"/>
        <v>25.874688142297604</v>
      </c>
      <c r="P104" s="24">
        <f t="shared" si="28"/>
        <v>15.550097596918263</v>
      </c>
      <c r="Q104" t="s">
        <v>211</v>
      </c>
      <c r="R104" t="s">
        <v>222</v>
      </c>
      <c r="S104" t="s">
        <v>489</v>
      </c>
      <c r="T104" s="35">
        <v>100</v>
      </c>
      <c r="U104" s="35">
        <f t="shared" si="29"/>
        <v>51.456310679611654</v>
      </c>
      <c r="V104" s="35">
        <f t="shared" si="30"/>
        <v>69.040247678018574</v>
      </c>
      <c r="W104" s="35">
        <f t="shared" si="31"/>
        <v>74.937343358395992</v>
      </c>
      <c r="X104" s="35">
        <f t="shared" si="32"/>
        <v>56.022408963585434</v>
      </c>
      <c r="Y104" s="35">
        <f t="shared" si="33"/>
        <v>73.606345961992361</v>
      </c>
      <c r="Z104" s="35">
        <f t="shared" si="34"/>
        <v>79.503441642369779</v>
      </c>
      <c r="AA104" s="35">
        <f t="shared" si="35"/>
        <v>-4.5660982839737798</v>
      </c>
      <c r="AB104" s="35">
        <f t="shared" si="36"/>
        <v>-4.5660982839737869</v>
      </c>
      <c r="AC104" s="35">
        <f t="shared" si="37"/>
        <v>-4.5660982839737869</v>
      </c>
      <c r="AF104">
        <v>1.95</v>
      </c>
      <c r="AG104">
        <v>1.92</v>
      </c>
      <c r="AJ104" t="s">
        <v>431</v>
      </c>
    </row>
    <row r="105" spans="1:36" ht="15" x14ac:dyDescent="0.25">
      <c r="A105">
        <v>2.06</v>
      </c>
      <c r="B105">
        <v>3.23</v>
      </c>
      <c r="C105">
        <v>3.99</v>
      </c>
      <c r="D105" s="20">
        <f t="shared" si="25"/>
        <v>4.5660982839737851E-2</v>
      </c>
      <c r="E105" s="17">
        <f>IF(OR($A105="",$B105="",$C105=""),"",A105*'MPTO_working_3-way'!$I104)</f>
        <v>2.1540616246498598</v>
      </c>
      <c r="F105" s="21">
        <f>IF(OR($A105="",$B105="",$C105=""),"",B105*'MPTO_working_3-way'!$I104)</f>
        <v>3.3774849745723534</v>
      </c>
      <c r="G105" s="22">
        <f>IF(OR($A105="",$B105="",$C105=""),"",C105*'MPTO_working_3-way'!$I104)</f>
        <v>4.1721873215305543</v>
      </c>
      <c r="H105" s="17">
        <f>IF(OR($A105="",$B105="",$C105=""),"",'MPTO_working_3-way'!E104)</f>
        <v>2.1266796475872836</v>
      </c>
      <c r="I105" s="21">
        <f>IF(OR($A105="",$B105="",$C105=""),"",'MPTO_working_3-way'!F104)</f>
        <v>3.3970022641851934</v>
      </c>
      <c r="J105" s="22">
        <f>IF(OR($A105="",$B105="",$C105=""),"",'MPTO_working_3-way'!G104)</f>
        <v>4.2479757761973582</v>
      </c>
      <c r="K105" s="17">
        <f>IF(OR($A105="",$B105="",$C105=""),"",'OddsRatio_working_3-way'!H104)</f>
        <v>2.1377946502240439</v>
      </c>
      <c r="L105" s="21">
        <f>IF(OR($A105="",$B105="",$C105=""),"",'OddsRatio_working_3-way'!I104)</f>
        <v>3.3936623301883184</v>
      </c>
      <c r="M105" s="22">
        <f>IF(OR($A105="",$B105="",$C105=""),"",'OddsRatio_working_3-way'!J104)</f>
        <v>4.2094396265753682</v>
      </c>
      <c r="N105" s="23">
        <f t="shared" si="26"/>
        <v>46.423927178153448</v>
      </c>
      <c r="O105" s="24">
        <f t="shared" si="27"/>
        <v>29.607829717336255</v>
      </c>
      <c r="P105" s="24">
        <f t="shared" si="28"/>
        <v>23.968243104510297</v>
      </c>
      <c r="Q105" t="s">
        <v>219</v>
      </c>
      <c r="R105" t="s">
        <v>210</v>
      </c>
      <c r="S105" t="s">
        <v>489</v>
      </c>
      <c r="T105" s="35">
        <v>100</v>
      </c>
      <c r="U105" s="35">
        <f t="shared" si="29"/>
        <v>53.271028037383175</v>
      </c>
      <c r="V105" s="35">
        <f t="shared" si="30"/>
        <v>67.845659163987136</v>
      </c>
      <c r="W105" s="35">
        <f t="shared" si="31"/>
        <v>74.293059125964007</v>
      </c>
      <c r="X105" s="35">
        <f t="shared" si="32"/>
        <v>57.86128171004885</v>
      </c>
      <c r="Y105" s="35">
        <f t="shared" si="33"/>
        <v>72.435912836652804</v>
      </c>
      <c r="Z105" s="35">
        <f t="shared" si="34"/>
        <v>78.883312798629674</v>
      </c>
      <c r="AA105" s="35">
        <f t="shared" si="35"/>
        <v>-4.5902536726656749</v>
      </c>
      <c r="AB105" s="35">
        <f t="shared" si="36"/>
        <v>-4.5902536726656678</v>
      </c>
      <c r="AC105" s="35">
        <f t="shared" si="37"/>
        <v>-4.5902536726656678</v>
      </c>
      <c r="AF105">
        <v>2.25</v>
      </c>
      <c r="AG105">
        <v>1.66</v>
      </c>
      <c r="AJ105" t="s">
        <v>431</v>
      </c>
    </row>
    <row r="106" spans="1:36" ht="15" x14ac:dyDescent="0.25">
      <c r="A106">
        <v>2.14</v>
      </c>
      <c r="B106">
        <v>3.11</v>
      </c>
      <c r="C106">
        <v>3.89</v>
      </c>
      <c r="D106" s="20">
        <f t="shared" si="25"/>
        <v>4.5902536726656784E-2</v>
      </c>
      <c r="E106" s="17">
        <f>IF(OR($A106="",$B106="",$C106=""),"",A106*'MPTO_working_3-way'!$I105)</f>
        <v>2.2382314285950455</v>
      </c>
      <c r="F106" s="21">
        <f>IF(OR($A106="",$B106="",$C106=""),"",B106*'MPTO_working_3-way'!$I105)</f>
        <v>3.2527568892199024</v>
      </c>
      <c r="G106" s="22">
        <f>IF(OR($A106="",$B106="",$C106=""),"",C106*'MPTO_working_3-way'!$I105)</f>
        <v>4.0685608678666947</v>
      </c>
      <c r="H106" s="17">
        <f>IF(OR($A106="",$B106="",$C106=""),"",'MPTO_working_3-way'!E105)</f>
        <v>2.2124438396862285</v>
      </c>
      <c r="I106" s="21">
        <f>IF(OR($A106="",$B106="",$C106=""),"",'MPTO_working_3-way'!F105)</f>
        <v>3.2653854216320712</v>
      </c>
      <c r="J106" s="22">
        <f>IF(OR($A106="",$B106="",$C106=""),"",'MPTO_working_3-way'!G105)</f>
        <v>4.1361870497543753</v>
      </c>
      <c r="K106" s="17">
        <f>IF(OR($A106="",$B106="",$C106=""),"",'OddsRatio_working_3-way'!H105)</f>
        <v>2.2232437723782437</v>
      </c>
      <c r="L106" s="21">
        <f>IF(OR($A106="",$B106="",$C106=""),"",'OddsRatio_working_3-way'!I105)</f>
        <v>3.2640739997527128</v>
      </c>
      <c r="M106" s="22">
        <f>IF(OR($A106="",$B106="",$C106=""),"",'OddsRatio_working_3-way'!J105)</f>
        <v>4.1010302650641419</v>
      </c>
      <c r="N106" s="23">
        <f t="shared" si="26"/>
        <v>44.678132351474815</v>
      </c>
      <c r="O106" s="24">
        <f t="shared" si="27"/>
        <v>30.743152164680421</v>
      </c>
      <c r="P106" s="24">
        <f t="shared" si="28"/>
        <v>24.578715483844761</v>
      </c>
      <c r="Q106" t="s">
        <v>216</v>
      </c>
      <c r="R106" t="s">
        <v>220</v>
      </c>
      <c r="S106" t="s">
        <v>489</v>
      </c>
      <c r="T106" s="35">
        <v>100</v>
      </c>
      <c r="U106" s="35">
        <f t="shared" si="29"/>
        <v>62.546816479400754</v>
      </c>
      <c r="V106" s="35">
        <f t="shared" si="30"/>
        <v>67.426710097719877</v>
      </c>
      <c r="W106" s="35">
        <f t="shared" si="31"/>
        <v>65.753424657534239</v>
      </c>
      <c r="X106" s="35">
        <f t="shared" si="32"/>
        <v>66.819865244745884</v>
      </c>
      <c r="Y106" s="35">
        <f t="shared" si="33"/>
        <v>71.699758863065014</v>
      </c>
      <c r="Z106" s="35">
        <f t="shared" si="34"/>
        <v>70.026473422879391</v>
      </c>
      <c r="AA106" s="35">
        <f t="shared" si="35"/>
        <v>-4.2730487653451306</v>
      </c>
      <c r="AB106" s="35">
        <f t="shared" si="36"/>
        <v>-4.2730487653451377</v>
      </c>
      <c r="AC106" s="35">
        <f t="shared" si="37"/>
        <v>-4.2730487653451519</v>
      </c>
      <c r="AF106">
        <v>2.38</v>
      </c>
      <c r="AG106">
        <v>1.6</v>
      </c>
      <c r="AJ106" t="s">
        <v>431</v>
      </c>
    </row>
    <row r="107" spans="1:36" ht="15" x14ac:dyDescent="0.25">
      <c r="A107">
        <v>2.67</v>
      </c>
      <c r="B107">
        <v>3.07</v>
      </c>
      <c r="C107">
        <v>2.92</v>
      </c>
      <c r="D107" s="20">
        <f t="shared" si="25"/>
        <v>4.2730487653451332E-2</v>
      </c>
      <c r="E107" s="17">
        <f>IF(OR($A107="",$B107="",$C107=""),"",A107*'MPTO_working_3-way'!$I106)</f>
        <v>2.7840904020347148</v>
      </c>
      <c r="F107" s="21">
        <f>IF(OR($A107="",$B107="",$C107=""),"",B107*'MPTO_working_3-way'!$I106)</f>
        <v>3.2011825970960954</v>
      </c>
      <c r="G107" s="22">
        <f>IF(OR($A107="",$B107="",$C107=""),"",C107*'MPTO_working_3-way'!$I106)</f>
        <v>3.0447730239480779</v>
      </c>
      <c r="H107" s="17">
        <f>IF(OR($A107="",$B107="",$C107=""),"",'MPTO_working_3-way'!E106)</f>
        <v>2.7755547178773243</v>
      </c>
      <c r="I107" s="21">
        <f>IF(OR($A107="",$B107="",$C107=""),"",'MPTO_working_3-way'!F106)</f>
        <v>3.210382086596852</v>
      </c>
      <c r="J107" s="22">
        <f>IF(OR($A107="",$B107="",$C107=""),"",'MPTO_working_3-way'!G106)</f>
        <v>3.0467159890203424</v>
      </c>
      <c r="K107" s="17">
        <f>IF(OR($A107="",$B107="",$C107=""),"",'OddsRatio_working_3-way'!H106)</f>
        <v>2.7795792411812403</v>
      </c>
      <c r="L107" s="21">
        <f>IF(OR($A107="",$B107="",$C107=""),"",'OddsRatio_working_3-way'!I106)</f>
        <v>3.2058257660150695</v>
      </c>
      <c r="M107" s="22">
        <f>IF(OR($A107="",$B107="",$C107=""),"",'OddsRatio_working_3-way'!J106)</f>
        <v>3.0459833192023846</v>
      </c>
      <c r="N107" s="23">
        <f t="shared" si="26"/>
        <v>35.918373888619548</v>
      </c>
      <c r="O107" s="24">
        <f t="shared" si="27"/>
        <v>31.238455466649572</v>
      </c>
      <c r="P107" s="24">
        <f t="shared" si="28"/>
        <v>32.843170644730883</v>
      </c>
      <c r="Q107" t="s">
        <v>225</v>
      </c>
      <c r="R107" t="s">
        <v>226</v>
      </c>
      <c r="S107" t="s">
        <v>489</v>
      </c>
      <c r="T107" s="35">
        <v>100</v>
      </c>
      <c r="U107" s="35">
        <f t="shared" si="29"/>
        <v>68.847352024922117</v>
      </c>
      <c r="V107" s="35">
        <f t="shared" si="30"/>
        <v>64.788732394366207</v>
      </c>
      <c r="W107" s="35">
        <f t="shared" si="31"/>
        <v>61.977186311787079</v>
      </c>
      <c r="X107" s="35">
        <f t="shared" si="32"/>
        <v>73.234081293846742</v>
      </c>
      <c r="Y107" s="35">
        <f t="shared" si="33"/>
        <v>69.175461663290804</v>
      </c>
      <c r="Z107" s="35">
        <f t="shared" si="34"/>
        <v>66.363915580711691</v>
      </c>
      <c r="AA107" s="35">
        <f t="shared" si="35"/>
        <v>-4.3867292689246256</v>
      </c>
      <c r="AB107" s="35">
        <f t="shared" si="36"/>
        <v>-4.3867292689245971</v>
      </c>
      <c r="AC107" s="35">
        <f t="shared" si="37"/>
        <v>-4.3867292689246113</v>
      </c>
      <c r="AF107">
        <v>2.17</v>
      </c>
      <c r="AG107">
        <v>1.7</v>
      </c>
      <c r="AJ107" t="s">
        <v>431</v>
      </c>
    </row>
    <row r="108" spans="1:36" s="35" customFormat="1" ht="15" x14ac:dyDescent="0.25">
      <c r="A108">
        <v>3.21</v>
      </c>
      <c r="B108">
        <v>2.84</v>
      </c>
      <c r="C108">
        <v>2.63</v>
      </c>
      <c r="D108" s="20">
        <f t="shared" si="25"/>
        <v>4.3867292689246273E-2</v>
      </c>
      <c r="E108" s="17">
        <f>IF(OR($A108="",$B108="",$C108=""),"",A108*'MPTO_working_3-way'!$I107)</f>
        <v>3.3508140095324803</v>
      </c>
      <c r="F108" s="21">
        <f>IF(OR($A108="",$B108="",$C108=""),"",B108*'MPTO_working_3-way'!$I107)</f>
        <v>2.9645831112374594</v>
      </c>
      <c r="G108" s="22">
        <f>IF(OR($A108="",$B108="",$C108=""),"",C108*'MPTO_working_3-way'!$I107)</f>
        <v>2.7453709797727175</v>
      </c>
      <c r="H108" s="17">
        <f>IF(OR($A108="",$B108="",$C108=""),"",'MPTO_working_3-way'!E107)</f>
        <v>3.3680914890133993</v>
      </c>
      <c r="I108" s="21">
        <f>IF(OR($A108="",$B108="",$C108=""),"",'MPTO_working_3-way'!F107)</f>
        <v>2.9630486046378661</v>
      </c>
      <c r="J108" s="22">
        <f>IF(OR($A108="",$B108="",$C108=""),"",'MPTO_working_3-way'!G107)</f>
        <v>2.7351870707375534</v>
      </c>
      <c r="K108" s="17">
        <f>IF(OR($A108="",$B108="",$C108=""),"",'OddsRatio_working_3-way'!H107)</f>
        <v>3.3592157222548162</v>
      </c>
      <c r="L108" s="21">
        <f>IF(OR($A108="",$B108="",$C108=""),"",'OddsRatio_working_3-way'!I107)</f>
        <v>2.9642339045017465</v>
      </c>
      <c r="M108" s="22">
        <f>IF(OR($A108="",$B108="",$C108=""),"",'OddsRatio_working_3-way'!J107)</f>
        <v>2.7400550349662218</v>
      </c>
      <c r="N108" s="23">
        <f t="shared" si="26"/>
        <v>29.843494659959486</v>
      </c>
      <c r="O108" s="24">
        <f t="shared" si="27"/>
        <v>33.731555583968287</v>
      </c>
      <c r="P108" s="24">
        <f t="shared" si="28"/>
        <v>36.424949756072223</v>
      </c>
      <c r="Q108" t="s">
        <v>218</v>
      </c>
      <c r="R108" t="s">
        <v>224</v>
      </c>
      <c r="S108" t="s">
        <v>489</v>
      </c>
      <c r="T108" s="35">
        <v>100</v>
      </c>
      <c r="U108" s="35">
        <f t="shared" si="29"/>
        <v>71.181556195965413</v>
      </c>
      <c r="V108" s="35">
        <f t="shared" si="30"/>
        <v>66.996699669967001</v>
      </c>
      <c r="W108" s="35">
        <f t="shared" si="31"/>
        <v>57.446808510638299</v>
      </c>
      <c r="X108" s="35">
        <f t="shared" si="32"/>
        <v>75.556491819394694</v>
      </c>
      <c r="Y108" s="35">
        <f t="shared" si="33"/>
        <v>71.371635293396281</v>
      </c>
      <c r="Z108" s="35">
        <f t="shared" si="34"/>
        <v>61.821744134067579</v>
      </c>
      <c r="AA108" s="35">
        <f t="shared" si="35"/>
        <v>-4.3749356234292804</v>
      </c>
      <c r="AB108" s="35">
        <f t="shared" si="36"/>
        <v>-4.3749356234292804</v>
      </c>
      <c r="AC108" s="35">
        <f t="shared" si="37"/>
        <v>-4.3749356234292804</v>
      </c>
      <c r="AD108" s="36"/>
      <c r="AE108" s="36"/>
      <c r="AF108">
        <v>2.59</v>
      </c>
      <c r="AG108">
        <v>1.51</v>
      </c>
      <c r="AH108" s="36"/>
      <c r="AI108" s="36"/>
      <c r="AJ108" t="s">
        <v>431</v>
      </c>
    </row>
    <row r="109" spans="1:36" ht="15" x14ac:dyDescent="0.25">
      <c r="A109">
        <v>3.47</v>
      </c>
      <c r="B109">
        <v>3.03</v>
      </c>
      <c r="C109">
        <v>2.35</v>
      </c>
      <c r="D109" s="20">
        <f t="shared" si="25"/>
        <v>4.3749356234292769E-2</v>
      </c>
      <c r="E109" s="17">
        <f>IF(OR($A109="",$B109="",$C109=""),"",A109*'MPTO_working_3-way'!$I108)</f>
        <v>3.6218102661329961</v>
      </c>
      <c r="F109" s="21">
        <f>IF(OR($A109="",$B109="",$C109=""),"",B109*'MPTO_working_3-way'!$I108)</f>
        <v>3.1625605493899069</v>
      </c>
      <c r="G109" s="22">
        <f>IF(OR($A109="",$B109="",$C109=""),"",C109*'MPTO_working_3-way'!$I108)</f>
        <v>2.4528109871505883</v>
      </c>
      <c r="H109" s="17">
        <f>IF(OR($A109="",$B109="",$C109=""),"",'MPTO_working_3-way'!E108)</f>
        <v>3.6549531360982335</v>
      </c>
      <c r="I109" s="21">
        <f>IF(OR($A109="",$B109="",$C109=""),"",'MPTO_working_3-way'!F108)</f>
        <v>3.1700756568951993</v>
      </c>
      <c r="J109" s="22">
        <f>IF(OR($A109="",$B109="",$C109=""),"",'MPTO_working_3-way'!G108)</f>
        <v>2.4333931851640775</v>
      </c>
      <c r="K109" s="17">
        <f>IF(OR($A109="",$B109="",$C109=""),"",'OddsRatio_working_3-way'!H108)</f>
        <v>3.6382243884753107</v>
      </c>
      <c r="L109" s="21">
        <f>IF(OR($A109="",$B109="",$C109=""),"",'OddsRatio_working_3-way'!I108)</f>
        <v>3.1682572909331506</v>
      </c>
      <c r="M109" s="22">
        <f>IF(OR($A109="",$B109="",$C109=""),"",'OddsRatio_working_3-way'!J108)</f>
        <v>2.4419445038225382</v>
      </c>
      <c r="N109" s="23">
        <f t="shared" si="26"/>
        <v>27.610502111357128</v>
      </c>
      <c r="O109" s="24">
        <f t="shared" si="27"/>
        <v>31.619947962511297</v>
      </c>
      <c r="P109" s="24">
        <f t="shared" si="28"/>
        <v>40.769549926131582</v>
      </c>
      <c r="Q109" t="s">
        <v>227</v>
      </c>
      <c r="R109" t="s">
        <v>228</v>
      </c>
      <c r="S109" t="s">
        <v>489</v>
      </c>
      <c r="T109" s="35">
        <v>100</v>
      </c>
      <c r="U109" s="35">
        <f t="shared" si="29"/>
        <v>50.980392156862742</v>
      </c>
      <c r="V109" s="35">
        <f t="shared" si="30"/>
        <v>68.75</v>
      </c>
      <c r="W109" s="35">
        <f t="shared" si="31"/>
        <v>75.669099756691011</v>
      </c>
      <c r="X109" s="35">
        <f t="shared" si="32"/>
        <v>55.580900243308996</v>
      </c>
      <c r="Y109" s="35">
        <f t="shared" si="33"/>
        <v>73.350508086446254</v>
      </c>
      <c r="Z109" s="35">
        <f t="shared" si="34"/>
        <v>80.269607843137265</v>
      </c>
      <c r="AA109" s="35">
        <f t="shared" si="35"/>
        <v>-4.6005080864462542</v>
      </c>
      <c r="AB109" s="35">
        <f t="shared" si="36"/>
        <v>-4.6005080864462542</v>
      </c>
      <c r="AC109" s="35">
        <f t="shared" si="37"/>
        <v>-4.6005080864462542</v>
      </c>
      <c r="AF109">
        <v>2.4500000000000002</v>
      </c>
      <c r="AG109">
        <v>1.56</v>
      </c>
      <c r="AJ109" t="s">
        <v>431</v>
      </c>
    </row>
    <row r="110" spans="1:36" ht="15" x14ac:dyDescent="0.25">
      <c r="A110">
        <v>2.04</v>
      </c>
      <c r="B110">
        <v>3.2</v>
      </c>
      <c r="C110">
        <v>4.1100000000000003</v>
      </c>
      <c r="D110" s="20">
        <f t="shared" si="25"/>
        <v>4.6005080864462533E-2</v>
      </c>
      <c r="E110" s="17">
        <f>IF(OR($A110="",$B110="",$C110=""),"",A110*'MPTO_working_3-way'!$I109)</f>
        <v>2.1338503649635037</v>
      </c>
      <c r="F110" s="21">
        <f>IF(OR($A110="",$B110="",$C110=""),"",B110*'MPTO_working_3-way'!$I109)</f>
        <v>3.3472162587662804</v>
      </c>
      <c r="G110" s="22">
        <f>IF(OR($A110="",$B110="",$C110=""),"",C110*'MPTO_working_3-way'!$I109)</f>
        <v>4.2990808823529409</v>
      </c>
      <c r="H110" s="17">
        <f>IF(OR($A110="",$B110="",$C110=""),"",'MPTO_working_3-way'!E109)</f>
        <v>2.105879176425526</v>
      </c>
      <c r="I110" s="21">
        <f>IF(OR($A110="",$B110="",$C110=""),"",'MPTO_working_3-way'!F109)</f>
        <v>3.365134153438623</v>
      </c>
      <c r="J110" s="22">
        <f>IF(OR($A110="",$B110="",$C110=""),"",'MPTO_working_3-way'!G109)</f>
        <v>4.3864655950403497</v>
      </c>
      <c r="K110" s="17">
        <f>IF(OR($A110="",$B110="",$C110=""),"",'OddsRatio_working_3-way'!H109)</f>
        <v>2.1172307752208774</v>
      </c>
      <c r="L110" s="21">
        <f>IF(OR($A110="",$B110="",$C110=""),"",'OddsRatio_working_3-way'!I109)</f>
        <v>3.3633727937364717</v>
      </c>
      <c r="M110" s="22">
        <f>IF(OR($A110="",$B110="",$C110=""),"",'OddsRatio_working_3-way'!J109)</f>
        <v>4.3409497220547397</v>
      </c>
      <c r="N110" s="23">
        <f t="shared" si="26"/>
        <v>46.863642194381491</v>
      </c>
      <c r="O110" s="24">
        <f t="shared" si="27"/>
        <v>29.875571898918203</v>
      </c>
      <c r="P110" s="24">
        <f t="shared" si="28"/>
        <v>23.260785906700303</v>
      </c>
      <c r="Q110" t="s">
        <v>213</v>
      </c>
      <c r="R110" t="s">
        <v>229</v>
      </c>
      <c r="S110" t="s">
        <v>489</v>
      </c>
      <c r="T110" s="35">
        <v>100</v>
      </c>
      <c r="U110" s="35">
        <f t="shared" si="29"/>
        <v>63.768115942028999</v>
      </c>
      <c r="V110" s="35">
        <f t="shared" si="30"/>
        <v>65.635738831615114</v>
      </c>
      <c r="W110" s="35">
        <f t="shared" si="31"/>
        <v>66.21621621621621</v>
      </c>
      <c r="X110" s="35">
        <f t="shared" si="32"/>
        <v>68.148044952168661</v>
      </c>
      <c r="Y110" s="35">
        <f t="shared" si="33"/>
        <v>70.015667841754805</v>
      </c>
      <c r="Z110" s="35">
        <f t="shared" si="34"/>
        <v>70.596145226355901</v>
      </c>
      <c r="AA110" s="35">
        <f t="shared" si="35"/>
        <v>-4.3799290101396622</v>
      </c>
      <c r="AB110" s="35">
        <f t="shared" si="36"/>
        <v>-4.3799290101396906</v>
      </c>
      <c r="AC110" s="35">
        <f t="shared" si="37"/>
        <v>-4.3799290101396906</v>
      </c>
      <c r="AF110">
        <v>2.2599999999999998</v>
      </c>
      <c r="AG110">
        <v>1.65</v>
      </c>
      <c r="AJ110" t="s">
        <v>431</v>
      </c>
    </row>
    <row r="111" spans="1:36" ht="15" x14ac:dyDescent="0.25">
      <c r="A111">
        <v>2.76</v>
      </c>
      <c r="B111">
        <v>2.91</v>
      </c>
      <c r="C111">
        <v>2.96</v>
      </c>
      <c r="D111" s="20">
        <f t="shared" si="25"/>
        <v>4.3799290101396826E-2</v>
      </c>
      <c r="E111" s="17">
        <f>IF(OR($A111="",$B111="",$C111=""),"",A111*'MPTO_working_3-way'!$I110)</f>
        <v>2.8808860406798549</v>
      </c>
      <c r="F111" s="21">
        <f>IF(OR($A111="",$B111="",$C111=""),"",B111*'MPTO_working_3-way'!$I110)</f>
        <v>3.0374559341950649</v>
      </c>
      <c r="G111" s="22">
        <f>IF(OR($A111="",$B111="",$C111=""),"",C111*'MPTO_working_3-way'!$I110)</f>
        <v>3.0896458987001347</v>
      </c>
      <c r="H111" s="17">
        <f>IF(OR($A111="",$B111="",$C111=""),"",'MPTO_working_3-way'!E110)</f>
        <v>2.8758847746183638</v>
      </c>
      <c r="I111" s="21">
        <f>IF(OR($A111="",$B111="",$C111=""),"",'MPTO_working_3-way'!F110)</f>
        <v>3.0391178690425789</v>
      </c>
      <c r="J111" s="22">
        <f>IF(OR($A111="",$B111="",$C111=""),"",'MPTO_working_3-way'!G110)</f>
        <v>3.0936949542143992</v>
      </c>
      <c r="K111" s="17">
        <f>IF(OR($A111="",$B111="",$C111=""),"",'OddsRatio_working_3-way'!H110)</f>
        <v>2.8782772483282497</v>
      </c>
      <c r="L111" s="21">
        <f>IF(OR($A111="",$B111="",$C111=""),"",'OddsRatio_working_3-way'!I110)</f>
        <v>3.038357695628954</v>
      </c>
      <c r="M111" s="22">
        <f>IF(OR($A111="",$B111="",$C111=""),"",'OddsRatio_working_3-way'!J110)</f>
        <v>3.091717844729188</v>
      </c>
      <c r="N111" s="23">
        <f t="shared" si="26"/>
        <v>34.711543111369025</v>
      </c>
      <c r="O111" s="24">
        <f t="shared" si="27"/>
        <v>32.922288311813915</v>
      </c>
      <c r="P111" s="24">
        <f t="shared" si="28"/>
        <v>32.366168576817053</v>
      </c>
      <c r="Q111" t="s">
        <v>221</v>
      </c>
      <c r="R111" t="s">
        <v>214</v>
      </c>
      <c r="S111" t="s">
        <v>489</v>
      </c>
      <c r="T111" s="35">
        <v>100</v>
      </c>
      <c r="U111" s="35">
        <f t="shared" si="29"/>
        <v>43.502824858757066</v>
      </c>
      <c r="V111" s="35">
        <f t="shared" si="30"/>
        <v>70.149253731343279</v>
      </c>
      <c r="W111" s="35">
        <f t="shared" si="31"/>
        <v>81.583793738489874</v>
      </c>
      <c r="X111" s="35">
        <f t="shared" si="32"/>
        <v>48.26695253016684</v>
      </c>
      <c r="Y111" s="35">
        <f t="shared" si="33"/>
        <v>74.91338140275306</v>
      </c>
      <c r="Z111" s="35">
        <f t="shared" si="34"/>
        <v>86.347921409899655</v>
      </c>
      <c r="AA111" s="35">
        <f t="shared" si="35"/>
        <v>-4.7641276714097742</v>
      </c>
      <c r="AB111" s="35">
        <f t="shared" si="36"/>
        <v>-4.7641276714097813</v>
      </c>
      <c r="AC111" s="35">
        <f t="shared" si="37"/>
        <v>-4.7641276714097813</v>
      </c>
      <c r="AF111">
        <v>2.35</v>
      </c>
      <c r="AG111">
        <v>1.61</v>
      </c>
      <c r="AJ111" t="s">
        <v>431</v>
      </c>
    </row>
    <row r="112" spans="1:36" ht="15" x14ac:dyDescent="0.25">
      <c r="A112">
        <v>1.77</v>
      </c>
      <c r="B112">
        <v>3.35</v>
      </c>
      <c r="C112">
        <v>5.43</v>
      </c>
      <c r="D112" s="20">
        <f t="shared" si="25"/>
        <v>4.7641276714097902E-2</v>
      </c>
      <c r="E112" s="17">
        <f>IF(OR($A112="",$B112="",$C112=""),"",A112*'MPTO_working_3-way'!$I111)</f>
        <v>1.8543250597839533</v>
      </c>
      <c r="F112" s="21">
        <f>IF(OR($A112="",$B112="",$C112=""),"",B112*'MPTO_working_3-way'!$I111)</f>
        <v>3.5095982769922283</v>
      </c>
      <c r="G112" s="22">
        <f>IF(OR($A112="",$B112="",$C112=""),"",C112*'MPTO_working_3-way'!$I111)</f>
        <v>5.6886921325575512</v>
      </c>
      <c r="H112" s="17">
        <f>IF(OR($A112="",$B112="",$C112=""),"",'MPTO_working_3-way'!E111)</f>
        <v>1.821190670729069</v>
      </c>
      <c r="I112" s="21">
        <f>IF(OR($A112="",$B112="",$C112=""),"",'MPTO_working_3-way'!F111)</f>
        <v>3.5382319052242392</v>
      </c>
      <c r="J112" s="22">
        <f>IF(OR($A112="",$B112="",$C112=""),"",'MPTO_working_3-way'!G111)</f>
        <v>5.942419015926891</v>
      </c>
      <c r="K112" s="17">
        <f>IF(OR($A112="",$B112="",$C112=""),"",'OddsRatio_working_3-way'!H111)</f>
        <v>1.8336977398944088</v>
      </c>
      <c r="L112" s="21">
        <f>IF(OR($A112="",$B112="",$C112=""),"",'OddsRatio_working_3-way'!I111)</f>
        <v>3.5444021931842351</v>
      </c>
      <c r="M112" s="22">
        <f>IF(OR($A112="",$B112="",$C112=""),"",'OddsRatio_working_3-way'!J111)</f>
        <v>5.796468815236663</v>
      </c>
      <c r="N112" s="23">
        <f t="shared" si="26"/>
        <v>53.927977445147057</v>
      </c>
      <c r="O112" s="24">
        <f t="shared" si="27"/>
        <v>28.493289575495606</v>
      </c>
      <c r="P112" s="24">
        <f t="shared" si="28"/>
        <v>17.57873297935733</v>
      </c>
      <c r="Q112" t="s">
        <v>223</v>
      </c>
      <c r="R112" t="s">
        <v>215</v>
      </c>
      <c r="S112" t="s">
        <v>489</v>
      </c>
      <c r="T112" s="35">
        <v>100</v>
      </c>
      <c r="U112" s="35">
        <f t="shared" si="29"/>
        <v>86.595174262734588</v>
      </c>
      <c r="V112" s="35">
        <f t="shared" si="30"/>
        <v>77.168949771689498</v>
      </c>
      <c r="W112" s="35">
        <f t="shared" si="31"/>
        <v>30.069930069930074</v>
      </c>
      <c r="X112" s="35">
        <f t="shared" si="32"/>
        <v>92.761120158380436</v>
      </c>
      <c r="Y112" s="35">
        <f t="shared" si="33"/>
        <v>83.334895667335346</v>
      </c>
      <c r="Z112" s="35">
        <f t="shared" si="34"/>
        <v>36.235875965575921</v>
      </c>
      <c r="AA112" s="35">
        <f t="shared" si="35"/>
        <v>-6.1659458956458479</v>
      </c>
      <c r="AB112" s="35">
        <f t="shared" si="36"/>
        <v>-6.1659458956458479</v>
      </c>
      <c r="AC112" s="35">
        <f t="shared" si="37"/>
        <v>-6.1659458956458479</v>
      </c>
      <c r="AF112">
        <v>2.41</v>
      </c>
      <c r="AG112">
        <v>1.58</v>
      </c>
      <c r="AJ112" t="s">
        <v>431</v>
      </c>
    </row>
    <row r="113" spans="1:36" ht="15" x14ac:dyDescent="0.25">
      <c r="A113">
        <v>7.46</v>
      </c>
      <c r="B113">
        <v>4.38</v>
      </c>
      <c r="C113">
        <v>1.43</v>
      </c>
      <c r="D113" s="20">
        <f t="shared" si="25"/>
        <v>6.1659458956458524E-2</v>
      </c>
      <c r="E113" s="17">
        <f>IF(OR($A113="",$B113="",$C113=""),"",A113*'MPTO_working_3-way'!$I112)</f>
        <v>7.9199795638151809</v>
      </c>
      <c r="F113" s="21">
        <f>IF(OR($A113="",$B113="",$C113=""),"",B113*'MPTO_working_3-way'!$I112)</f>
        <v>4.6500684302292878</v>
      </c>
      <c r="G113" s="22">
        <f>IF(OR($A113="",$B113="",$C113=""),"",C113*'MPTO_working_3-way'!$I112)</f>
        <v>1.5181730263077355</v>
      </c>
      <c r="H113" s="17">
        <f>IF(OR($A113="",$B113="",$C113=""),"",'MPTO_working_3-way'!E112)</f>
        <v>8.810952731394309</v>
      </c>
      <c r="I113" s="21">
        <f>IF(OR($A113="",$B113="",$C113=""),"",'MPTO_working_3-way'!F112)</f>
        <v>4.8133074636385977</v>
      </c>
      <c r="J113" s="22">
        <f>IF(OR($A113="",$B113="",$C113=""),"",'MPTO_working_3-way'!G112)</f>
        <v>1.4733018269145919</v>
      </c>
      <c r="K113" s="17">
        <f>IF(OR($A113="",$B113="",$C113=""),"",'OddsRatio_working_3-way'!H112)</f>
        <v>8.3142885208115658</v>
      </c>
      <c r="L113" s="21">
        <f>IF(OR($A113="",$B113="",$C113=""),"",'OddsRatio_working_3-way'!I112)</f>
        <v>4.8269806811676617</v>
      </c>
      <c r="M113" s="22">
        <f>IF(OR($A113="",$B113="",$C113=""),"",'OddsRatio_working_3-way'!J112)</f>
        <v>1.486864406184051</v>
      </c>
      <c r="N113" s="23">
        <f t="shared" si="26"/>
        <v>12.626295206225052</v>
      </c>
      <c r="O113" s="24">
        <f t="shared" si="27"/>
        <v>21.505059871789705</v>
      </c>
      <c r="P113" s="24">
        <f t="shared" si="28"/>
        <v>65.868644921985236</v>
      </c>
      <c r="Q113" t="s">
        <v>351</v>
      </c>
      <c r="R113" t="s">
        <v>357</v>
      </c>
      <c r="S113" t="s">
        <v>489</v>
      </c>
      <c r="T113" s="35">
        <v>100</v>
      </c>
      <c r="U113" s="35">
        <f t="shared" si="29"/>
        <v>14.529914529914532</v>
      </c>
      <c r="V113" s="35">
        <f t="shared" si="30"/>
        <v>86.111111111111114</v>
      </c>
      <c r="W113" s="35">
        <f t="shared" si="31"/>
        <v>92.753623188405797</v>
      </c>
      <c r="X113" s="35">
        <f t="shared" si="32"/>
        <v>21.135265700483092</v>
      </c>
      <c r="Y113" s="35">
        <f t="shared" si="33"/>
        <v>92.716462281679682</v>
      </c>
      <c r="Z113" s="35">
        <f t="shared" si="34"/>
        <v>99.358974358974365</v>
      </c>
      <c r="AA113" s="35">
        <f t="shared" si="35"/>
        <v>-6.6053511705685608</v>
      </c>
      <c r="AB113" s="35">
        <f t="shared" si="36"/>
        <v>-6.6053511705685679</v>
      </c>
      <c r="AC113" s="35">
        <f t="shared" si="37"/>
        <v>-6.6053511705685679</v>
      </c>
      <c r="AF113">
        <v>1.9</v>
      </c>
      <c r="AG113">
        <v>1.9</v>
      </c>
      <c r="AJ113" t="s">
        <v>432</v>
      </c>
    </row>
    <row r="114" spans="1:36" ht="15" x14ac:dyDescent="0.25">
      <c r="A114">
        <v>1.17</v>
      </c>
      <c r="B114">
        <v>7.2</v>
      </c>
      <c r="C114">
        <v>13.8</v>
      </c>
      <c r="D114" s="20">
        <f t="shared" si="25"/>
        <v>6.6053511705685741E-2</v>
      </c>
      <c r="E114" s="17">
        <f>IF(OR($A114="",$B114="",$C114=""),"",A114*'MPTO_working_3-way'!$I113)</f>
        <v>1.2472826086956523</v>
      </c>
      <c r="F114" s="21">
        <f>IF(OR($A114="",$B114="",$C114=""),"",B114*'MPTO_working_3-way'!$I113)</f>
        <v>7.6755852842809373</v>
      </c>
      <c r="G114" s="22">
        <f>IF(OR($A114="",$B114="",$C114=""),"",C114*'MPTO_working_3-way'!$I113)</f>
        <v>14.711538461538463</v>
      </c>
      <c r="H114" s="17">
        <f>IF(OR($A114="",$B114="",$C114=""),"",'MPTO_working_3-way'!E113)</f>
        <v>1.2009371862099743</v>
      </c>
      <c r="I114" s="21">
        <f>IF(OR($A114="",$B114="",$C114=""),"",'MPTO_working_3-way'!F113)</f>
        <v>8.5564387917329121</v>
      </c>
      <c r="J114" s="22">
        <f>IF(OR($A114="",$B114="",$C114=""),"",'MPTO_working_3-way'!G113)</f>
        <v>19.823204419889521</v>
      </c>
      <c r="K114" s="17">
        <f>IF(OR($A114="",$B114="",$C114=""),"",'OddsRatio_working_3-way'!H113)</f>
        <v>1.2109898552264835</v>
      </c>
      <c r="L114" s="21">
        <f>IF(OR($A114="",$B114="",$C114=""),"",'OddsRatio_working_3-way'!I113)</f>
        <v>8.6949241317894188</v>
      </c>
      <c r="M114" s="22">
        <f>IF(OR($A114="",$B114="",$C114=""),"",'OddsRatio_working_3-way'!J113)</f>
        <v>16.886294981758802</v>
      </c>
      <c r="N114" s="23">
        <f t="shared" si="26"/>
        <v>80.174291938997811</v>
      </c>
      <c r="O114" s="24">
        <f t="shared" si="27"/>
        <v>13.028322440087145</v>
      </c>
      <c r="P114" s="24">
        <f t="shared" si="28"/>
        <v>6.7973856209150325</v>
      </c>
      <c r="Q114" t="s">
        <v>354</v>
      </c>
      <c r="R114" t="s">
        <v>233</v>
      </c>
      <c r="S114" t="s">
        <v>489</v>
      </c>
      <c r="T114" s="35">
        <v>100</v>
      </c>
      <c r="U114" s="35">
        <f t="shared" si="29"/>
        <v>47.643979057591622</v>
      </c>
      <c r="V114" s="35">
        <f t="shared" si="30"/>
        <v>75.903614457831324</v>
      </c>
      <c r="W114" s="35">
        <f t="shared" si="31"/>
        <v>74.025974025974023</v>
      </c>
      <c r="X114" s="35">
        <f t="shared" si="32"/>
        <v>50.070411516194646</v>
      </c>
      <c r="Y114" s="35">
        <f t="shared" si="33"/>
        <v>78.330046916434355</v>
      </c>
      <c r="Z114" s="35">
        <f t="shared" si="34"/>
        <v>76.452406484577054</v>
      </c>
      <c r="AA114" s="35">
        <f t="shared" si="35"/>
        <v>-2.4264324586030241</v>
      </c>
      <c r="AB114" s="35">
        <f t="shared" si="36"/>
        <v>-2.4264324586030313</v>
      </c>
      <c r="AC114" s="35">
        <f t="shared" si="37"/>
        <v>-2.4264324586030313</v>
      </c>
      <c r="AF114">
        <v>1.58</v>
      </c>
      <c r="AG114">
        <v>2.33</v>
      </c>
      <c r="AJ114" t="s">
        <v>432</v>
      </c>
    </row>
    <row r="115" spans="1:36" ht="15" x14ac:dyDescent="0.25">
      <c r="A115">
        <v>1.91</v>
      </c>
      <c r="B115">
        <v>4.1500000000000004</v>
      </c>
      <c r="C115">
        <v>3.85</v>
      </c>
      <c r="D115" s="20">
        <f t="shared" si="25"/>
        <v>2.4264324586030117E-2</v>
      </c>
      <c r="E115" s="17">
        <f>IF(OR($A115="",$B115="",$C115=""),"",A115*'MPTO_working_3-way'!$I114)</f>
        <v>1.9563448599593174</v>
      </c>
      <c r="F115" s="21">
        <f>IF(OR($A115="",$B115="",$C115=""),"",B115*'MPTO_working_3-way'!$I114)</f>
        <v>4.2506969470320257</v>
      </c>
      <c r="G115" s="22">
        <f>IF(OR($A115="",$B115="",$C115=""),"",C115*'MPTO_working_3-way'!$I114)</f>
        <v>3.9434176496562161</v>
      </c>
      <c r="H115" s="17">
        <f>IF(OR($A115="",$B115="",$C115=""),"",'MPTO_working_3-way'!E114)</f>
        <v>1.9399692003045002</v>
      </c>
      <c r="I115" s="21">
        <f>IF(OR($A115="",$B115="",$C115=""),"",'MPTO_working_3-way'!F114)</f>
        <v>4.2941354430869563</v>
      </c>
      <c r="J115" s="22">
        <f>IF(OR($A115="",$B115="",$C115=""),"",'MPTO_working_3-way'!G114)</f>
        <v>3.9737391230748691</v>
      </c>
      <c r="K115" s="17">
        <f>IF(OR($A115="",$B115="",$C115=""),"",'OddsRatio_working_3-way'!H114)</f>
        <v>1.9462511731782162</v>
      </c>
      <c r="L115" s="21">
        <f>IF(OR($A115="",$B115="",$C115=""),"",'OddsRatio_working_3-way'!I114)</f>
        <v>4.275484830232287</v>
      </c>
      <c r="M115" s="22">
        <f>IF(OR($A115="",$B115="",$C115=""),"",'OddsRatio_working_3-way'!J114)</f>
        <v>3.9635338940196889</v>
      </c>
      <c r="N115" s="23">
        <f t="shared" si="26"/>
        <v>51.115732224266189</v>
      </c>
      <c r="O115" s="24">
        <f t="shared" si="27"/>
        <v>23.525553867071903</v>
      </c>
      <c r="P115" s="24">
        <f t="shared" si="28"/>
        <v>25.358713908661922</v>
      </c>
      <c r="Q115" t="s">
        <v>369</v>
      </c>
      <c r="R115" t="s">
        <v>360</v>
      </c>
      <c r="S115" t="s">
        <v>489</v>
      </c>
      <c r="T115" s="35">
        <v>100</v>
      </c>
      <c r="U115" s="35">
        <f t="shared" si="29"/>
        <v>76.415094339622627</v>
      </c>
      <c r="V115" s="35">
        <f t="shared" si="30"/>
        <v>74.358974358974365</v>
      </c>
      <c r="W115" s="35">
        <f t="shared" si="31"/>
        <v>46.808510638297875</v>
      </c>
      <c r="X115" s="35">
        <f t="shared" si="32"/>
        <v>78.83251500272776</v>
      </c>
      <c r="Y115" s="35">
        <f t="shared" si="33"/>
        <v>76.776395022079484</v>
      </c>
      <c r="Z115" s="35">
        <f t="shared" si="34"/>
        <v>49.225931301403001</v>
      </c>
      <c r="AA115" s="35">
        <f t="shared" si="35"/>
        <v>-2.4174206631051334</v>
      </c>
      <c r="AB115" s="35">
        <f t="shared" si="36"/>
        <v>-2.4174206631051192</v>
      </c>
      <c r="AC115" s="35">
        <f t="shared" si="37"/>
        <v>-2.4174206631051263</v>
      </c>
      <c r="AF115">
        <v>1.56</v>
      </c>
      <c r="AG115">
        <v>2.57</v>
      </c>
      <c r="AJ115" t="s">
        <v>423</v>
      </c>
    </row>
    <row r="116" spans="1:36" ht="15" x14ac:dyDescent="0.25">
      <c r="A116">
        <v>4.24</v>
      </c>
      <c r="B116">
        <v>3.9</v>
      </c>
      <c r="C116">
        <v>1.88</v>
      </c>
      <c r="D116" s="20">
        <f t="shared" si="25"/>
        <v>2.4174206631051298E-2</v>
      </c>
      <c r="E116" s="17">
        <f>IF(OR($A116="",$B116="",$C116=""),"",A116*'MPTO_working_3-way'!$I115)</f>
        <v>4.3424986361156579</v>
      </c>
      <c r="F116" s="21">
        <f>IF(OR($A116="",$B116="",$C116=""),"",B116*'MPTO_working_3-way'!$I115)</f>
        <v>3.9942794058611</v>
      </c>
      <c r="G116" s="22">
        <f>IF(OR($A116="",$B116="",$C116=""),"",C116*'MPTO_working_3-way'!$I115)</f>
        <v>1.9254475084663762</v>
      </c>
      <c r="H116" s="17">
        <f>IF(OR($A116="",$B116="",$C116=""),"",'MPTO_working_3-way'!E115)</f>
        <v>4.3899893054572301</v>
      </c>
      <c r="I116" s="21">
        <f>IF(OR($A116="",$B116="",$C116=""),"",'MPTO_working_3-way'!F115)</f>
        <v>4.026539930783418</v>
      </c>
      <c r="J116" s="22">
        <f>IF(OR($A116="",$B116="",$C116=""),"",'MPTO_working_3-way'!G115)</f>
        <v>1.9089185303566691</v>
      </c>
      <c r="K116" s="17">
        <f>IF(OR($A116="",$B116="",$C116=""),"",'OddsRatio_working_3-way'!H115)</f>
        <v>4.3695811111534084</v>
      </c>
      <c r="L116" s="21">
        <f>IF(OR($A116="",$B116="",$C116=""),"",'OddsRatio_working_3-way'!I115)</f>
        <v>4.0159830933163221</v>
      </c>
      <c r="M116" s="22">
        <f>IF(OR($A116="",$B116="",$C116=""),"",'OddsRatio_working_3-way'!J115)</f>
        <v>1.9151948696959873</v>
      </c>
      <c r="N116" s="23">
        <f t="shared" si="26"/>
        <v>23.028216789366564</v>
      </c>
      <c r="O116" s="24">
        <f t="shared" si="27"/>
        <v>25.035804919721599</v>
      </c>
      <c r="P116" s="24">
        <f t="shared" si="28"/>
        <v>51.935978290911834</v>
      </c>
      <c r="Q116" t="s">
        <v>363</v>
      </c>
      <c r="R116" t="s">
        <v>237</v>
      </c>
      <c r="S116" t="s">
        <v>489</v>
      </c>
      <c r="T116" s="35">
        <v>100</v>
      </c>
      <c r="U116" s="35">
        <f t="shared" si="29"/>
        <v>48.186528497409334</v>
      </c>
      <c r="V116" s="35">
        <f t="shared" si="30"/>
        <v>73.821989528795811</v>
      </c>
      <c r="W116" s="35">
        <f t="shared" si="31"/>
        <v>75.669099756691011</v>
      </c>
      <c r="X116" s="35">
        <f t="shared" si="32"/>
        <v>50.508910714513192</v>
      </c>
      <c r="Y116" s="35">
        <f t="shared" si="33"/>
        <v>76.144371745899676</v>
      </c>
      <c r="Z116" s="35">
        <f t="shared" si="34"/>
        <v>77.991481973794862</v>
      </c>
      <c r="AA116" s="35">
        <f t="shared" si="35"/>
        <v>-2.3223822171038577</v>
      </c>
      <c r="AB116" s="35">
        <f t="shared" si="36"/>
        <v>-2.3223822171038648</v>
      </c>
      <c r="AC116" s="35">
        <f t="shared" si="37"/>
        <v>-2.3223822171038506</v>
      </c>
      <c r="AF116">
        <v>1.8</v>
      </c>
      <c r="AG116">
        <v>2.11</v>
      </c>
      <c r="AJ116" t="s">
        <v>423</v>
      </c>
    </row>
    <row r="117" spans="1:36" ht="15" x14ac:dyDescent="0.25">
      <c r="A117">
        <v>1.93</v>
      </c>
      <c r="B117">
        <v>3.82</v>
      </c>
      <c r="C117">
        <v>4.1100000000000003</v>
      </c>
      <c r="D117" s="20">
        <f t="shared" si="25"/>
        <v>2.3223822171038577E-2</v>
      </c>
      <c r="E117" s="17">
        <f>IF(OR($A117="",$B117="",$C117=""),"",A117*'MPTO_working_3-way'!$I116)</f>
        <v>1.9748219767901043</v>
      </c>
      <c r="F117" s="21">
        <f>IF(OR($A117="",$B117="",$C117=""),"",B117*'MPTO_working_3-way'!$I116)</f>
        <v>3.9087150006933671</v>
      </c>
      <c r="G117" s="22">
        <f>IF(OR($A117="",$B117="",$C117=""),"",C117*'MPTO_working_3-way'!$I116)</f>
        <v>4.2054499091229687</v>
      </c>
      <c r="H117" s="17">
        <f>IF(OR($A117="",$B117="",$C117=""),"",'MPTO_working_3-way'!E116)</f>
        <v>1.9592728270599884</v>
      </c>
      <c r="I117" s="21">
        <f>IF(OR($A117="",$B117="",$C117=""),"",'MPTO_working_3-way'!F116)</f>
        <v>3.9364060896577882</v>
      </c>
      <c r="J117" s="22">
        <f>IF(OR($A117="",$B117="",$C117=""),"",'MPTO_working_3-way'!G116)</f>
        <v>4.2450636464241338</v>
      </c>
      <c r="K117" s="17">
        <f>IF(OR($A117="",$B117="",$C117=""),"",'OddsRatio_working_3-way'!H116)</f>
        <v>1.9652826238925853</v>
      </c>
      <c r="L117" s="21">
        <f>IF(OR($A117="",$B117="",$C117=""),"",'OddsRatio_working_3-way'!I116)</f>
        <v>3.926986020835582</v>
      </c>
      <c r="M117" s="22">
        <f>IF(OR($A117="",$B117="",$C117=""),"",'OddsRatio_working_3-way'!J116)</f>
        <v>4.2279881293612274</v>
      </c>
      <c r="N117" s="23">
        <f t="shared" si="26"/>
        <v>50.637475770115245</v>
      </c>
      <c r="O117" s="24">
        <f t="shared" si="27"/>
        <v>25.583855559246711</v>
      </c>
      <c r="P117" s="24">
        <f t="shared" si="28"/>
        <v>23.778668670638055</v>
      </c>
      <c r="Q117" t="s">
        <v>236</v>
      </c>
      <c r="R117" t="s">
        <v>361</v>
      </c>
      <c r="S117" t="s">
        <v>489</v>
      </c>
      <c r="T117" s="35">
        <v>100</v>
      </c>
      <c r="U117" s="35">
        <f t="shared" si="29"/>
        <v>25.373134328358205</v>
      </c>
      <c r="V117" s="35">
        <f t="shared" si="30"/>
        <v>82.425307557117748</v>
      </c>
      <c r="W117" s="35">
        <f t="shared" si="31"/>
        <v>88.789237668161434</v>
      </c>
      <c r="X117" s="35">
        <f t="shared" si="32"/>
        <v>28.785454774720815</v>
      </c>
      <c r="Y117" s="35">
        <f t="shared" si="33"/>
        <v>85.837628003480347</v>
      </c>
      <c r="Z117" s="35">
        <f t="shared" si="34"/>
        <v>92.201558114524033</v>
      </c>
      <c r="AA117" s="35">
        <f t="shared" si="35"/>
        <v>-3.4123204463626102</v>
      </c>
      <c r="AB117" s="35">
        <f t="shared" si="36"/>
        <v>-3.4123204463625996</v>
      </c>
      <c r="AC117" s="35">
        <f t="shared" si="37"/>
        <v>-3.4123204463625996</v>
      </c>
      <c r="AF117">
        <v>1.81</v>
      </c>
      <c r="AG117">
        <v>2.1</v>
      </c>
      <c r="AJ117" t="s">
        <v>423</v>
      </c>
    </row>
    <row r="118" spans="1:36" ht="15" x14ac:dyDescent="0.25">
      <c r="A118">
        <v>1.34</v>
      </c>
      <c r="B118">
        <v>5.69</v>
      </c>
      <c r="C118">
        <v>8.92</v>
      </c>
      <c r="D118" s="20">
        <f t="shared" si="25"/>
        <v>3.4123204463625934E-2</v>
      </c>
      <c r="E118" s="17">
        <f>IF(OR($A118="",$B118="",$C118=""),"",A118*'MPTO_working_3-way'!$I117)</f>
        <v>1.3857250939812589</v>
      </c>
      <c r="F118" s="21">
        <f>IF(OR($A118="",$B118="",$C118=""),"",B118*'MPTO_working_3-way'!$I117)</f>
        <v>5.8841610333980316</v>
      </c>
      <c r="G118" s="22">
        <f>IF(OR($A118="",$B118="",$C118=""),"",C118*'MPTO_working_3-way'!$I117)</f>
        <v>9.2243789838155426</v>
      </c>
      <c r="H118" s="17">
        <f>IF(OR($A118="",$B118="",$C118=""),"",'MPTO_working_3-way'!E117)</f>
        <v>1.3607399879442696</v>
      </c>
      <c r="I118" s="21">
        <f>IF(OR($A118="",$B118="",$C118=""),"",'MPTO_working_3-way'!F117)</f>
        <v>6.0837418694319254</v>
      </c>
      <c r="J118" s="22">
        <f>IF(OR($A118="",$B118="",$C118=""),"",'MPTO_working_3-way'!G117)</f>
        <v>9.927211517989166</v>
      </c>
      <c r="K118" s="17">
        <f>IF(OR($A118="",$B118="",$C118=""),"",'OddsRatio_working_3-way'!H117)</f>
        <v>1.3680331696316765</v>
      </c>
      <c r="L118" s="21">
        <f>IF(OR($A118="",$B118="",$C118=""),"",'OddsRatio_working_3-way'!I117)</f>
        <v>6.0766928399193034</v>
      </c>
      <c r="M118" s="22">
        <f>IF(OR($A118="",$B118="",$C118=""),"",'OddsRatio_working_3-way'!J117)</f>
        <v>9.5730079514202266</v>
      </c>
      <c r="N118" s="23">
        <f t="shared" si="26"/>
        <v>72.164385587255907</v>
      </c>
      <c r="O118" s="24">
        <f t="shared" si="27"/>
        <v>16.994776219142871</v>
      </c>
      <c r="P118" s="24">
        <f t="shared" si="28"/>
        <v>10.840838193601227</v>
      </c>
      <c r="Q118" t="s">
        <v>383</v>
      </c>
      <c r="R118" t="s">
        <v>136</v>
      </c>
      <c r="S118" t="s">
        <v>489</v>
      </c>
      <c r="T118" s="35">
        <v>100</v>
      </c>
      <c r="U118" s="35">
        <f t="shared" si="29"/>
        <v>93.201903467029226</v>
      </c>
      <c r="V118" s="35">
        <f t="shared" si="30"/>
        <v>86.41304347826086</v>
      </c>
      <c r="W118" s="35">
        <f t="shared" si="31"/>
        <v>16.666666666666668</v>
      </c>
      <c r="X118" s="35">
        <f t="shared" si="32"/>
        <v>96.920289855072468</v>
      </c>
      <c r="Y118" s="35">
        <f t="shared" si="33"/>
        <v>90.131429866304103</v>
      </c>
      <c r="Z118" s="35">
        <f t="shared" si="34"/>
        <v>20.385053054709896</v>
      </c>
      <c r="AA118" s="35">
        <f t="shared" si="35"/>
        <v>-3.7183863880432426</v>
      </c>
      <c r="AB118" s="35">
        <f t="shared" si="36"/>
        <v>-3.7183863880432426</v>
      </c>
      <c r="AC118" s="35">
        <f t="shared" si="37"/>
        <v>-3.7183863880432284</v>
      </c>
      <c r="AF118">
        <v>1.53</v>
      </c>
      <c r="AG118">
        <v>2.64</v>
      </c>
      <c r="AJ118" t="s">
        <v>425</v>
      </c>
    </row>
    <row r="119" spans="1:36" ht="15" x14ac:dyDescent="0.25">
      <c r="A119">
        <v>14.71</v>
      </c>
      <c r="B119">
        <v>7.36</v>
      </c>
      <c r="C119">
        <v>1.2</v>
      </c>
      <c r="D119" s="20">
        <f t="shared" si="25"/>
        <v>3.7183863880432266E-2</v>
      </c>
      <c r="E119" s="17">
        <f>IF(OR($A119="",$B119="",$C119=""),"",A119*'MPTO_working_3-way'!$I118)</f>
        <v>15.256974637681159</v>
      </c>
      <c r="F119" s="21">
        <f>IF(OR($A119="",$B119="",$C119=""),"",B119*'MPTO_working_3-way'!$I118)</f>
        <v>7.6336732381599814</v>
      </c>
      <c r="G119" s="22">
        <f>IF(OR($A119="",$B119="",$C119=""),"",C119*'MPTO_working_3-way'!$I118)</f>
        <v>1.2446206366565187</v>
      </c>
      <c r="H119" s="17">
        <f>IF(OR($A119="",$B119="",$C119=""),"",'MPTO_working_3-way'!E118)</f>
        <v>17.990030057530255</v>
      </c>
      <c r="I119" s="21">
        <f>IF(OR($A119="",$B119="",$C119=""),"",'MPTO_working_3-way'!F118)</f>
        <v>8.0988091042682075</v>
      </c>
      <c r="J119" s="22">
        <f>IF(OR($A119="",$B119="",$C119=""),"",'MPTO_working_3-way'!G118)</f>
        <v>1.2181177295381957</v>
      </c>
      <c r="K119" s="17">
        <f>IF(OR($A119="",$B119="",$C119=""),"",'OddsRatio_working_3-way'!H118)</f>
        <v>16.415818606830523</v>
      </c>
      <c r="L119" s="21">
        <f>IF(OR($A119="",$B119="",$C119=""),"",'OddsRatio_working_3-way'!I118)</f>
        <v>8.1513206666259777</v>
      </c>
      <c r="M119" s="22">
        <f>IF(OR($A119="",$B119="",$C119=""),"",'OddsRatio_working_3-way'!J118)</f>
        <v>1.2248842976926406</v>
      </c>
      <c r="N119" s="23">
        <f t="shared" si="26"/>
        <v>6.5543793822022485</v>
      </c>
      <c r="O119" s="24">
        <f t="shared" si="27"/>
        <v>13.099853357635199</v>
      </c>
      <c r="P119" s="24">
        <f t="shared" si="28"/>
        <v>80.34576726016256</v>
      </c>
      <c r="Q119" t="s">
        <v>254</v>
      </c>
      <c r="R119" t="s">
        <v>377</v>
      </c>
      <c r="S119" t="s">
        <v>489</v>
      </c>
      <c r="T119" s="35">
        <v>100</v>
      </c>
      <c r="U119" s="35">
        <f t="shared" si="29"/>
        <v>63.099630996309962</v>
      </c>
      <c r="V119" s="35">
        <f t="shared" si="30"/>
        <v>72.527472527472526</v>
      </c>
      <c r="W119" s="35">
        <f t="shared" si="31"/>
        <v>61.538461538461533</v>
      </c>
      <c r="X119" s="35">
        <f t="shared" si="32"/>
        <v>65.934065934065927</v>
      </c>
      <c r="Y119" s="35">
        <f t="shared" si="33"/>
        <v>75.361907465228498</v>
      </c>
      <c r="Z119" s="35">
        <f t="shared" si="34"/>
        <v>64.372896476217505</v>
      </c>
      <c r="AA119" s="35">
        <f t="shared" si="35"/>
        <v>-2.8344349377559652</v>
      </c>
      <c r="AB119" s="35">
        <f t="shared" si="36"/>
        <v>-2.8344349377559723</v>
      </c>
      <c r="AC119" s="35">
        <f t="shared" si="37"/>
        <v>-2.8344349377559723</v>
      </c>
      <c r="AF119">
        <v>1.38</v>
      </c>
      <c r="AG119">
        <v>3.12</v>
      </c>
      <c r="AJ119" t="s">
        <v>425</v>
      </c>
    </row>
    <row r="120" spans="1:36" ht="15" x14ac:dyDescent="0.25">
      <c r="A120">
        <v>2.71</v>
      </c>
      <c r="B120">
        <v>3.64</v>
      </c>
      <c r="C120">
        <v>2.6</v>
      </c>
      <c r="D120" s="20">
        <f t="shared" si="25"/>
        <v>2.8344349377559697E-2</v>
      </c>
      <c r="E120" s="17">
        <f>IF(OR($A120="",$B120="",$C120=""),"",A120*'MPTO_working_3-way'!$I119)</f>
        <v>2.7868131868131867</v>
      </c>
      <c r="F120" s="21">
        <f>IF(OR($A120="",$B120="",$C120=""),"",B120*'MPTO_working_3-way'!$I119)</f>
        <v>3.7431734317343173</v>
      </c>
      <c r="G120" s="22">
        <f>IF(OR($A120="",$B120="",$C120=""),"",C120*'MPTO_working_3-way'!$I119)</f>
        <v>2.6736953083816553</v>
      </c>
      <c r="H120" s="17">
        <f>IF(OR($A120="",$B120="",$C120=""),"",'MPTO_working_3-way'!E119)</f>
        <v>2.7812112326604259</v>
      </c>
      <c r="I120" s="21">
        <f>IF(OR($A120="",$B120="",$C120=""),"",'MPTO_working_3-way'!F119)</f>
        <v>3.7696423112198101</v>
      </c>
      <c r="J120" s="22">
        <f>IF(OR($A120="",$B120="",$C120=""),"",'MPTO_working_3-way'!G119)</f>
        <v>2.6654777345438827</v>
      </c>
      <c r="K120" s="17">
        <f>IF(OR($A120="",$B120="",$C120=""),"",'OddsRatio_working_3-way'!H119)</f>
        <v>2.7845381321708023</v>
      </c>
      <c r="L120" s="21">
        <f>IF(OR($A120="",$B120="",$C120=""),"",'OddsRatio_working_3-way'!I119)</f>
        <v>3.7550764145794853</v>
      </c>
      <c r="M120" s="22">
        <f>IF(OR($A120="",$B120="",$C120=""),"",'OddsRatio_working_3-way'!J119)</f>
        <v>2.6697432815633242</v>
      </c>
      <c r="N120" s="23">
        <f t="shared" si="26"/>
        <v>35.883280757097793</v>
      </c>
      <c r="O120" s="24">
        <f t="shared" si="27"/>
        <v>26.715299684542586</v>
      </c>
      <c r="P120" s="24">
        <f t="shared" si="28"/>
        <v>37.401419558359621</v>
      </c>
      <c r="Q120" t="s">
        <v>257</v>
      </c>
      <c r="R120" t="s">
        <v>381</v>
      </c>
      <c r="S120" t="s">
        <v>489</v>
      </c>
      <c r="T120" s="35">
        <v>100</v>
      </c>
      <c r="U120" s="35">
        <f t="shared" si="29"/>
        <v>20.634920634920633</v>
      </c>
      <c r="V120" s="35">
        <f t="shared" si="30"/>
        <v>83.922829581993568</v>
      </c>
      <c r="W120" s="35">
        <f t="shared" si="31"/>
        <v>91.673605328892592</v>
      </c>
      <c r="X120" s="35">
        <f t="shared" si="32"/>
        <v>24.403565089113844</v>
      </c>
      <c r="Y120" s="35">
        <f t="shared" si="33"/>
        <v>87.691474036186762</v>
      </c>
      <c r="Z120" s="35">
        <f t="shared" si="34"/>
        <v>95.442249783085799</v>
      </c>
      <c r="AA120" s="35">
        <f t="shared" si="35"/>
        <v>-3.7686444541932111</v>
      </c>
      <c r="AB120" s="35">
        <f t="shared" si="36"/>
        <v>-3.7686444541931934</v>
      </c>
      <c r="AC120" s="35">
        <f t="shared" si="37"/>
        <v>-3.7686444541932076</v>
      </c>
      <c r="AF120">
        <v>1.72</v>
      </c>
      <c r="AG120">
        <v>2.21</v>
      </c>
      <c r="AJ120" t="s">
        <v>425</v>
      </c>
    </row>
    <row r="121" spans="1:36" ht="15" x14ac:dyDescent="0.25">
      <c r="A121">
        <v>1.26</v>
      </c>
      <c r="B121">
        <v>6.22</v>
      </c>
      <c r="C121">
        <v>12.01</v>
      </c>
      <c r="D121" s="20">
        <f t="shared" si="25"/>
        <v>3.768644454193204E-2</v>
      </c>
      <c r="E121" s="17">
        <f>IF(OR($A121="",$B121="",$C121=""),"",A121*'MPTO_working_3-way'!$I120)</f>
        <v>1.3074849201228345</v>
      </c>
      <c r="F121" s="21">
        <f>IF(OR($A121="",$B121="",$C121=""),"",B121*'MPTO_working_3-way'!$I120)</f>
        <v>6.454409685050817</v>
      </c>
      <c r="G121" s="22">
        <f>IF(OR($A121="",$B121="",$C121=""),"",C121*'MPTO_working_3-way'!$I120)</f>
        <v>12.462614198948604</v>
      </c>
      <c r="H121" s="17">
        <f>IF(OR($A121="",$B121="",$C121=""),"",'MPTO_working_3-way'!E120)</f>
        <v>1.2802644178729345</v>
      </c>
      <c r="I121" s="21">
        <f>IF(OR($A121="",$B121="",$C121=""),"",'MPTO_working_3-way'!F120)</f>
        <v>6.7472032640318504</v>
      </c>
      <c r="J121" s="22">
        <f>IF(OR($A121="",$B121="",$C121=""),"",'MPTO_working_3-way'!G120)</f>
        <v>14.143911764417131</v>
      </c>
      <c r="K121" s="17">
        <f>IF(OR($A121="",$B121="",$C121=""),"",'OddsRatio_working_3-way'!H120)</f>
        <v>1.2877082362616588</v>
      </c>
      <c r="L121" s="21">
        <f>IF(OR($A121="",$B121="",$C121=""),"",'OddsRatio_working_3-way'!I120)</f>
        <v>6.776296128022536</v>
      </c>
      <c r="M121" s="22">
        <f>IF(OR($A121="",$B121="",$C121=""),"",'OddsRatio_working_3-way'!J120)</f>
        <v>13.18333723554179</v>
      </c>
      <c r="N121" s="23">
        <f t="shared" si="26"/>
        <v>76.482717667294622</v>
      </c>
      <c r="O121" s="24">
        <f t="shared" si="27"/>
        <v>15.493283643214022</v>
      </c>
      <c r="P121" s="24">
        <f t="shared" si="28"/>
        <v>8.0239986894913589</v>
      </c>
      <c r="Q121" t="s">
        <v>380</v>
      </c>
      <c r="R121" t="s">
        <v>256</v>
      </c>
      <c r="S121" t="s">
        <v>489</v>
      </c>
      <c r="T121" s="35">
        <v>100</v>
      </c>
      <c r="U121" s="35">
        <f t="shared" si="29"/>
        <v>16.666666666666668</v>
      </c>
      <c r="V121" s="35">
        <f t="shared" si="30"/>
        <v>85.974754558204765</v>
      </c>
      <c r="W121" s="35">
        <f t="shared" si="31"/>
        <v>93.746091307066905</v>
      </c>
      <c r="X121" s="35">
        <f t="shared" si="32"/>
        <v>20.279154134728312</v>
      </c>
      <c r="Y121" s="35">
        <f t="shared" si="33"/>
        <v>89.587242026266424</v>
      </c>
      <c r="Z121" s="35">
        <f t="shared" si="34"/>
        <v>97.358578775128564</v>
      </c>
      <c r="AA121" s="35">
        <f t="shared" si="35"/>
        <v>-3.6124874680616443</v>
      </c>
      <c r="AB121" s="35">
        <f t="shared" si="36"/>
        <v>-3.6124874680616585</v>
      </c>
      <c r="AC121" s="35">
        <f t="shared" si="37"/>
        <v>-3.6124874680616585</v>
      </c>
      <c r="AF121">
        <v>1.52</v>
      </c>
      <c r="AG121">
        <v>2.62</v>
      </c>
      <c r="AJ121" t="s">
        <v>425</v>
      </c>
    </row>
    <row r="122" spans="1:36" ht="15" x14ac:dyDescent="0.25">
      <c r="A122">
        <v>1.2</v>
      </c>
      <c r="B122">
        <v>7.13</v>
      </c>
      <c r="C122">
        <v>15.99</v>
      </c>
      <c r="D122" s="20">
        <f t="shared" si="25"/>
        <v>3.6124874680616426E-2</v>
      </c>
      <c r="E122" s="17">
        <f>IF(OR($A122="",$B122="",$C122=""),"",A122*'MPTO_working_3-way'!$I121)</f>
        <v>1.2433498496167397</v>
      </c>
      <c r="F122" s="21">
        <f>IF(OR($A122="",$B122="",$C122=""),"",B122*'MPTO_working_3-way'!$I121)</f>
        <v>7.3875703564727946</v>
      </c>
      <c r="G122" s="22">
        <f>IF(OR($A122="",$B122="",$C122=""),"",C122*'MPTO_working_3-way'!$I121)</f>
        <v>16.567636746143055</v>
      </c>
      <c r="H122" s="17">
        <f>IF(OR($A122="",$B122="",$C122=""),"",'MPTO_working_3-way'!E121)</f>
        <v>1.2175941747904615</v>
      </c>
      <c r="I122" s="21">
        <f>IF(OR($A122="",$B122="",$C122=""),"",'MPTO_working_3-way'!F121)</f>
        <v>7.7996531471593293</v>
      </c>
      <c r="J122" s="22">
        <f>IF(OR($A122="",$B122="",$C122=""),"",'MPTO_working_3-way'!G121)</f>
        <v>19.80297543055157</v>
      </c>
      <c r="K122" s="17">
        <f>IF(OR($A122="",$B122="",$C122=""),"",'OddsRatio_working_3-way'!H121)</f>
        <v>1.2242462622814119</v>
      </c>
      <c r="L122" s="21">
        <f>IF(OR($A122="",$B122="",$C122=""),"",'OddsRatio_working_3-way'!I121)</f>
        <v>7.8731479389252668</v>
      </c>
      <c r="M122" s="22">
        <f>IF(OR($A122="",$B122="",$C122=""),"",'OddsRatio_working_3-way'!J121)</f>
        <v>17.807257357991801</v>
      </c>
      <c r="N122" s="23">
        <f t="shared" si="26"/>
        <v>80.427886029684089</v>
      </c>
      <c r="O122" s="24">
        <f t="shared" si="27"/>
        <v>13.536250103172639</v>
      </c>
      <c r="P122" s="24">
        <f t="shared" si="28"/>
        <v>6.0358638671432718</v>
      </c>
      <c r="Q122" t="s">
        <v>462</v>
      </c>
      <c r="R122" t="s">
        <v>476</v>
      </c>
      <c r="S122" t="s">
        <v>489</v>
      </c>
      <c r="T122" s="35">
        <v>100</v>
      </c>
      <c r="U122" s="35">
        <f t="shared" si="29"/>
        <v>87.56218905472636</v>
      </c>
      <c r="V122" s="35">
        <f t="shared" si="30"/>
        <v>78.021978021978015</v>
      </c>
      <c r="W122" s="35">
        <f t="shared" si="31"/>
        <v>31.03448275862069</v>
      </c>
      <c r="X122" s="35">
        <f t="shared" si="32"/>
        <v>90.943539219401288</v>
      </c>
      <c r="Y122" s="35">
        <f t="shared" si="33"/>
        <v>81.403328186652942</v>
      </c>
      <c r="Z122" s="35">
        <f t="shared" si="34"/>
        <v>34.415832923295611</v>
      </c>
      <c r="AA122" s="35">
        <f t="shared" si="35"/>
        <v>-3.3813501646749273</v>
      </c>
      <c r="AB122" s="35">
        <f t="shared" si="36"/>
        <v>-3.3813501646749273</v>
      </c>
      <c r="AC122" s="35">
        <f t="shared" si="37"/>
        <v>-3.3813501646749202</v>
      </c>
      <c r="AF122">
        <v>1.54</v>
      </c>
      <c r="AG122">
        <v>2.57</v>
      </c>
      <c r="AJ122" t="s">
        <v>478</v>
      </c>
    </row>
    <row r="123" spans="1:36" ht="15" x14ac:dyDescent="0.25">
      <c r="A123">
        <v>8.0399999999999991</v>
      </c>
      <c r="B123">
        <v>4.55</v>
      </c>
      <c r="C123">
        <v>1.45</v>
      </c>
      <c r="D123" s="20">
        <f t="shared" si="25"/>
        <v>3.3813501646749344E-2</v>
      </c>
      <c r="E123" s="17">
        <f>IF(OR($A123="",$B123="",$C123=""),"",A123*'MPTO_working_3-way'!$I122)</f>
        <v>8.3118605532398639</v>
      </c>
      <c r="F123" s="21">
        <f>IF(OR($A123="",$B123="",$C123=""),"",B123*'MPTO_working_3-way'!$I122)</f>
        <v>4.7038514324927094</v>
      </c>
      <c r="G123" s="22">
        <f>IF(OR($A123="",$B123="",$C123=""),"",C123*'MPTO_working_3-way'!$I122)</f>
        <v>1.4990295773877864</v>
      </c>
      <c r="H123" s="17">
        <f>IF(OR($A123="",$B123="",$C123=""),"",'MPTO_working_3-way'!E122)</f>
        <v>8.8411902949624732</v>
      </c>
      <c r="I123" s="21">
        <f>IF(OR($A123="",$B123="",$C123=""),"",'MPTO_working_3-way'!F122)</f>
        <v>4.7959548408096353</v>
      </c>
      <c r="J123" s="22">
        <f>IF(OR($A123="",$B123="",$C123=""),"",'MPTO_working_3-way'!G122)</f>
        <v>1.4740913587840565</v>
      </c>
      <c r="K123" s="17">
        <f>IF(OR($A123="",$B123="",$C123=""),"",'OddsRatio_working_3-way'!H122)</f>
        <v>8.5418377979190847</v>
      </c>
      <c r="L123" s="21">
        <f>IF(OR($A123="",$B123="",$C123=""),"",'OddsRatio_working_3-way'!I122)</f>
        <v>4.803057412302949</v>
      </c>
      <c r="M123" s="22">
        <f>IF(OR($A123="",$B123="",$C123=""),"",'OddsRatio_working_3-way'!J122)</f>
        <v>1.4820777001510781</v>
      </c>
      <c r="N123" s="23">
        <f t="shared" si="26"/>
        <v>12.031000683838613</v>
      </c>
      <c r="O123" s="24">
        <f t="shared" si="27"/>
        <v>21.259174834738999</v>
      </c>
      <c r="P123" s="24">
        <f t="shared" si="28"/>
        <v>66.709824481422388</v>
      </c>
      <c r="Q123" t="s">
        <v>471</v>
      </c>
      <c r="R123" t="s">
        <v>469</v>
      </c>
      <c r="S123" t="s">
        <v>489</v>
      </c>
      <c r="T123" s="35">
        <v>100</v>
      </c>
      <c r="U123" s="35">
        <f t="shared" si="29"/>
        <v>33.333333333333329</v>
      </c>
      <c r="V123" s="35">
        <f t="shared" si="30"/>
        <v>78.118161925601754</v>
      </c>
      <c r="W123" s="35">
        <f t="shared" si="31"/>
        <v>85.443959243085871</v>
      </c>
      <c r="X123" s="35">
        <f t="shared" si="32"/>
        <v>36.437878831312368</v>
      </c>
      <c r="Y123" s="35">
        <f t="shared" si="33"/>
        <v>81.222707423580772</v>
      </c>
      <c r="Z123" s="35">
        <f t="shared" si="34"/>
        <v>88.548504741064917</v>
      </c>
      <c r="AA123" s="35">
        <f t="shared" si="35"/>
        <v>-3.1045454979790392</v>
      </c>
      <c r="AB123" s="35">
        <f t="shared" si="36"/>
        <v>-3.1045454979790179</v>
      </c>
      <c r="AC123" s="35">
        <f t="shared" si="37"/>
        <v>-3.1045454979790463</v>
      </c>
      <c r="AF123">
        <v>1.82</v>
      </c>
      <c r="AG123">
        <v>2.06</v>
      </c>
      <c r="AJ123" t="s">
        <v>478</v>
      </c>
    </row>
    <row r="124" spans="1:36" ht="15" x14ac:dyDescent="0.25">
      <c r="A124">
        <v>1.5</v>
      </c>
      <c r="B124">
        <v>4.57</v>
      </c>
      <c r="C124">
        <v>6.87</v>
      </c>
      <c r="D124" s="20">
        <f t="shared" si="25"/>
        <v>3.1045454979790277E-2</v>
      </c>
      <c r="E124" s="17">
        <f>IF(OR($A124="",$B124="",$C124=""),"",A124*'MPTO_working_3-way'!$I123)</f>
        <v>1.5465681824696853</v>
      </c>
      <c r="F124" s="21">
        <f>IF(OR($A124="",$B124="",$C124=""),"",B124*'MPTO_working_3-way'!$I123)</f>
        <v>4.7118777292576421</v>
      </c>
      <c r="G124" s="22">
        <f>IF(OR($A124="",$B124="",$C124=""),"",C124*'MPTO_working_3-way'!$I123)</f>
        <v>7.0832822757111593</v>
      </c>
      <c r="H124" s="17">
        <f>IF(OR($A124="",$B124="",$C124=""),"",'MPTO_working_3-way'!E123)</f>
        <v>1.5236512227199268</v>
      </c>
      <c r="I124" s="21">
        <f>IF(OR($A124="",$B124="",$C124=""),"",'MPTO_working_3-way'!F123)</f>
        <v>4.7968556630150792</v>
      </c>
      <c r="J124" s="22">
        <f>IF(OR($A124="",$B124="",$C124=""),"",'MPTO_working_3-way'!G123)</f>
        <v>7.3957975077147751</v>
      </c>
      <c r="K124" s="17">
        <f>IF(OR($A124="",$B124="",$C124=""),"",'OddsRatio_working_3-way'!H123)</f>
        <v>1.5311195588015485</v>
      </c>
      <c r="L124" s="21">
        <f>IF(OR($A124="",$B124="",$C124=""),"",'OddsRatio_working_3-way'!I123)</f>
        <v>4.7921936498430577</v>
      </c>
      <c r="M124" s="22">
        <f>IF(OR($A124="",$B124="",$C124=""),"",'OddsRatio_working_3-way'!J123)</f>
        <v>7.2353436203301831</v>
      </c>
      <c r="N124" s="23">
        <f t="shared" si="26"/>
        <v>64.659289602293441</v>
      </c>
      <c r="O124" s="24">
        <f t="shared" si="27"/>
        <v>21.222961576245112</v>
      </c>
      <c r="P124" s="24">
        <f t="shared" si="28"/>
        <v>14.117748821461451</v>
      </c>
      <c r="Q124" t="s">
        <v>463</v>
      </c>
      <c r="R124" t="s">
        <v>435</v>
      </c>
      <c r="S124" t="s">
        <v>489</v>
      </c>
      <c r="T124" s="35">
        <v>100</v>
      </c>
      <c r="U124" s="35">
        <f t="shared" si="29"/>
        <v>64.02877697841727</v>
      </c>
      <c r="V124" s="35">
        <f t="shared" si="30"/>
        <v>69.879518072289159</v>
      </c>
      <c r="W124" s="35">
        <f t="shared" si="31"/>
        <v>63.369963369963365</v>
      </c>
      <c r="X124" s="35">
        <f t="shared" si="32"/>
        <v>66.750518557747469</v>
      </c>
      <c r="Y124" s="35">
        <f t="shared" si="33"/>
        <v>72.601259651619358</v>
      </c>
      <c r="Z124" s="35">
        <f t="shared" si="34"/>
        <v>66.091704949293586</v>
      </c>
      <c r="AA124" s="35">
        <f t="shared" si="35"/>
        <v>-2.7217415793301996</v>
      </c>
      <c r="AB124" s="35">
        <f t="shared" si="36"/>
        <v>-2.7217415793301996</v>
      </c>
      <c r="AC124" s="35">
        <f t="shared" si="37"/>
        <v>-2.7217415793302209</v>
      </c>
      <c r="AF124">
        <v>1.85</v>
      </c>
      <c r="AG124">
        <v>2.0499999999999998</v>
      </c>
      <c r="AJ124" t="s">
        <v>478</v>
      </c>
    </row>
    <row r="125" spans="1:36" ht="15" x14ac:dyDescent="0.25">
      <c r="A125">
        <v>2.78</v>
      </c>
      <c r="B125">
        <v>3.32</v>
      </c>
      <c r="C125">
        <v>2.73</v>
      </c>
      <c r="D125" s="20">
        <f t="shared" si="25"/>
        <v>2.7217415793302058E-2</v>
      </c>
      <c r="E125" s="17">
        <f>IF(OR($A125="",$B125="",$C125=""),"",A125*'MPTO_working_3-way'!$I124)</f>
        <v>2.8556644159053794</v>
      </c>
      <c r="F125" s="21">
        <f>IF(OR($A125="",$B125="",$C125=""),"",B125*'MPTO_working_3-way'!$I124)</f>
        <v>3.4103618204337627</v>
      </c>
      <c r="G125" s="22">
        <f>IF(OR($A125="",$B125="",$C125=""),"",C125*'MPTO_working_3-way'!$I124)</f>
        <v>2.8043035451157148</v>
      </c>
      <c r="H125" s="17">
        <f>IF(OR($A125="",$B125="",$C125=""),"",'MPTO_working_3-way'!E124)</f>
        <v>2.8519298692533877</v>
      </c>
      <c r="I125" s="21">
        <f>IF(OR($A125="",$B125="",$C125=""),"",'MPTO_working_3-way'!F124)</f>
        <v>3.423106030827797</v>
      </c>
      <c r="J125" s="22">
        <f>IF(OR($A125="",$B125="",$C125=""),"",'MPTO_working_3-way'!G124)</f>
        <v>2.7993334668493226</v>
      </c>
      <c r="K125" s="17">
        <f>IF(OR($A125="",$B125="",$C125=""),"",'OddsRatio_working_3-way'!H124)</f>
        <v>2.8539578932791692</v>
      </c>
      <c r="L125" s="21">
        <f>IF(OR($A125="",$B125="",$C125=""),"",'OddsRatio_working_3-way'!I124)</f>
        <v>3.4163945575324006</v>
      </c>
      <c r="M125" s="22">
        <f>IF(OR($A125="",$B125="",$C125=""),"",'OddsRatio_working_3-way'!J124)</f>
        <v>2.8018804243668338</v>
      </c>
      <c r="N125" s="23">
        <f t="shared" si="26"/>
        <v>35.018120281579137</v>
      </c>
      <c r="O125" s="24">
        <f t="shared" si="27"/>
        <v>29.322401922527103</v>
      </c>
      <c r="P125" s="24">
        <f t="shared" si="28"/>
        <v>35.659477795893764</v>
      </c>
      <c r="Q125" t="s">
        <v>385</v>
      </c>
      <c r="R125" t="s">
        <v>262</v>
      </c>
      <c r="S125" t="s">
        <v>489</v>
      </c>
      <c r="T125" s="35">
        <v>100</v>
      </c>
      <c r="U125" s="35">
        <f t="shared" si="29"/>
        <v>14.529914529914532</v>
      </c>
      <c r="V125" s="35">
        <f t="shared" si="30"/>
        <v>87.452948557089087</v>
      </c>
      <c r="W125" s="35">
        <f t="shared" si="31"/>
        <v>94.475138121546976</v>
      </c>
      <c r="X125" s="35">
        <f t="shared" si="32"/>
        <v>18.071913321363954</v>
      </c>
      <c r="Y125" s="35">
        <f t="shared" si="33"/>
        <v>90.994947348538517</v>
      </c>
      <c r="Z125" s="35">
        <f t="shared" si="34"/>
        <v>98.017136912996392</v>
      </c>
      <c r="AA125" s="35">
        <f t="shared" si="35"/>
        <v>-3.5419987914494229</v>
      </c>
      <c r="AB125" s="35">
        <f t="shared" si="36"/>
        <v>-3.54199879144943</v>
      </c>
      <c r="AC125" s="35">
        <f t="shared" si="37"/>
        <v>-3.5419987914494158</v>
      </c>
      <c r="AF125">
        <v>2.2200000000000002</v>
      </c>
      <c r="AG125">
        <v>1.71</v>
      </c>
      <c r="AJ125" t="s">
        <v>433</v>
      </c>
    </row>
    <row r="126" spans="1:36" ht="15" x14ac:dyDescent="0.25">
      <c r="A126">
        <v>1.17</v>
      </c>
      <c r="B126">
        <v>7.97</v>
      </c>
      <c r="C126">
        <v>18.100000000000001</v>
      </c>
      <c r="D126" s="20">
        <f t="shared" si="25"/>
        <v>3.54199879144943E-2</v>
      </c>
      <c r="E126" s="17">
        <f>IF(OR($A126="",$B126="",$C126=""),"",A126*'MPTO_working_3-way'!$I125)</f>
        <v>1.2114413858599582</v>
      </c>
      <c r="F126" s="21">
        <f>IF(OR($A126="",$B126="",$C126=""),"",B126*'MPTO_working_3-way'!$I125)</f>
        <v>8.2522973036785192</v>
      </c>
      <c r="G126" s="22">
        <f>IF(OR($A126="",$B126="",$C126=""),"",C126*'MPTO_working_3-way'!$I125)</f>
        <v>18.741101781252347</v>
      </c>
      <c r="H126" s="17">
        <f>IF(OR($A126="",$B126="",$C126=""),"",'MPTO_working_3-way'!E125)</f>
        <v>1.1863885282598143</v>
      </c>
      <c r="I126" s="21">
        <f>IF(OR($A126="",$B126="",$C126=""),"",'MPTO_working_3-way'!F125)</f>
        <v>8.7978718321040574</v>
      </c>
      <c r="J126" s="22">
        <f>IF(OR($A126="",$B126="",$C126=""),"",'MPTO_working_3-way'!G125)</f>
        <v>23.019221248481017</v>
      </c>
      <c r="K126" s="17">
        <f>IF(OR($A126="",$B126="",$C126=""),"",'OddsRatio_working_3-way'!H125)</f>
        <v>1.192593483691426</v>
      </c>
      <c r="L126" s="21">
        <f>IF(OR($A126="",$B126="",$C126=""),"",'OddsRatio_working_3-way'!I125)</f>
        <v>8.8963328313484666</v>
      </c>
      <c r="M126" s="22">
        <f>IF(OR($A126="",$B126="",$C126=""),"",'OddsRatio_working_3-way'!J125)</f>
        <v>20.372638653666975</v>
      </c>
      <c r="N126" s="23">
        <f t="shared" si="26"/>
        <v>82.546296640686109</v>
      </c>
      <c r="O126" s="24">
        <f t="shared" si="27"/>
        <v>12.117837775357936</v>
      </c>
      <c r="P126" s="24">
        <f t="shared" si="28"/>
        <v>5.335865583955953</v>
      </c>
      <c r="Q126" t="s">
        <v>386</v>
      </c>
      <c r="R126" t="s">
        <v>264</v>
      </c>
      <c r="S126" t="s">
        <v>489</v>
      </c>
      <c r="T126" s="35">
        <v>100</v>
      </c>
      <c r="U126" s="35">
        <f t="shared" si="29"/>
        <v>62.686567164179095</v>
      </c>
      <c r="V126" s="35">
        <f t="shared" si="30"/>
        <v>69.135802469135797</v>
      </c>
      <c r="W126" s="35">
        <f t="shared" si="31"/>
        <v>65.517241379310349</v>
      </c>
      <c r="X126" s="35">
        <f t="shared" si="32"/>
        <v>65.346956151553854</v>
      </c>
      <c r="Y126" s="35">
        <f t="shared" si="33"/>
        <v>71.796191456510556</v>
      </c>
      <c r="Z126" s="35">
        <f t="shared" si="34"/>
        <v>68.177630366685094</v>
      </c>
      <c r="AA126" s="35">
        <f t="shared" si="35"/>
        <v>-2.660388987374759</v>
      </c>
      <c r="AB126" s="35">
        <f t="shared" si="36"/>
        <v>-2.660388987374759</v>
      </c>
      <c r="AC126" s="35">
        <f t="shared" si="37"/>
        <v>-2.6603889873747448</v>
      </c>
      <c r="AF126">
        <v>1.47</v>
      </c>
      <c r="AG126">
        <v>2.74</v>
      </c>
      <c r="AJ126" t="s">
        <v>433</v>
      </c>
    </row>
    <row r="127" spans="1:36" ht="15" x14ac:dyDescent="0.25">
      <c r="A127">
        <v>2.68</v>
      </c>
      <c r="B127">
        <v>3.24</v>
      </c>
      <c r="C127">
        <v>2.9</v>
      </c>
      <c r="D127" s="20">
        <f t="shared" si="25"/>
        <v>2.660388987374751E-2</v>
      </c>
      <c r="E127" s="17">
        <f>IF(OR($A127="",$B127="",$C127=""),"",A127*'MPTO_working_3-way'!$I126)</f>
        <v>2.7512984248616434</v>
      </c>
      <c r="F127" s="21">
        <f>IF(OR($A127="",$B127="",$C127=""),"",B127*'MPTO_working_3-way'!$I126)</f>
        <v>3.326196603190942</v>
      </c>
      <c r="G127" s="22">
        <f>IF(OR($A127="",$B127="",$C127=""),"",C127*'MPTO_working_3-way'!$I126)</f>
        <v>2.9771512806338678</v>
      </c>
      <c r="H127" s="17">
        <f>IF(OR($A127="",$B127="",$C127=""),"",'MPTO_working_3-way'!E126)</f>
        <v>2.7452438542223878</v>
      </c>
      <c r="I127" s="21">
        <f>IF(OR($A127="",$B127="",$C127=""),"",'MPTO_working_3-way'!F126)</f>
        <v>3.3358462038463172</v>
      </c>
      <c r="J127" s="22">
        <f>IF(OR($A127="",$B127="",$C127=""),"",'MPTO_working_3-way'!G126)</f>
        <v>2.9765481676679926</v>
      </c>
      <c r="K127" s="17">
        <f>IF(OR($A127="",$B127="",$C127=""),"",'OddsRatio_working_3-way'!H126)</f>
        <v>2.7481593596469591</v>
      </c>
      <c r="L127" s="21">
        <f>IF(OR($A127="",$B127="",$C127=""),"",'OddsRatio_working_3-way'!I126)</f>
        <v>3.3308791461959459</v>
      </c>
      <c r="M127" s="22">
        <f>IF(OR($A127="",$B127="",$C127=""),"",'OddsRatio_working_3-way'!J126)</f>
        <v>2.9770849900769174</v>
      </c>
      <c r="N127" s="23">
        <f t="shared" si="26"/>
        <v>36.346475211982423</v>
      </c>
      <c r="O127" s="24">
        <f t="shared" si="27"/>
        <v>30.064368385220025</v>
      </c>
      <c r="P127" s="24">
        <f t="shared" si="28"/>
        <v>33.589156402797549</v>
      </c>
      <c r="Q127" t="s">
        <v>260</v>
      </c>
      <c r="R127" t="s">
        <v>266</v>
      </c>
      <c r="S127" t="s">
        <v>489</v>
      </c>
      <c r="T127" s="35">
        <v>100</v>
      </c>
      <c r="U127" s="35">
        <f t="shared" si="29"/>
        <v>70.845481049562679</v>
      </c>
      <c r="V127" s="35">
        <f t="shared" si="30"/>
        <v>72.375690607734811</v>
      </c>
      <c r="W127" s="35">
        <f t="shared" si="31"/>
        <v>53.917050691244242</v>
      </c>
      <c r="X127" s="35">
        <f t="shared" si="32"/>
        <v>73.707258701020947</v>
      </c>
      <c r="Y127" s="35">
        <f t="shared" si="33"/>
        <v>75.237468259193079</v>
      </c>
      <c r="Z127" s="35">
        <f t="shared" si="34"/>
        <v>56.778828342702511</v>
      </c>
      <c r="AA127" s="35">
        <f t="shared" si="35"/>
        <v>-2.8617776514582687</v>
      </c>
      <c r="AB127" s="35">
        <f t="shared" si="36"/>
        <v>-2.8617776514582687</v>
      </c>
      <c r="AC127" s="35">
        <f t="shared" si="37"/>
        <v>-2.8617776514582687</v>
      </c>
      <c r="AF127">
        <v>2.64</v>
      </c>
      <c r="AG127">
        <v>1.53</v>
      </c>
      <c r="AJ127" t="s">
        <v>433</v>
      </c>
    </row>
    <row r="128" spans="1:36" ht="15" x14ac:dyDescent="0.25">
      <c r="A128">
        <v>3.43</v>
      </c>
      <c r="B128">
        <v>3.62</v>
      </c>
      <c r="C128">
        <v>2.17</v>
      </c>
      <c r="D128" s="20">
        <f t="shared" si="25"/>
        <v>2.8617776514582749E-2</v>
      </c>
      <c r="E128" s="17">
        <f>IF(OR($A128="",$B128="",$C128=""),"",A128*'MPTO_working_3-way'!$I127)</f>
        <v>3.5281589734450192</v>
      </c>
      <c r="F128" s="21">
        <f>IF(OR($A128="",$B128="",$C128=""),"",B128*'MPTO_working_3-way'!$I127)</f>
        <v>3.7235963509827896</v>
      </c>
      <c r="G128" s="22">
        <f>IF(OR($A128="",$B128="",$C128=""),"",C128*'MPTO_working_3-way'!$I127)</f>
        <v>2.2321005750366445</v>
      </c>
      <c r="H128" s="17">
        <f>IF(OR($A128="",$B128="",$C128=""),"",'MPTO_working_3-way'!E127)</f>
        <v>3.5460247152877713</v>
      </c>
      <c r="I128" s="21">
        <f>IF(OR($A128="",$B128="",$C128=""),"",'MPTO_working_3-way'!F127)</f>
        <v>3.7494773919667401</v>
      </c>
      <c r="J128" s="22">
        <f>IF(OR($A128="",$B128="",$C128=""),"",'MPTO_working_3-way'!G127)</f>
        <v>2.2158689111970533</v>
      </c>
      <c r="K128" s="17">
        <f>IF(OR($A128="",$B128="",$C128=""),"",'OddsRatio_working_3-way'!H127)</f>
        <v>3.5392754990901927</v>
      </c>
      <c r="L128" s="21">
        <f>IF(OR($A128="",$B128="",$C128=""),"",'OddsRatio_working_3-way'!I127)</f>
        <v>3.7378196739161735</v>
      </c>
      <c r="M128" s="22">
        <f>IF(OR($A128="",$B128="",$C128=""),"",'OddsRatio_working_3-way'!J127)</f>
        <v>2.222614129191574</v>
      </c>
      <c r="N128" s="23">
        <f t="shared" si="26"/>
        <v>28.343394034298992</v>
      </c>
      <c r="O128" s="24">
        <f t="shared" si="27"/>
        <v>26.855757330841307</v>
      </c>
      <c r="P128" s="24">
        <f t="shared" si="28"/>
        <v>44.800848634859697</v>
      </c>
      <c r="Q128" t="s">
        <v>261</v>
      </c>
      <c r="R128" t="s">
        <v>388</v>
      </c>
      <c r="S128" t="s">
        <v>489</v>
      </c>
      <c r="T128" s="35">
        <v>100</v>
      </c>
      <c r="U128" s="35">
        <f t="shared" si="29"/>
        <v>51.456310679611654</v>
      </c>
      <c r="V128" s="35">
        <f t="shared" si="30"/>
        <v>73.045822102425873</v>
      </c>
      <c r="W128" s="35">
        <f t="shared" si="31"/>
        <v>72.602739726027394</v>
      </c>
      <c r="X128" s="35">
        <f t="shared" si="32"/>
        <v>54.351438171546732</v>
      </c>
      <c r="Y128" s="35">
        <f t="shared" si="33"/>
        <v>75.940949594360944</v>
      </c>
      <c r="Z128" s="35">
        <f t="shared" si="34"/>
        <v>75.497867217962479</v>
      </c>
      <c r="AA128" s="35">
        <f t="shared" si="35"/>
        <v>-2.895127491935078</v>
      </c>
      <c r="AB128" s="35">
        <f t="shared" si="36"/>
        <v>-2.8951274919350709</v>
      </c>
      <c r="AC128" s="35">
        <f t="shared" si="37"/>
        <v>-2.8951274919350851</v>
      </c>
      <c r="AF128">
        <v>2.0699999999999998</v>
      </c>
      <c r="AG128">
        <v>1.83</v>
      </c>
      <c r="AJ128" t="s">
        <v>433</v>
      </c>
    </row>
    <row r="129" spans="1:36" ht="15" x14ac:dyDescent="0.25">
      <c r="A129">
        <v>2.06</v>
      </c>
      <c r="B129">
        <v>3.71</v>
      </c>
      <c r="C129">
        <v>3.65</v>
      </c>
      <c r="D129" s="20">
        <f t="shared" si="25"/>
        <v>2.8951274919350789E-2</v>
      </c>
      <c r="E129" s="17">
        <f>IF(OR($A129="",$B129="",$C129=""),"",A129*'MPTO_working_3-way'!$I128)</f>
        <v>2.1196396263338628</v>
      </c>
      <c r="F129" s="21">
        <f>IF(OR($A129="",$B129="",$C129=""),"",B129*'MPTO_working_3-way'!$I128)</f>
        <v>3.8174092299507913</v>
      </c>
      <c r="G129" s="22">
        <f>IF(OR($A129="",$B129="",$C129=""),"",C129*'MPTO_working_3-way'!$I128)</f>
        <v>3.7556721534556301</v>
      </c>
      <c r="H129" s="17">
        <f>IF(OR($A129="",$B129="",$C129=""),"",'MPTO_working_3-way'!E128)</f>
        <v>2.1017831879888158</v>
      </c>
      <c r="I129" s="21">
        <f>IF(OR($A129="",$B129="",$C129=""),"",'MPTO_working_3-way'!F128)</f>
        <v>3.8477617073398376</v>
      </c>
      <c r="J129" s="22">
        <f>IF(OR($A129="",$B129="",$C129=""),"",'MPTO_working_3-way'!G128)</f>
        <v>3.7832618074257045</v>
      </c>
      <c r="K129" s="17">
        <f>IF(OR($A129="",$B129="",$C129=""),"",'OddsRatio_working_3-way'!H128)</f>
        <v>2.1089515431261385</v>
      </c>
      <c r="L129" s="21">
        <f>IF(OR($A129="",$B129="",$C129=""),"",'OddsRatio_working_3-way'!I128)</f>
        <v>3.8351496998790906</v>
      </c>
      <c r="M129" s="22">
        <f>IF(OR($A129="",$B129="",$C129=""),"",'OddsRatio_working_3-way'!J128)</f>
        <v>3.7723788578153461</v>
      </c>
      <c r="N129" s="23">
        <f t="shared" si="26"/>
        <v>47.177830965993216</v>
      </c>
      <c r="O129" s="24">
        <f t="shared" si="27"/>
        <v>26.195776762788686</v>
      </c>
      <c r="P129" s="24">
        <f t="shared" si="28"/>
        <v>26.626392271218091</v>
      </c>
      <c r="Q129" t="s">
        <v>265</v>
      </c>
      <c r="R129" t="s">
        <v>267</v>
      </c>
      <c r="S129" t="s">
        <v>489</v>
      </c>
      <c r="T129" s="35">
        <v>100</v>
      </c>
      <c r="U129" s="35">
        <f t="shared" si="29"/>
        <v>47.368421052631575</v>
      </c>
      <c r="V129" s="35">
        <f t="shared" si="30"/>
        <v>72.752043596730246</v>
      </c>
      <c r="W129" s="35">
        <f t="shared" si="31"/>
        <v>74.160206718346245</v>
      </c>
      <c r="X129" s="35">
        <f t="shared" si="32"/>
        <v>53.087749684923502</v>
      </c>
      <c r="Y129" s="35">
        <f t="shared" si="33"/>
        <v>78.471372229022165</v>
      </c>
      <c r="Z129" s="35">
        <f t="shared" si="34"/>
        <v>79.879535350638179</v>
      </c>
      <c r="AA129" s="35">
        <f t="shared" si="35"/>
        <v>-5.7193286322919263</v>
      </c>
      <c r="AB129" s="35">
        <f t="shared" si="36"/>
        <v>-5.7193286322919192</v>
      </c>
      <c r="AC129" s="35">
        <f t="shared" si="37"/>
        <v>-5.7193286322919334</v>
      </c>
      <c r="AF129">
        <v>2.04</v>
      </c>
      <c r="AG129">
        <v>1.86</v>
      </c>
      <c r="AJ129" t="s">
        <v>433</v>
      </c>
    </row>
    <row r="130" spans="1:36" ht="15" x14ac:dyDescent="0.25">
      <c r="A130">
        <v>1.9</v>
      </c>
      <c r="B130">
        <v>3.67</v>
      </c>
      <c r="C130">
        <v>3.87</v>
      </c>
      <c r="D130" s="20">
        <f t="shared" si="25"/>
        <v>5.7193286322919201E-2</v>
      </c>
      <c r="E130" s="17">
        <f>IF(OR($A130="",$B130="",$C130=""),"",A130*'MPTO_working_3-way'!$I129)</f>
        <v>2.0086672440135462</v>
      </c>
      <c r="F130" s="21">
        <f>IF(OR($A130="",$B130="",$C130=""),"",B130*'MPTO_working_3-way'!$I129)</f>
        <v>3.8798993608051133</v>
      </c>
      <c r="G130" s="22">
        <f>IF(OR($A130="",$B130="",$C130=""),"",C130*'MPTO_working_3-way'!$I129)</f>
        <v>4.0913380180696972</v>
      </c>
      <c r="H130" s="17">
        <f>IF(OR($A130="",$B130="",$C130=""),"",'MPTO_working_3-way'!E129)</f>
        <v>1.9714092015864482</v>
      </c>
      <c r="I130" s="21">
        <f>IF(OR($A130="",$B130="",$C130=""),"",'MPTO_working_3-way'!F129)</f>
        <v>3.9460942180125276</v>
      </c>
      <c r="J130" s="22">
        <f>IF(OR($A130="",$B130="",$C130=""),"",'MPTO_working_3-way'!G129)</f>
        <v>4.1782700002735389</v>
      </c>
      <c r="K130" s="17">
        <f>IF(OR($A130="",$B130="",$C130=""),"",'OddsRatio_working_3-way'!H129)</f>
        <v>1.9853538281284251</v>
      </c>
      <c r="L130" s="21">
        <f>IF(OR($A130="",$B130="",$C130=""),"",'OddsRatio_working_3-way'!I129)</f>
        <v>3.9232163567809937</v>
      </c>
      <c r="M130" s="22">
        <f>IF(OR($A130="",$B130="",$C130=""),"",'OddsRatio_working_3-way'!J129)</f>
        <v>4.1421838741428658</v>
      </c>
      <c r="N130" s="23">
        <f t="shared" si="26"/>
        <v>49.78425386187341</v>
      </c>
      <c r="O130" s="24">
        <f t="shared" si="27"/>
        <v>25.773864397155165</v>
      </c>
      <c r="P130" s="24">
        <f t="shared" si="28"/>
        <v>24.441881740971439</v>
      </c>
      <c r="Q130" t="s">
        <v>272</v>
      </c>
      <c r="R130" t="s">
        <v>118</v>
      </c>
      <c r="S130" t="s">
        <v>489</v>
      </c>
      <c r="T130" s="35">
        <v>100</v>
      </c>
      <c r="U130" s="35">
        <f t="shared" si="29"/>
        <v>37.888198757763973</v>
      </c>
      <c r="V130" s="35">
        <f t="shared" si="30"/>
        <v>74.937343358395992</v>
      </c>
      <c r="W130" s="35">
        <f t="shared" si="31"/>
        <v>81.238273921200744</v>
      </c>
      <c r="X130" s="35">
        <f t="shared" si="32"/>
        <v>43.824382720403257</v>
      </c>
      <c r="Y130" s="35">
        <f t="shared" si="33"/>
        <v>80.873527321035269</v>
      </c>
      <c r="Z130" s="35">
        <f t="shared" si="34"/>
        <v>87.174457883840034</v>
      </c>
      <c r="AA130" s="35">
        <f t="shared" si="35"/>
        <v>-5.9361839626392836</v>
      </c>
      <c r="AB130" s="35">
        <f t="shared" si="36"/>
        <v>-5.9361839626392765</v>
      </c>
      <c r="AC130" s="35">
        <f t="shared" si="37"/>
        <v>-5.9361839626392907</v>
      </c>
      <c r="AF130">
        <v>1.93</v>
      </c>
      <c r="AG130">
        <v>1.87</v>
      </c>
      <c r="AJ130" t="s">
        <v>119</v>
      </c>
    </row>
    <row r="131" spans="1:36" ht="15" x14ac:dyDescent="0.25">
      <c r="A131">
        <v>1.61</v>
      </c>
      <c r="B131">
        <v>3.99</v>
      </c>
      <c r="C131">
        <v>5.33</v>
      </c>
      <c r="D131" s="20">
        <f t="shared" si="25"/>
        <v>5.9361839626392854E-2</v>
      </c>
      <c r="E131" s="17">
        <f>IF(OR($A131="",$B131="",$C131=""),"",A131*'MPTO_working_3-way'!$I130)</f>
        <v>1.7055725617984927</v>
      </c>
      <c r="F131" s="21">
        <f>IF(OR($A131="",$B131="",$C131=""),"",B131*'MPTO_working_3-way'!$I130)</f>
        <v>4.2268537401093074</v>
      </c>
      <c r="G131" s="22">
        <f>IF(OR($A131="",$B131="",$C131=""),"",C131*'MPTO_working_3-way'!$I130)</f>
        <v>5.6463986052086739</v>
      </c>
      <c r="H131" s="17">
        <f>IF(OR($A131="",$B131="",$C131=""),"",'MPTO_working_3-way'!E130)</f>
        <v>1.6629783676024126</v>
      </c>
      <c r="I131" s="21">
        <f>IF(OR($A131="",$B131="",$C131=""),"",'MPTO_working_3-way'!F130)</f>
        <v>4.3320182408561765</v>
      </c>
      <c r="J131" s="22">
        <f>IF(OR($A131="",$B131="",$C131=""),"",'MPTO_working_3-way'!G130)</f>
        <v>5.9584109737889612</v>
      </c>
      <c r="K131" s="17">
        <f>IF(OR($A131="",$B131="",$C131=""),"",'OddsRatio_working_3-way'!H130)</f>
        <v>1.677141653673025</v>
      </c>
      <c r="L131" s="21">
        <f>IF(OR($A131="",$B131="",$C131=""),"",'OddsRatio_working_3-way'!I130)</f>
        <v>4.3191041712825342</v>
      </c>
      <c r="M131" s="22">
        <f>IF(OR($A131="",$B131="",$C131=""),"",'OddsRatio_working_3-way'!J130)</f>
        <v>5.8065956727937698</v>
      </c>
      <c r="N131" s="23">
        <f t="shared" si="26"/>
        <v>58.631337205936262</v>
      </c>
      <c r="O131" s="24">
        <f t="shared" si="27"/>
        <v>23.658258872570777</v>
      </c>
      <c r="P131" s="24">
        <f t="shared" si="28"/>
        <v>17.710403921492947</v>
      </c>
      <c r="Q131" t="s">
        <v>270</v>
      </c>
      <c r="R131" t="s">
        <v>275</v>
      </c>
      <c r="S131" t="s">
        <v>489</v>
      </c>
      <c r="T131" s="35">
        <v>100</v>
      </c>
      <c r="U131" s="35">
        <f t="shared" si="29"/>
        <v>66.21621621621621</v>
      </c>
      <c r="V131" s="35">
        <f t="shared" si="30"/>
        <v>69.418960244648318</v>
      </c>
      <c r="W131" s="35">
        <f t="shared" si="31"/>
        <v>58.847736625514408</v>
      </c>
      <c r="X131" s="35">
        <f t="shared" si="32"/>
        <v>71.733303129837282</v>
      </c>
      <c r="Y131" s="35">
        <f t="shared" si="33"/>
        <v>74.936047158269375</v>
      </c>
      <c r="Z131" s="35">
        <f t="shared" si="34"/>
        <v>64.364823539135458</v>
      </c>
      <c r="AA131" s="35">
        <f t="shared" si="35"/>
        <v>-5.5170869136210712</v>
      </c>
      <c r="AB131" s="35">
        <f t="shared" si="36"/>
        <v>-5.517086913621057</v>
      </c>
      <c r="AC131" s="35">
        <f t="shared" si="37"/>
        <v>-5.5170869136210499</v>
      </c>
      <c r="AF131">
        <v>1.87</v>
      </c>
      <c r="AG131">
        <v>1.93</v>
      </c>
      <c r="AJ131" t="s">
        <v>119</v>
      </c>
    </row>
    <row r="132" spans="1:36" ht="15" x14ac:dyDescent="0.25">
      <c r="A132">
        <v>2.96</v>
      </c>
      <c r="B132">
        <v>3.27</v>
      </c>
      <c r="C132">
        <v>2.4300000000000002</v>
      </c>
      <c r="D132" s="20">
        <f t="shared" ref="D132:D195" si="38">IF(OR($A132="",$B132="",$C132=""),"",(1/A132)+(1/B132)+(1/C132)-1)</f>
        <v>5.5170869136210499E-2</v>
      </c>
      <c r="E132" s="17">
        <f>IF(OR($A132="",$B132="",$C132=""),"",A132*'MPTO_working_3-way'!$I131)</f>
        <v>3.123305772643183</v>
      </c>
      <c r="F132" s="21">
        <f>IF(OR($A132="",$B132="",$C132=""),"",B132*'MPTO_working_3-way'!$I131)</f>
        <v>3.4504087420754082</v>
      </c>
      <c r="G132" s="22">
        <f>IF(OR($A132="",$B132="",$C132=""),"",C132*'MPTO_working_3-way'!$I131)</f>
        <v>2.5640652120009917</v>
      </c>
      <c r="H132" s="17">
        <f>IF(OR($A132="",$B132="",$C132=""),"",'MPTO_working_3-way'!E131)</f>
        <v>3.1304043680006464</v>
      </c>
      <c r="I132" s="21">
        <f>IF(OR($A132="",$B132="",$C132=""),"",'MPTO_working_3-way'!F131)</f>
        <v>3.4792276974290304</v>
      </c>
      <c r="J132" s="22">
        <f>IF(OR($A132="",$B132="",$C132=""),"",'MPTO_working_3-way'!G131)</f>
        <v>2.5436726720114482</v>
      </c>
      <c r="K132" s="17">
        <f>IF(OR($A132="",$B132="",$C132=""),"",'OddsRatio_working_3-way'!H131)</f>
        <v>3.1282925980565928</v>
      </c>
      <c r="L132" s="21">
        <f>IF(OR($A132="",$B132="",$C132=""),"",'OddsRatio_working_3-way'!I131)</f>
        <v>3.4649103048920753</v>
      </c>
      <c r="M132" s="22">
        <f>IF(OR($A132="",$B132="",$C132=""),"",'OddsRatio_working_3-way'!J131)</f>
        <v>2.5527849057249639</v>
      </c>
      <c r="N132" s="23">
        <f t="shared" si="26"/>
        <v>32.017358298983403</v>
      </c>
      <c r="O132" s="24">
        <f t="shared" si="27"/>
        <v>28.982073567275503</v>
      </c>
      <c r="P132" s="24">
        <f t="shared" si="28"/>
        <v>39.000568133741105</v>
      </c>
      <c r="Q132" t="s">
        <v>271</v>
      </c>
      <c r="R132" t="s">
        <v>268</v>
      </c>
      <c r="S132" t="s">
        <v>489</v>
      </c>
      <c r="T132" s="35">
        <v>100</v>
      </c>
      <c r="U132" s="35">
        <f t="shared" si="29"/>
        <v>62.264150943396231</v>
      </c>
      <c r="V132" s="35">
        <f t="shared" si="30"/>
        <v>69.696969696969703</v>
      </c>
      <c r="W132" s="35">
        <f t="shared" si="31"/>
        <v>62.546816479400754</v>
      </c>
      <c r="X132" s="35">
        <f t="shared" si="32"/>
        <v>67.756213823629551</v>
      </c>
      <c r="Y132" s="35">
        <f t="shared" si="33"/>
        <v>75.189032577203037</v>
      </c>
      <c r="Z132" s="35">
        <f t="shared" si="34"/>
        <v>68.03887935963408</v>
      </c>
      <c r="AA132" s="35">
        <f t="shared" si="35"/>
        <v>-5.4920628802333198</v>
      </c>
      <c r="AB132" s="35">
        <f t="shared" si="36"/>
        <v>-5.492062880233334</v>
      </c>
      <c r="AC132" s="35">
        <f t="shared" si="37"/>
        <v>-5.4920628802333269</v>
      </c>
      <c r="AF132">
        <v>2.1</v>
      </c>
      <c r="AG132">
        <v>1.72</v>
      </c>
      <c r="AJ132" t="s">
        <v>119</v>
      </c>
    </row>
    <row r="133" spans="1:36" ht="15" x14ac:dyDescent="0.25">
      <c r="A133">
        <v>2.65</v>
      </c>
      <c r="B133">
        <v>3.3</v>
      </c>
      <c r="C133">
        <v>2.67</v>
      </c>
      <c r="D133" s="20">
        <f t="shared" si="38"/>
        <v>5.4920628802333393E-2</v>
      </c>
      <c r="E133" s="17">
        <f>IF(OR($A133="",$B133="",$C133=""),"",A133*'MPTO_working_3-way'!$I132)</f>
        <v>2.7955396663261833</v>
      </c>
      <c r="F133" s="21">
        <f>IF(OR($A133="",$B133="",$C133=""),"",B133*'MPTO_working_3-way'!$I132)</f>
        <v>3.4812380750476999</v>
      </c>
      <c r="G133" s="22">
        <f>IF(OR($A133="",$B133="",$C133=""),"",C133*'MPTO_working_3-way'!$I132)</f>
        <v>2.8166380789022303</v>
      </c>
      <c r="H133" s="17">
        <f>IF(OR($A133="",$B133="",$C133=""),"",'MPTO_working_3-way'!E132)</f>
        <v>2.7851148976269005</v>
      </c>
      <c r="I133" s="21">
        <f>IF(OR($A133="",$B133="",$C133=""),"",'MPTO_working_3-way'!F132)</f>
        <v>3.5121802633855039</v>
      </c>
      <c r="J133" s="22">
        <f>IF(OR($A133="",$B133="",$C133=""),"",'MPTO_working_3-way'!G132)</f>
        <v>2.8072148649542239</v>
      </c>
      <c r="K133" s="17">
        <f>IF(OR($A133="",$B133="",$C133=""),"",'OddsRatio_working_3-way'!H132)</f>
        <v>2.7905145948577443</v>
      </c>
      <c r="L133" s="21">
        <f>IF(OR($A133="",$B133="",$C133=""),"",'OddsRatio_working_3-way'!I132)</f>
        <v>3.4958688291956435</v>
      </c>
      <c r="M133" s="22">
        <f>IF(OR($A133="",$B133="",$C133=""),"",'OddsRatio_working_3-way'!J132)</f>
        <v>2.8122178020681412</v>
      </c>
      <c r="N133" s="23">
        <f t="shared" ref="N133:N196" si="39">(1/E133)* 100</f>
        <v>35.771268497655441</v>
      </c>
      <c r="O133" s="24">
        <f t="shared" ref="O133:O196" si="40">(1/F133)* 100</f>
        <v>28.725412581450584</v>
      </c>
      <c r="P133" s="24">
        <f t="shared" ref="P133:P196" si="41">(1/G133)* 100</f>
        <v>35.503318920893975</v>
      </c>
      <c r="Q133" t="s">
        <v>273</v>
      </c>
      <c r="R133" t="s">
        <v>269</v>
      </c>
      <c r="S133" t="s">
        <v>489</v>
      </c>
      <c r="T133" s="35">
        <v>100</v>
      </c>
      <c r="U133" s="35">
        <f t="shared" ref="U133:U196" si="42">(1/A134)*((T133*A134)-T133)</f>
        <v>48.186528497409334</v>
      </c>
      <c r="V133" s="35">
        <f t="shared" ref="V133:V196" si="43">(1/B134)*((T133*B134)-T133)</f>
        <v>71.509971509971507</v>
      </c>
      <c r="W133" s="35">
        <f t="shared" ref="W133:W196" si="44">(1/C134)*((T133*C134)-T133)</f>
        <v>74.358974358974365</v>
      </c>
      <c r="X133" s="35">
        <f t="shared" ref="X133:X196" si="45">((1/B134)+(1/C134))*T133</f>
        <v>54.131054131054135</v>
      </c>
      <c r="Y133" s="35">
        <f t="shared" ref="Y133:Y196" si="46">((1/A134)+(1/C134))*T133</f>
        <v>77.454497143616322</v>
      </c>
      <c r="Z133" s="35">
        <f t="shared" ref="Z133:Z196" si="47">((1/A134)+(1/B134))*T133</f>
        <v>80.303499992619166</v>
      </c>
      <c r="AA133" s="35">
        <f t="shared" ref="AA133:AA196" si="48">U133-X133</f>
        <v>-5.9445256336448011</v>
      </c>
      <c r="AB133" s="35">
        <f t="shared" ref="AB133:AB196" si="49">V133-Y133</f>
        <v>-5.9445256336448153</v>
      </c>
      <c r="AC133" s="35">
        <f t="shared" ref="AC133:AC196" si="50">W133-Z133</f>
        <v>-5.9445256336448011</v>
      </c>
      <c r="AF133">
        <v>2.0299999999999998</v>
      </c>
      <c r="AG133">
        <v>1.78</v>
      </c>
      <c r="AJ133" t="s">
        <v>119</v>
      </c>
    </row>
    <row r="134" spans="1:36" ht="15" x14ac:dyDescent="0.25">
      <c r="A134">
        <v>1.93</v>
      </c>
      <c r="B134">
        <v>3.51</v>
      </c>
      <c r="C134">
        <v>3.9</v>
      </c>
      <c r="D134" s="20">
        <f t="shared" si="38"/>
        <v>5.9445256336448038E-2</v>
      </c>
      <c r="E134" s="17">
        <f>IF(OR($A134="",$B134="",$C134=""),"",A134*'MPTO_working_3-way'!$I133)</f>
        <v>2.0447293447293449</v>
      </c>
      <c r="F134" s="21">
        <f>IF(OR($A134="",$B134="",$C134=""),"",B134*'MPTO_working_3-way'!$I133)</f>
        <v>3.7186528497409324</v>
      </c>
      <c r="G134" s="22">
        <f>IF(OR($A134="",$B134="",$C134=""),"",C134*'MPTO_working_3-way'!$I133)</f>
        <v>4.1318364997121471</v>
      </c>
      <c r="H134" s="17">
        <f>IF(OR($A134="",$B134="",$C134=""),"",'MPTO_working_3-way'!E133)</f>
        <v>2.0067441470085807</v>
      </c>
      <c r="I134" s="21">
        <f>IF(OR($A134="",$B134="",$C134=""),"",'MPTO_working_3-way'!F133)</f>
        <v>3.7723720602156923</v>
      </c>
      <c r="J134" s="22">
        <f>IF(OR($A134="",$B134="",$C134=""),"",'MPTO_working_3-way'!G133)</f>
        <v>4.2266289541002013</v>
      </c>
      <c r="K134" s="17">
        <f>IF(OR($A134="",$B134="",$C134=""),"",'OddsRatio_working_3-way'!H133)</f>
        <v>2.0211508908751474</v>
      </c>
      <c r="L134" s="21">
        <f>IF(OR($A134="",$B134="",$C134=""),"",'OddsRatio_working_3-way'!I133)</f>
        <v>3.7560093936522798</v>
      </c>
      <c r="M134" s="22">
        <f>IF(OR($A134="",$B134="",$C134=""),"",'OddsRatio_working_3-way'!J133)</f>
        <v>4.1842339607934704</v>
      </c>
      <c r="N134" s="23">
        <f t="shared" si="39"/>
        <v>48.906228229065064</v>
      </c>
      <c r="O134" s="24">
        <f t="shared" si="40"/>
        <v>26.891458826807863</v>
      </c>
      <c r="P134" s="24">
        <f t="shared" si="41"/>
        <v>24.202312944127076</v>
      </c>
      <c r="Q134" t="s">
        <v>120</v>
      </c>
      <c r="R134" t="s">
        <v>274</v>
      </c>
      <c r="S134" t="s">
        <v>489</v>
      </c>
      <c r="T134" s="35">
        <v>100</v>
      </c>
      <c r="U134" s="35">
        <f t="shared" si="42"/>
        <v>61.240310077519375</v>
      </c>
      <c r="V134" s="35">
        <f t="shared" si="43"/>
        <v>70.501474926253692</v>
      </c>
      <c r="W134" s="35">
        <f t="shared" si="44"/>
        <v>60.474308300395251</v>
      </c>
      <c r="X134" s="35">
        <f t="shared" si="45"/>
        <v>69.024216773351071</v>
      </c>
      <c r="Y134" s="35">
        <f t="shared" si="46"/>
        <v>78.285381622085353</v>
      </c>
      <c r="Z134" s="35">
        <f t="shared" si="47"/>
        <v>68.258214996226926</v>
      </c>
      <c r="AA134" s="35">
        <f t="shared" si="48"/>
        <v>-7.7839066958316963</v>
      </c>
      <c r="AB134" s="35">
        <f t="shared" si="49"/>
        <v>-7.7839066958316607</v>
      </c>
      <c r="AC134" s="35">
        <f t="shared" si="50"/>
        <v>-7.7839066958316749</v>
      </c>
      <c r="AF134">
        <v>2.06</v>
      </c>
      <c r="AG134">
        <v>1.75</v>
      </c>
      <c r="AJ134" t="s">
        <v>119</v>
      </c>
    </row>
    <row r="135" spans="1:36" ht="15" x14ac:dyDescent="0.25">
      <c r="A135">
        <v>2.58</v>
      </c>
      <c r="B135">
        <v>3.39</v>
      </c>
      <c r="C135">
        <v>2.5299999999999998</v>
      </c>
      <c r="D135" s="20">
        <f t="shared" si="38"/>
        <v>7.7839066958316661E-2</v>
      </c>
      <c r="E135" s="17">
        <f>IF(OR($A135="",$B135="",$C135=""),"",A135*'MPTO_working_3-way'!$I134)</f>
        <v>2.780824792752457</v>
      </c>
      <c r="F135" s="21">
        <f>IF(OR($A135="",$B135="",$C135=""),"",B135*'MPTO_working_3-way'!$I134)</f>
        <v>3.6538744369886937</v>
      </c>
      <c r="G135" s="22">
        <f>IF(OR($A135="",$B135="",$C135=""),"",C135*'MPTO_working_3-way'!$I134)</f>
        <v>2.7269328394045411</v>
      </c>
      <c r="H135" s="17">
        <f>IF(OR($A135="",$B135="",$C135=""),"",'MPTO_working_3-way'!E134)</f>
        <v>2.7651002266524145</v>
      </c>
      <c r="I135" s="21">
        <f>IF(OR($A135="",$B135="",$C135=""),"",'MPTO_working_3-way'!F134)</f>
        <v>3.7169346821960798</v>
      </c>
      <c r="J135" s="22">
        <f>IF(OR($A135="",$B135="",$C135=""),"",'MPTO_working_3-way'!G134)</f>
        <v>2.7077481791009417</v>
      </c>
      <c r="K135" s="17">
        <f>IF(OR($A135="",$B135="",$C135=""),"",'OddsRatio_working_3-way'!H134)</f>
        <v>2.7737608384624384</v>
      </c>
      <c r="L135" s="21">
        <f>IF(OR($A135="",$B135="",$C135=""),"",'OddsRatio_working_3-way'!I134)</f>
        <v>3.6830939265349532</v>
      </c>
      <c r="M135" s="22">
        <f>IF(OR($A135="",$B135="",$C135=""),"",'OddsRatio_working_3-way'!J134)</f>
        <v>2.7176291663591954</v>
      </c>
      <c r="N135" s="23">
        <f t="shared" si="39"/>
        <v>35.960553955296163</v>
      </c>
      <c r="O135" s="24">
        <f t="shared" si="40"/>
        <v>27.368209204915662</v>
      </c>
      <c r="P135" s="24">
        <f t="shared" si="41"/>
        <v>36.671236839788186</v>
      </c>
      <c r="Q135" t="s">
        <v>278</v>
      </c>
      <c r="R135" t="s">
        <v>276</v>
      </c>
      <c r="S135" t="s">
        <v>489</v>
      </c>
      <c r="T135" s="35">
        <v>100</v>
      </c>
      <c r="U135" s="35">
        <f t="shared" si="42"/>
        <v>66.666666666666657</v>
      </c>
      <c r="V135" s="35">
        <f t="shared" si="43"/>
        <v>70.588235294117652</v>
      </c>
      <c r="W135" s="35">
        <f t="shared" si="44"/>
        <v>52.38095238095238</v>
      </c>
      <c r="X135" s="35">
        <f t="shared" si="45"/>
        <v>77.030812324929968</v>
      </c>
      <c r="Y135" s="35">
        <f t="shared" si="46"/>
        <v>80.952380952380949</v>
      </c>
      <c r="Z135" s="35">
        <f t="shared" si="47"/>
        <v>62.745098039215684</v>
      </c>
      <c r="AA135" s="35">
        <f t="shared" si="48"/>
        <v>-10.364145658263311</v>
      </c>
      <c r="AB135" s="35">
        <f t="shared" si="49"/>
        <v>-10.364145658263297</v>
      </c>
      <c r="AC135" s="35">
        <f t="shared" si="50"/>
        <v>-10.364145658263304</v>
      </c>
      <c r="AF135">
        <v>1.88</v>
      </c>
      <c r="AG135">
        <v>1.91</v>
      </c>
      <c r="AJ135" t="s">
        <v>434</v>
      </c>
    </row>
    <row r="136" spans="1:36" ht="15" x14ac:dyDescent="0.25">
      <c r="A136">
        <v>3</v>
      </c>
      <c r="B136">
        <v>3.4</v>
      </c>
      <c r="C136">
        <v>2.1</v>
      </c>
      <c r="D136" s="20">
        <f t="shared" si="38"/>
        <v>0.10364145658263313</v>
      </c>
      <c r="E136" s="17">
        <f>IF(OR($A136="",$B136="",$C136=""),"",A136*'MPTO_working_3-way'!$I135)</f>
        <v>3.3109243697478994</v>
      </c>
      <c r="F136" s="21">
        <f>IF(OR($A136="",$B136="",$C136=""),"",B136*'MPTO_working_3-way'!$I135)</f>
        <v>3.7523809523809524</v>
      </c>
      <c r="G136" s="22">
        <f>IF(OR($A136="",$B136="",$C136=""),"",C136*'MPTO_working_3-way'!$I135)</f>
        <v>2.3176470588235296</v>
      </c>
      <c r="H136" s="17">
        <f>IF(OR($A136="",$B136="",$C136=""),"",'MPTO_working_3-way'!E135)</f>
        <v>3.3468750000000003</v>
      </c>
      <c r="I136" s="21">
        <f>IF(OR($A136="",$B136="",$C136=""),"",'MPTO_working_3-way'!F135)</f>
        <v>3.8525179856115108</v>
      </c>
      <c r="J136" s="22">
        <f>IF(OR($A136="",$B136="",$C136=""),"",'MPTO_working_3-way'!G135)</f>
        <v>2.264270613107823</v>
      </c>
      <c r="K136" s="17">
        <f>IF(OR($A136="",$B136="",$C136=""),"",'OddsRatio_working_3-way'!H135)</f>
        <v>3.3373368364887277</v>
      </c>
      <c r="L136" s="21">
        <f>IF(OR($A136="",$B136="",$C136=""),"",'OddsRatio_working_3-way'!I135)</f>
        <v>3.8048042037864733</v>
      </c>
      <c r="M136" s="22">
        <f>IF(OR($A136="",$B136="",$C136=""),"",'OddsRatio_working_3-way'!J135)</f>
        <v>2.2855352600688006</v>
      </c>
      <c r="N136" s="23">
        <f t="shared" si="39"/>
        <v>30.203045685279186</v>
      </c>
      <c r="O136" s="24">
        <f t="shared" si="40"/>
        <v>26.649746192893403</v>
      </c>
      <c r="P136" s="24">
        <f t="shared" si="41"/>
        <v>43.147208121827404</v>
      </c>
      <c r="Q136" t="s">
        <v>277</v>
      </c>
      <c r="R136" t="s">
        <v>280</v>
      </c>
      <c r="S136" t="s">
        <v>489</v>
      </c>
      <c r="T136" s="35">
        <v>100</v>
      </c>
      <c r="U136" s="35">
        <f t="shared" si="42"/>
        <v>56.331877729257641</v>
      </c>
      <c r="V136" s="35">
        <f t="shared" si="43"/>
        <v>69.879518072289159</v>
      </c>
      <c r="W136" s="35">
        <f t="shared" si="44"/>
        <v>63.235294117647051</v>
      </c>
      <c r="X136" s="35">
        <f t="shared" si="45"/>
        <v>66.885187810063783</v>
      </c>
      <c r="Y136" s="35">
        <f t="shared" si="46"/>
        <v>80.432828153095286</v>
      </c>
      <c r="Z136" s="35">
        <f t="shared" si="47"/>
        <v>73.788604198453214</v>
      </c>
      <c r="AA136" s="35">
        <f t="shared" si="48"/>
        <v>-10.553310080806142</v>
      </c>
      <c r="AB136" s="35">
        <f t="shared" si="49"/>
        <v>-10.553310080806128</v>
      </c>
      <c r="AC136" s="35">
        <f t="shared" si="50"/>
        <v>-10.553310080806163</v>
      </c>
      <c r="AF136">
        <v>1.84</v>
      </c>
      <c r="AG136">
        <v>2.02</v>
      </c>
      <c r="AJ136" t="s">
        <v>434</v>
      </c>
    </row>
    <row r="137" spans="1:36" ht="15" x14ac:dyDescent="0.25">
      <c r="A137">
        <v>2.29</v>
      </c>
      <c r="B137">
        <v>3.32</v>
      </c>
      <c r="C137">
        <v>2.72</v>
      </c>
      <c r="D137" s="20">
        <f t="shared" si="38"/>
        <v>0.10553310080806155</v>
      </c>
      <c r="E137" s="17">
        <f>IF(OR($A137="",$B137="",$C137=""),"",A137*'MPTO_working_3-way'!$I136)</f>
        <v>2.5316708008504611</v>
      </c>
      <c r="F137" s="21">
        <f>IF(OR($A137="",$B137="",$C137=""),"",B137*'MPTO_working_3-way'!$I136)</f>
        <v>3.6703698946827643</v>
      </c>
      <c r="G137" s="22">
        <f>IF(OR($A137="",$B137="",$C137=""),"",C137*'MPTO_working_3-way'!$I136)</f>
        <v>3.0070500341979276</v>
      </c>
      <c r="H137" s="17">
        <f>IF(OR($A137="",$B137="",$C137=""),"",'MPTO_working_3-way'!E136)</f>
        <v>2.4906381740505052</v>
      </c>
      <c r="I137" s="21">
        <f>IF(OR($A137="",$B137="",$C137=""),"",'MPTO_working_3-way'!F136)</f>
        <v>3.7590152602857394</v>
      </c>
      <c r="J137" s="22">
        <f>IF(OR($A137="",$B137="",$C137=""),"",'MPTO_working_3-way'!G136)</f>
        <v>3.007795979601684</v>
      </c>
      <c r="K137" s="17">
        <f>IF(OR($A137="",$B137="",$C137=""),"",'OddsRatio_working_3-way'!H136)</f>
        <v>2.5086151047755449</v>
      </c>
      <c r="L137" s="21">
        <f>IF(OR($A137="",$B137="",$C137=""),"",'OddsRatio_working_3-way'!I136)</f>
        <v>3.713168250449042</v>
      </c>
      <c r="M137" s="22">
        <f>IF(OR($A137="",$B137="",$C137=""),"",'OddsRatio_working_3-way'!J136)</f>
        <v>3.0114868063673939</v>
      </c>
      <c r="N137" s="23">
        <f t="shared" si="39"/>
        <v>39.499606333654093</v>
      </c>
      <c r="O137" s="24">
        <f t="shared" si="40"/>
        <v>27.245210392791531</v>
      </c>
      <c r="P137" s="24">
        <f t="shared" si="41"/>
        <v>33.255183273554358</v>
      </c>
      <c r="Q137" t="s">
        <v>279</v>
      </c>
      <c r="R137" t="s">
        <v>389</v>
      </c>
      <c r="S137" t="s">
        <v>489</v>
      </c>
      <c r="T137" s="35">
        <v>100</v>
      </c>
      <c r="U137" s="35">
        <f t="shared" si="42"/>
        <v>60.15936254980079</v>
      </c>
      <c r="V137" s="35">
        <f t="shared" si="43"/>
        <v>70.845481049562679</v>
      </c>
      <c r="W137" s="35">
        <f t="shared" si="44"/>
        <v>58.50622406639004</v>
      </c>
      <c r="X137" s="35">
        <f t="shared" si="45"/>
        <v>70.648294884047274</v>
      </c>
      <c r="Y137" s="35">
        <f t="shared" si="46"/>
        <v>81.334413383809164</v>
      </c>
      <c r="Z137" s="35">
        <f t="shared" si="47"/>
        <v>68.995156400636517</v>
      </c>
      <c r="AA137" s="35">
        <f t="shared" si="48"/>
        <v>-10.488932334246485</v>
      </c>
      <c r="AB137" s="35">
        <f t="shared" si="49"/>
        <v>-10.488932334246485</v>
      </c>
      <c r="AC137" s="35">
        <f t="shared" si="50"/>
        <v>-10.488932334246478</v>
      </c>
      <c r="AF137">
        <v>1.89</v>
      </c>
      <c r="AG137">
        <v>1.89</v>
      </c>
      <c r="AJ137" t="s">
        <v>434</v>
      </c>
    </row>
    <row r="138" spans="1:36" ht="15" x14ac:dyDescent="0.25">
      <c r="A138">
        <v>2.5099999999999998</v>
      </c>
      <c r="B138">
        <v>3.43</v>
      </c>
      <c r="C138">
        <v>2.41</v>
      </c>
      <c r="D138" s="20">
        <f t="shared" si="38"/>
        <v>0.10488932334246481</v>
      </c>
      <c r="E138" s="17">
        <f>IF(OR($A138="",$B138="",$C138=""),"",A138*'MPTO_working_3-way'!$I137)</f>
        <v>2.7732722015895863</v>
      </c>
      <c r="F138" s="21">
        <f>IF(OR($A138="",$B138="",$C138=""),"",B138*'MPTO_working_3-way'!$I137)</f>
        <v>3.7897703790646546</v>
      </c>
      <c r="G138" s="22">
        <f>IF(OR($A138="",$B138="",$C138=""),"",C138*'MPTO_working_3-way'!$I137)</f>
        <v>2.6627832692553404</v>
      </c>
      <c r="H138" s="17">
        <f>IF(OR($A138="",$B138="",$C138=""),"",'MPTO_working_3-way'!E137)</f>
        <v>2.751461071274127</v>
      </c>
      <c r="I138" s="21">
        <f>IF(OR($A138="",$B138="",$C138=""),"",'MPTO_working_3-way'!F137)</f>
        <v>3.897388287142463</v>
      </c>
      <c r="J138" s="22">
        <f>IF(OR($A138="",$B138="",$C138=""),"",'MPTO_working_3-way'!G137)</f>
        <v>2.6317545023250637</v>
      </c>
      <c r="K138" s="17">
        <f>IF(OR($A138="",$B138="",$C138=""),"",'OddsRatio_working_3-way'!H137)</f>
        <v>2.7641507603265194</v>
      </c>
      <c r="L138" s="21">
        <f>IF(OR($A138="",$B138="",$C138=""),"",'OddsRatio_working_3-way'!I137)</f>
        <v>3.83899758118771</v>
      </c>
      <c r="M138" s="22">
        <f>IF(OR($A138="",$B138="",$C138=""),"",'OddsRatio_working_3-way'!J137)</f>
        <v>2.6473195841459556</v>
      </c>
      <c r="N138" s="23">
        <f t="shared" si="39"/>
        <v>36.058487133964675</v>
      </c>
      <c r="O138" s="24">
        <f t="shared" si="40"/>
        <v>26.386822946428957</v>
      </c>
      <c r="P138" s="24">
        <f t="shared" si="41"/>
        <v>37.554689919606361</v>
      </c>
      <c r="Q138" t="s">
        <v>281</v>
      </c>
      <c r="R138" t="s">
        <v>283</v>
      </c>
      <c r="S138" t="s">
        <v>489</v>
      </c>
      <c r="T138" s="35">
        <v>100</v>
      </c>
      <c r="U138" s="35">
        <f t="shared" si="42"/>
        <v>62.825278810408925</v>
      </c>
      <c r="V138" s="35">
        <f t="shared" si="43"/>
        <v>67.426710097719877</v>
      </c>
      <c r="W138" s="35">
        <f t="shared" si="44"/>
        <v>59.183673469387763</v>
      </c>
      <c r="X138" s="35">
        <f t="shared" si="45"/>
        <v>73.389616432892367</v>
      </c>
      <c r="Y138" s="35">
        <f t="shared" si="46"/>
        <v>77.991047720203326</v>
      </c>
      <c r="Z138" s="35">
        <f t="shared" si="47"/>
        <v>69.748011091871206</v>
      </c>
      <c r="AA138" s="35">
        <f t="shared" si="48"/>
        <v>-10.564337622483443</v>
      </c>
      <c r="AB138" s="35">
        <f t="shared" si="49"/>
        <v>-10.56433762248345</v>
      </c>
      <c r="AC138" s="35">
        <f t="shared" si="50"/>
        <v>-10.564337622483443</v>
      </c>
      <c r="AF138">
        <v>1.65</v>
      </c>
      <c r="AG138">
        <v>2.11</v>
      </c>
      <c r="AJ138" t="s">
        <v>434</v>
      </c>
    </row>
    <row r="139" spans="1:36" ht="15" x14ac:dyDescent="0.25">
      <c r="A139">
        <v>2.69</v>
      </c>
      <c r="B139">
        <v>3.07</v>
      </c>
      <c r="C139">
        <v>2.4500000000000002</v>
      </c>
      <c r="D139" s="20">
        <f t="shared" si="38"/>
        <v>0.10564337622483455</v>
      </c>
      <c r="E139" s="17">
        <f>IF(OR($A139="",$B139="",$C139=""),"",A139*'MPTO_working_3-way'!$I138)</f>
        <v>2.9741806820448047</v>
      </c>
      <c r="F139" s="21">
        <f>IF(OR($A139="",$B139="",$C139=""),"",B139*'MPTO_working_3-way'!$I138)</f>
        <v>3.3943251650102417</v>
      </c>
      <c r="G139" s="22">
        <f>IF(OR($A139="",$B139="",$C139=""),"",C139*'MPTO_working_3-way'!$I138)</f>
        <v>2.7088262717508447</v>
      </c>
      <c r="H139" s="17">
        <f>IF(OR($A139="",$B139="",$C139=""),"",'MPTO_working_3-way'!E138)</f>
        <v>2.9714789738207235</v>
      </c>
      <c r="I139" s="21">
        <f>IF(OR($A139="",$B139="",$C139=""),"",'MPTO_working_3-way'!F138)</f>
        <v>3.4421222936213969</v>
      </c>
      <c r="J139" s="22">
        <f>IF(OR($A139="",$B139="",$C139=""),"",'MPTO_working_3-way'!G138)</f>
        <v>2.6813331545733869</v>
      </c>
      <c r="K139" s="17">
        <f>IF(OR($A139="",$B139="",$C139=""),"",'OddsRatio_working_3-way'!H138)</f>
        <v>2.9742061626440761</v>
      </c>
      <c r="L139" s="21">
        <f>IF(OR($A139="",$B139="",$C139=""),"",'OddsRatio_working_3-way'!I138)</f>
        <v>3.4181105069072411</v>
      </c>
      <c r="M139" s="22">
        <f>IF(OR($A139="",$B139="",$C139=""),"",'OddsRatio_working_3-way'!J138)</f>
        <v>2.6938455241620773</v>
      </c>
      <c r="N139" s="23">
        <f t="shared" si="39"/>
        <v>33.622705104535925</v>
      </c>
      <c r="O139" s="24">
        <f t="shared" si="40"/>
        <v>29.460937045994022</v>
      </c>
      <c r="P139" s="24">
        <f t="shared" si="41"/>
        <v>36.916357849470053</v>
      </c>
      <c r="Q139" t="s">
        <v>282</v>
      </c>
      <c r="R139" t="s">
        <v>390</v>
      </c>
      <c r="S139" t="s">
        <v>489</v>
      </c>
      <c r="T139" s="35">
        <v>100</v>
      </c>
      <c r="U139" s="35">
        <f t="shared" si="42"/>
        <v>41.176470588235297</v>
      </c>
      <c r="V139" s="35">
        <f t="shared" si="43"/>
        <v>72.826086956521735</v>
      </c>
      <c r="W139" s="35">
        <f t="shared" si="44"/>
        <v>75.490196078431367</v>
      </c>
      <c r="X139" s="35">
        <f t="shared" si="45"/>
        <v>51.683716965046891</v>
      </c>
      <c r="Y139" s="35">
        <f t="shared" si="46"/>
        <v>83.333333333333343</v>
      </c>
      <c r="Z139" s="35">
        <f t="shared" si="47"/>
        <v>85.997442455242961</v>
      </c>
      <c r="AA139" s="35">
        <f t="shared" si="48"/>
        <v>-10.507246376811594</v>
      </c>
      <c r="AB139" s="35">
        <f t="shared" si="49"/>
        <v>-10.507246376811608</v>
      </c>
      <c r="AC139" s="35">
        <f t="shared" si="50"/>
        <v>-10.507246376811594</v>
      </c>
      <c r="AF139">
        <v>1.83</v>
      </c>
      <c r="AG139">
        <v>1.95</v>
      </c>
      <c r="AJ139" t="s">
        <v>434</v>
      </c>
    </row>
    <row r="140" spans="1:36" ht="15" x14ac:dyDescent="0.25">
      <c r="A140">
        <v>1.7</v>
      </c>
      <c r="B140">
        <v>3.68</v>
      </c>
      <c r="C140">
        <v>4.08</v>
      </c>
      <c r="D140" s="20">
        <f t="shared" si="38"/>
        <v>0.10507246376811596</v>
      </c>
      <c r="E140" s="17">
        <f>IF(OR($A140="",$B140="",$C140=""),"",A140*'MPTO_working_3-way'!$I139)</f>
        <v>1.8786231884057971</v>
      </c>
      <c r="F140" s="21">
        <f>IF(OR($A140="",$B140="",$C140=""),"",B140*'MPTO_working_3-way'!$I139)</f>
        <v>4.0666666666666673</v>
      </c>
      <c r="G140" s="22">
        <f>IF(OR($A140="",$B140="",$C140=""),"",C140*'MPTO_working_3-way'!$I139)</f>
        <v>4.5086956521739134</v>
      </c>
      <c r="H140" s="17">
        <f>IF(OR($A140="",$B140="",$C140=""),"",'MPTO_working_3-way'!E139)</f>
        <v>1.8076280981122383</v>
      </c>
      <c r="I140" s="21">
        <f>IF(OR($A140="",$B140="",$C140=""),"",'MPTO_working_3-way'!F139)</f>
        <v>4.2244897959183678</v>
      </c>
      <c r="J140" s="22">
        <f>IF(OR($A140="",$B140="",$C140=""),"",'MPTO_working_3-way'!G139)</f>
        <v>4.7602299628001363</v>
      </c>
      <c r="K140" s="17">
        <f>IF(OR($A140="",$B140="",$C140=""),"",'OddsRatio_working_3-way'!H139)</f>
        <v>1.831074996323357</v>
      </c>
      <c r="L140" s="21">
        <f>IF(OR($A140="",$B140="",$C140=""),"",'OddsRatio_working_3-way'!I139)</f>
        <v>4.1818299859237094</v>
      </c>
      <c r="M140" s="22">
        <f>IF(OR($A140="",$B140="",$C140=""),"",'OddsRatio_working_3-way'!J139)</f>
        <v>4.6567299838227703</v>
      </c>
      <c r="N140" s="23">
        <f t="shared" si="39"/>
        <v>53.230472516875608</v>
      </c>
      <c r="O140" s="24">
        <f t="shared" si="40"/>
        <v>24.590163934426226</v>
      </c>
      <c r="P140" s="24">
        <f t="shared" si="41"/>
        <v>22.179363548698166</v>
      </c>
      <c r="Q140" t="s">
        <v>481</v>
      </c>
      <c r="R140" t="s">
        <v>482</v>
      </c>
      <c r="S140" t="s">
        <v>489</v>
      </c>
      <c r="T140" s="35">
        <v>100</v>
      </c>
      <c r="U140" s="35">
        <f t="shared" si="42"/>
        <v>35.483870967741936</v>
      </c>
      <c r="V140" s="35">
        <f t="shared" si="43"/>
        <v>74.093264248704671</v>
      </c>
      <c r="W140" s="35">
        <f t="shared" si="44"/>
        <v>79.919678714859444</v>
      </c>
      <c r="X140" s="35">
        <f t="shared" si="45"/>
        <v>45.9870570364359</v>
      </c>
      <c r="Y140" s="35">
        <f t="shared" si="46"/>
        <v>84.59645031739862</v>
      </c>
      <c r="Z140" s="35">
        <f t="shared" si="47"/>
        <v>90.422864783553408</v>
      </c>
      <c r="AA140" s="35">
        <f t="shared" si="48"/>
        <v>-10.503186068693964</v>
      </c>
      <c r="AB140" s="35">
        <f t="shared" si="49"/>
        <v>-10.50318606869395</v>
      </c>
      <c r="AC140" s="35">
        <f t="shared" si="50"/>
        <v>-10.503186068693964</v>
      </c>
      <c r="AF140">
        <v>1.75</v>
      </c>
      <c r="AG140">
        <v>1.96</v>
      </c>
      <c r="AJ140" t="s">
        <v>491</v>
      </c>
    </row>
    <row r="141" spans="1:36" ht="15" x14ac:dyDescent="0.25">
      <c r="A141">
        <v>1.55</v>
      </c>
      <c r="B141">
        <v>3.86</v>
      </c>
      <c r="C141">
        <v>4.9800000000000004</v>
      </c>
      <c r="D141" s="20">
        <f t="shared" si="38"/>
        <v>0.10503186068693959</v>
      </c>
      <c r="E141" s="17">
        <f>IF(OR($A141="",$B141="",$C141=""),"",A141*'MPTO_working_3-way'!$I140)</f>
        <v>1.7127993840647564</v>
      </c>
      <c r="F141" s="21">
        <f>IF(OR($A141="",$B141="",$C141=""),"",B141*'MPTO_working_3-way'!$I140)</f>
        <v>4.2654229822515868</v>
      </c>
      <c r="G141" s="22">
        <f>IF(OR($A141="",$B141="",$C141=""),"",C141*'MPTO_working_3-way'!$I140)</f>
        <v>5.5030586662209595</v>
      </c>
      <c r="H141" s="17">
        <f>IF(OR($A141="",$B141="",$C141=""),"",'MPTO_working_3-way'!E140)</f>
        <v>1.6389394440009286</v>
      </c>
      <c r="I141" s="21">
        <f>IF(OR($A141="",$B141="",$C141=""),"",'MPTO_working_3-way'!F140)</f>
        <v>4.4631552352410733</v>
      </c>
      <c r="J141" s="22">
        <f>IF(OR($A141="",$B141="",$C141=""),"",'MPTO_working_3-way'!G140)</f>
        <v>6.0316325607947343</v>
      </c>
      <c r="K141" s="17">
        <f>IF(OR($A141="",$B141="",$C141=""),"",'OddsRatio_working_3-way'!H140)</f>
        <v>1.6613891079242999</v>
      </c>
      <c r="L141" s="21">
        <f>IF(OR($A141="",$B141="",$C141=""),"",'OddsRatio_working_3-way'!I140)</f>
        <v>4.4392233612063592</v>
      </c>
      <c r="M141" s="22">
        <f>IF(OR($A141="",$B141="",$C141=""),"",'OddsRatio_working_3-way'!J140)</f>
        <v>5.7860520900703909</v>
      </c>
      <c r="N141" s="23">
        <f t="shared" si="39"/>
        <v>58.383953737000681</v>
      </c>
      <c r="O141" s="24">
        <f t="shared" si="40"/>
        <v>23.444333754495091</v>
      </c>
      <c r="P141" s="24">
        <f t="shared" si="41"/>
        <v>18.171712508504228</v>
      </c>
      <c r="Q141" t="s">
        <v>483</v>
      </c>
      <c r="R141" t="s">
        <v>484</v>
      </c>
      <c r="S141" t="s">
        <v>489</v>
      </c>
      <c r="T141" s="35">
        <v>100</v>
      </c>
      <c r="U141" s="35">
        <f t="shared" si="42"/>
        <v>65.517241379310349</v>
      </c>
      <c r="V141" s="35">
        <f t="shared" si="43"/>
        <v>70.760233918128648</v>
      </c>
      <c r="W141" s="35">
        <f t="shared" si="44"/>
        <v>55.947136563876647</v>
      </c>
      <c r="X141" s="35">
        <f t="shared" si="45"/>
        <v>73.292629517994683</v>
      </c>
      <c r="Y141" s="35">
        <f t="shared" si="46"/>
        <v>78.535622056812997</v>
      </c>
      <c r="Z141" s="35">
        <f t="shared" si="47"/>
        <v>63.722524702561003</v>
      </c>
      <c r="AA141" s="35">
        <f t="shared" si="48"/>
        <v>-7.7753881386843346</v>
      </c>
      <c r="AB141" s="35">
        <f t="shared" si="49"/>
        <v>-7.7753881386843489</v>
      </c>
      <c r="AC141" s="35">
        <f t="shared" si="50"/>
        <v>-7.775388138684356</v>
      </c>
      <c r="AF141">
        <v>1.7</v>
      </c>
      <c r="AG141">
        <v>2.02</v>
      </c>
      <c r="AJ141" t="s">
        <v>491</v>
      </c>
    </row>
    <row r="142" spans="1:36" ht="15" x14ac:dyDescent="0.25">
      <c r="A142">
        <v>2.9</v>
      </c>
      <c r="B142">
        <v>3.42</v>
      </c>
      <c r="C142">
        <v>2.27</v>
      </c>
      <c r="D142" s="20">
        <f t="shared" si="38"/>
        <v>7.7753881386843471E-2</v>
      </c>
      <c r="E142" s="17">
        <f>IF(OR($A142="",$B142="",$C142=""),"",A142*'MPTO_working_3-way'!$I141)</f>
        <v>3.1254862560218459</v>
      </c>
      <c r="F142" s="21">
        <f>IF(OR($A142="",$B142="",$C142=""),"",B142*'MPTO_working_3-way'!$I141)</f>
        <v>3.6859182743430048</v>
      </c>
      <c r="G142" s="22">
        <f>IF(OR($A142="",$B142="",$C142=""),"",C142*'MPTO_working_3-way'!$I141)</f>
        <v>2.4465013107481348</v>
      </c>
      <c r="H142" s="17">
        <f>IF(OR($A142="",$B142="",$C142=""),"",'MPTO_working_3-way'!E141)</f>
        <v>3.1356845929787189</v>
      </c>
      <c r="I142" s="21">
        <f>IF(OR($A142="",$B142="",$C142=""),"",'MPTO_working_3-way'!F141)</f>
        <v>3.7526310584349996</v>
      </c>
      <c r="J142" s="22">
        <f>IF(OR($A142="",$B142="",$C142=""),"",'MPTO_working_3-way'!G141)</f>
        <v>2.4119012436320371</v>
      </c>
      <c r="K142" s="17">
        <f>IF(OR($A142="",$B142="",$C142=""),"",'OddsRatio_working_3-way'!H141)</f>
        <v>3.1345569464498491</v>
      </c>
      <c r="L142" s="21">
        <f>IF(OR($A142="",$B142="",$C142=""),"",'OddsRatio_working_3-way'!I141)</f>
        <v>3.7187514791624405</v>
      </c>
      <c r="M142" s="22">
        <f>IF(OR($A142="",$B142="",$C142=""),"",'OddsRatio_working_3-way'!J141)</f>
        <v>2.4267828010480574</v>
      </c>
      <c r="N142" s="23">
        <f t="shared" si="39"/>
        <v>31.995021512998466</v>
      </c>
      <c r="O142" s="24">
        <f t="shared" si="40"/>
        <v>27.130281399910984</v>
      </c>
      <c r="P142" s="24">
        <f t="shared" si="41"/>
        <v>40.874697087090553</v>
      </c>
      <c r="Q142" t="s">
        <v>485</v>
      </c>
      <c r="R142" t="s">
        <v>486</v>
      </c>
      <c r="S142" t="s">
        <v>489</v>
      </c>
      <c r="T142" s="35">
        <v>100</v>
      </c>
      <c r="U142" s="35">
        <f t="shared" si="42"/>
        <v>87.437185929648237</v>
      </c>
      <c r="V142" s="35">
        <f t="shared" si="43"/>
        <v>78.354978354978357</v>
      </c>
      <c r="W142" s="35">
        <f t="shared" si="44"/>
        <v>31.506849315068493</v>
      </c>
      <c r="X142" s="35">
        <f t="shared" si="45"/>
        <v>90.13817232995315</v>
      </c>
      <c r="Y142" s="35">
        <f t="shared" si="46"/>
        <v>81.055964755283256</v>
      </c>
      <c r="Z142" s="35">
        <f t="shared" si="47"/>
        <v>34.207835715373406</v>
      </c>
      <c r="AA142" s="35">
        <f t="shared" si="48"/>
        <v>-2.7009864003049131</v>
      </c>
      <c r="AB142" s="35">
        <f t="shared" si="49"/>
        <v>-2.7009864003048989</v>
      </c>
      <c r="AC142" s="35">
        <f t="shared" si="50"/>
        <v>-2.7009864003049131</v>
      </c>
      <c r="AF142">
        <v>1.99</v>
      </c>
      <c r="AG142">
        <v>1.8</v>
      </c>
      <c r="AJ142" t="s">
        <v>491</v>
      </c>
    </row>
    <row r="143" spans="1:36" ht="15" x14ac:dyDescent="0.25">
      <c r="A143">
        <v>7.96</v>
      </c>
      <c r="B143">
        <v>4.62</v>
      </c>
      <c r="C143">
        <v>1.46</v>
      </c>
      <c r="D143" s="20">
        <f t="shared" si="38"/>
        <v>2.7009864003049167E-2</v>
      </c>
      <c r="E143" s="17">
        <f>IF(OR($A143="",$B143="",$C143=""),"",A143*'MPTO_working_3-way'!$I142)</f>
        <v>8.174998517464271</v>
      </c>
      <c r="F143" s="21">
        <f>IF(OR($A143="",$B143="",$C143=""),"",B143*'MPTO_working_3-way'!$I142)</f>
        <v>4.744785571694087</v>
      </c>
      <c r="G143" s="22">
        <f>IF(OR($A143="",$B143="",$C143=""),"",C143*'MPTO_working_3-way'!$I142)</f>
        <v>1.4994344014444518</v>
      </c>
      <c r="H143" s="17">
        <f>IF(OR($A143="",$B143="",$C143=""),"",'MPTO_working_3-way'!E142)</f>
        <v>8.5745017192082038</v>
      </c>
      <c r="I143" s="21">
        <f>IF(OR($A143="",$B143="",$C143=""),"",'MPTO_working_3-way'!F142)</f>
        <v>4.8205100334608311</v>
      </c>
      <c r="J143" s="22">
        <f>IF(OR($A143="",$B143="",$C143=""),"",'MPTO_working_3-way'!G142)</f>
        <v>1.4794470361126233</v>
      </c>
      <c r="K143" s="17">
        <f>IF(OR($A143="",$B143="",$C143=""),"",'OddsRatio_working_3-way'!H142)</f>
        <v>8.3523414041792137</v>
      </c>
      <c r="L143" s="21">
        <f>IF(OR($A143="",$B143="",$C143=""),"",'OddsRatio_working_3-way'!I142)</f>
        <v>4.8240626268863149</v>
      </c>
      <c r="M143" s="22">
        <f>IF(OR($A143="",$B143="",$C143=""),"",'OddsRatio_working_3-way'!J142)</f>
        <v>1.4859306100463274</v>
      </c>
      <c r="N143" s="23">
        <f t="shared" si="39"/>
        <v>12.232418120488919</v>
      </c>
      <c r="O143" s="24">
        <f t="shared" si="40"/>
        <v>21.075768017119437</v>
      </c>
      <c r="P143" s="24">
        <f t="shared" si="41"/>
        <v>66.691813862391641</v>
      </c>
      <c r="Q143" t="s">
        <v>391</v>
      </c>
      <c r="R143" t="s">
        <v>472</v>
      </c>
      <c r="S143" t="s">
        <v>489</v>
      </c>
      <c r="T143" s="35">
        <v>100</v>
      </c>
      <c r="U143" s="35">
        <f t="shared" si="42"/>
        <v>34.21052631578948</v>
      </c>
      <c r="V143" s="35">
        <f t="shared" si="43"/>
        <v>77.32426303854875</v>
      </c>
      <c r="W143" s="35">
        <f t="shared" si="44"/>
        <v>85.815602836879435</v>
      </c>
      <c r="X143" s="35">
        <f t="shared" si="45"/>
        <v>36.860134124571815</v>
      </c>
      <c r="Y143" s="35">
        <f t="shared" si="46"/>
        <v>79.973870847331099</v>
      </c>
      <c r="Z143" s="35">
        <f t="shared" si="47"/>
        <v>88.46521064566177</v>
      </c>
      <c r="AA143" s="35">
        <f t="shared" si="48"/>
        <v>-2.6496078087823349</v>
      </c>
      <c r="AB143" s="35">
        <f t="shared" si="49"/>
        <v>-2.6496078087823491</v>
      </c>
      <c r="AC143" s="35">
        <f t="shared" si="50"/>
        <v>-2.6496078087823349</v>
      </c>
      <c r="AF143">
        <v>1.79</v>
      </c>
      <c r="AG143">
        <v>2.12</v>
      </c>
      <c r="AJ143" t="s">
        <v>426</v>
      </c>
    </row>
    <row r="144" spans="1:36" ht="15" x14ac:dyDescent="0.25">
      <c r="A144">
        <v>1.52</v>
      </c>
      <c r="B144">
        <v>4.41</v>
      </c>
      <c r="C144">
        <v>7.05</v>
      </c>
      <c r="D144" s="20">
        <f t="shared" si="38"/>
        <v>2.6496078087823394E-2</v>
      </c>
      <c r="E144" s="17">
        <f>IF(OR($A144="",$B144="",$C144=""),"",A144*'MPTO_working_3-way'!$I143)</f>
        <v>1.5602740386934917</v>
      </c>
      <c r="F144" s="21">
        <f>IF(OR($A144="",$B144="",$C144=""),"",B144*'MPTO_working_3-way'!$I143)</f>
        <v>4.5268477043673014</v>
      </c>
      <c r="G144" s="22">
        <f>IF(OR($A144="",$B144="",$C144=""),"",C144*'MPTO_working_3-way'!$I143)</f>
        <v>7.2367973505191552</v>
      </c>
      <c r="H144" s="17">
        <f>IF(OR($A144="",$B144="",$C144=""),"",'MPTO_working_3-way'!E143)</f>
        <v>1.5406831779747221</v>
      </c>
      <c r="I144" s="21">
        <f>IF(OR($A144="",$B144="",$C144=""),"",'MPTO_working_3-way'!F143)</f>
        <v>4.5887274217322327</v>
      </c>
      <c r="J144" s="22">
        <f>IF(OR($A144="",$B144="",$C144=""),"",'MPTO_working_3-way'!G143)</f>
        <v>7.5181217406798151</v>
      </c>
      <c r="K144" s="17">
        <f>IF(OR($A144="",$B144="",$C144=""),"",'OddsRatio_working_3-way'!H143)</f>
        <v>1.5472228850223515</v>
      </c>
      <c r="L144" s="21">
        <f>IF(OR($A144="",$B144="",$C144=""),"",'OddsRatio_working_3-way'!I143)</f>
        <v>4.5885193037042686</v>
      </c>
      <c r="M144" s="22">
        <f>IF(OR($A144="",$B144="",$C144=""),"",'OddsRatio_working_3-way'!J143)</f>
        <v>7.3667277968946694</v>
      </c>
      <c r="N144" s="23">
        <f t="shared" si="39"/>
        <v>64.091305450250147</v>
      </c>
      <c r="O144" s="24">
        <f t="shared" si="40"/>
        <v>22.090427275369667</v>
      </c>
      <c r="P144" s="24">
        <f t="shared" si="41"/>
        <v>13.818267274380174</v>
      </c>
      <c r="Q144" t="s">
        <v>398</v>
      </c>
      <c r="R144" t="s">
        <v>284</v>
      </c>
      <c r="S144" t="s">
        <v>489</v>
      </c>
      <c r="T144" s="35">
        <v>100</v>
      </c>
      <c r="U144" s="35">
        <f t="shared" si="42"/>
        <v>66.666666666666657</v>
      </c>
      <c r="V144" s="35">
        <f t="shared" si="43"/>
        <v>71.509971509971507</v>
      </c>
      <c r="W144" s="35">
        <f t="shared" si="44"/>
        <v>59.514170040485837</v>
      </c>
      <c r="X144" s="35">
        <f t="shared" si="45"/>
        <v>68.975858449542656</v>
      </c>
      <c r="Y144" s="35">
        <f t="shared" si="46"/>
        <v>73.819163292847506</v>
      </c>
      <c r="Z144" s="35">
        <f t="shared" si="47"/>
        <v>61.823361823361822</v>
      </c>
      <c r="AA144" s="35">
        <f t="shared" si="48"/>
        <v>-2.3091917828759989</v>
      </c>
      <c r="AB144" s="35">
        <f t="shared" si="49"/>
        <v>-2.3091917828759989</v>
      </c>
      <c r="AC144" s="35">
        <f t="shared" si="50"/>
        <v>-2.3091917828759847</v>
      </c>
      <c r="AF144">
        <v>2.15</v>
      </c>
      <c r="AG144">
        <v>1.78</v>
      </c>
      <c r="AJ144" t="s">
        <v>426</v>
      </c>
    </row>
    <row r="145" spans="1:38" ht="15" x14ac:dyDescent="0.25">
      <c r="A145">
        <v>3</v>
      </c>
      <c r="B145">
        <v>3.51</v>
      </c>
      <c r="C145">
        <v>2.4700000000000002</v>
      </c>
      <c r="D145" s="20">
        <f t="shared" si="38"/>
        <v>2.3091917828759856E-2</v>
      </c>
      <c r="E145" s="17">
        <f>IF(OR($A145="",$B145="",$C145=""),"",A145*'MPTO_working_3-way'!$I144)</f>
        <v>3.0692757534862798</v>
      </c>
      <c r="F145" s="21">
        <f>IF(OR($A145="",$B145="",$C145=""),"",B145*'MPTO_working_3-way'!$I144)</f>
        <v>3.5910526315789468</v>
      </c>
      <c r="G145" s="22">
        <f>IF(OR($A145="",$B145="",$C145=""),"",C145*'MPTO_working_3-way'!$I144)</f>
        <v>2.527037037037037</v>
      </c>
      <c r="H145" s="17">
        <f>IF(OR($A145="",$B145="",$C145=""),"",'MPTO_working_3-way'!E144)</f>
        <v>3.0709132770529548</v>
      </c>
      <c r="I145" s="21">
        <f>IF(OR($A145="",$B145="",$C145=""),"",'MPTO_working_3-way'!F144)</f>
        <v>3.6074648395239808</v>
      </c>
      <c r="J145" s="22">
        <f>IF(OR($A145="",$B145="",$C145=""),"",'MPTO_working_3-way'!G144)</f>
        <v>2.5178706267304301</v>
      </c>
      <c r="K145" s="17">
        <f>IF(OR($A145="",$B145="",$C145=""),"",'OddsRatio_working_3-way'!H144)</f>
        <v>3.070859665316866</v>
      </c>
      <c r="L145" s="21">
        <f>IF(OR($A145="",$B145="",$C145=""),"",'OddsRatio_working_3-way'!I144)</f>
        <v>3.5989288799726666</v>
      </c>
      <c r="M145" s="22">
        <f>IF(OR($A145="",$B145="",$C145=""),"",'OddsRatio_working_3-way'!J144)</f>
        <v>2.5220818540078973</v>
      </c>
      <c r="N145" s="23">
        <f t="shared" si="39"/>
        <v>32.580976110215445</v>
      </c>
      <c r="O145" s="24">
        <f t="shared" si="40"/>
        <v>27.846988128389278</v>
      </c>
      <c r="P145" s="24">
        <f t="shared" si="41"/>
        <v>39.572035761395277</v>
      </c>
      <c r="Q145" t="s">
        <v>289</v>
      </c>
      <c r="R145" t="s">
        <v>396</v>
      </c>
      <c r="S145" t="s">
        <v>489</v>
      </c>
      <c r="T145" s="35">
        <v>100</v>
      </c>
      <c r="U145" s="35">
        <f t="shared" si="42"/>
        <v>24.242424242424242</v>
      </c>
      <c r="V145" s="35">
        <f t="shared" si="43"/>
        <v>82.728842832469766</v>
      </c>
      <c r="W145" s="35">
        <f t="shared" si="44"/>
        <v>90.458015267175568</v>
      </c>
      <c r="X145" s="35">
        <f t="shared" si="45"/>
        <v>26.813141900354655</v>
      </c>
      <c r="Y145" s="35">
        <f t="shared" si="46"/>
        <v>85.299560490400182</v>
      </c>
      <c r="Z145" s="35">
        <f t="shared" si="47"/>
        <v>93.028732925105984</v>
      </c>
      <c r="AA145" s="35">
        <f t="shared" si="48"/>
        <v>-2.5707176579304125</v>
      </c>
      <c r="AB145" s="35">
        <f t="shared" si="49"/>
        <v>-2.5707176579304161</v>
      </c>
      <c r="AC145" s="35">
        <f t="shared" si="50"/>
        <v>-2.5707176579304161</v>
      </c>
      <c r="AF145">
        <v>1.95</v>
      </c>
      <c r="AG145">
        <v>1.95</v>
      </c>
      <c r="AJ145" t="s">
        <v>426</v>
      </c>
    </row>
    <row r="146" spans="1:38" ht="15" x14ac:dyDescent="0.25">
      <c r="A146">
        <v>1.32</v>
      </c>
      <c r="B146">
        <v>5.79</v>
      </c>
      <c r="C146">
        <v>10.48</v>
      </c>
      <c r="D146" s="20">
        <f t="shared" si="38"/>
        <v>2.5707176579304214E-2</v>
      </c>
      <c r="E146" s="17">
        <f>IF(OR($A146="",$B146="",$C146=""),"",A146*'MPTO_working_3-way'!$I145)</f>
        <v>1.3539334730846817</v>
      </c>
      <c r="F146" s="21">
        <f>IF(OR($A146="",$B146="",$C146=""),"",B146*'MPTO_working_3-way'!$I145)</f>
        <v>5.9388445523941717</v>
      </c>
      <c r="G146" s="22">
        <f>IF(OR($A146="",$B146="",$C146=""),"",C146*'MPTO_working_3-way'!$I145)</f>
        <v>10.749411210551109</v>
      </c>
      <c r="H146" s="17">
        <f>IF(OR($A146="",$B146="",$C146=""),"",'MPTO_working_3-way'!E145)</f>
        <v>1.3351015441040572</v>
      </c>
      <c r="I146" s="21">
        <f>IF(OR($A146="",$B146="",$C146=""),"",'MPTO_working_3-way'!F145)</f>
        <v>6.0922669139579648</v>
      </c>
      <c r="J146" s="22">
        <f>IF(OR($A146="",$B146="",$C146=""),"",'MPTO_working_3-way'!G145)</f>
        <v>11.514000248402638</v>
      </c>
      <c r="K146" s="17">
        <f>IF(OR($A146="",$B146="",$C146=""),"",'OddsRatio_working_3-way'!H145)</f>
        <v>1.3406686530678356</v>
      </c>
      <c r="L146" s="21">
        <f>IF(OR($A146="",$B146="",$C146=""),"",'OddsRatio_working_3-way'!I145)</f>
        <v>6.0993839006091592</v>
      </c>
      <c r="M146" s="22">
        <f>IF(OR($A146="",$B146="",$C146=""),"",'OddsRatio_working_3-way'!J145)</f>
        <v>11.092308847134621</v>
      </c>
      <c r="N146" s="23">
        <f t="shared" si="39"/>
        <v>73.858872675751854</v>
      </c>
      <c r="O146" s="24">
        <f t="shared" si="40"/>
        <v>16.838292216233583</v>
      </c>
      <c r="P146" s="24">
        <f t="shared" si="41"/>
        <v>9.3028351080145448</v>
      </c>
      <c r="Q146" t="s">
        <v>290</v>
      </c>
      <c r="R146" t="s">
        <v>137</v>
      </c>
      <c r="S146" t="s">
        <v>489</v>
      </c>
      <c r="T146" s="35">
        <v>100</v>
      </c>
      <c r="U146" s="35">
        <f t="shared" si="42"/>
        <v>36.708860759493668</v>
      </c>
      <c r="V146" s="35">
        <f t="shared" si="43"/>
        <v>72.899728997289984</v>
      </c>
      <c r="W146" s="35">
        <f t="shared" si="44"/>
        <v>84</v>
      </c>
      <c r="X146" s="35">
        <f t="shared" si="45"/>
        <v>43.100271002710031</v>
      </c>
      <c r="Y146" s="35">
        <f t="shared" si="46"/>
        <v>79.291139240506325</v>
      </c>
      <c r="Z146" s="35">
        <f t="shared" si="47"/>
        <v>90.391410243216356</v>
      </c>
      <c r="AA146" s="35">
        <f t="shared" si="48"/>
        <v>-6.3914102432163631</v>
      </c>
      <c r="AB146" s="35">
        <f t="shared" si="49"/>
        <v>-6.3914102432163418</v>
      </c>
      <c r="AC146" s="35">
        <f t="shared" si="50"/>
        <v>-6.391410243216356</v>
      </c>
      <c r="AF146">
        <v>1.58</v>
      </c>
      <c r="AG146">
        <v>2.52</v>
      </c>
      <c r="AJ146" t="s">
        <v>426</v>
      </c>
    </row>
    <row r="147" spans="1:38" ht="15" x14ac:dyDescent="0.25">
      <c r="A147">
        <v>1.58</v>
      </c>
      <c r="B147">
        <v>3.69</v>
      </c>
      <c r="C147">
        <v>6.25</v>
      </c>
      <c r="D147" s="20">
        <f t="shared" si="38"/>
        <v>6.3914102432163444E-2</v>
      </c>
      <c r="E147" s="17">
        <f>IF(OR($A147="",$B147="",$C147=""),"",A147*'MPTO_working_3-way'!$I146)</f>
        <v>1.6809842818428182</v>
      </c>
      <c r="F147" s="21">
        <f>IF(OR($A147="",$B147="",$C147=""),"",B147*'MPTO_working_3-way'!$I146)</f>
        <v>3.9258430379746829</v>
      </c>
      <c r="G147" s="22">
        <f>IF(OR($A147="",$B147="",$C147=""),"",C147*'MPTO_working_3-way'!$I146)</f>
        <v>6.6494631402010214</v>
      </c>
      <c r="H147" s="17">
        <f>IF(OR($A147="",$B147="",$C147=""),"",'MPTO_working_3-way'!E146)</f>
        <v>1.6350377027321112</v>
      </c>
      <c r="I147" s="21">
        <f>IF(OR($A147="",$B147="",$C147=""),"",'MPTO_working_3-way'!F146)</f>
        <v>4.0048376962967165</v>
      </c>
      <c r="J147" s="22">
        <f>IF(OR($A147="",$B147="",$C147=""),"",'MPTO_working_3-way'!G146)</f>
        <v>7.2100496977571673</v>
      </c>
      <c r="K147" s="17">
        <f>IF(OR($A147="",$B147="",$C147=""),"",'OddsRatio_working_3-way'!H146)</f>
        <v>1.6504970904853331</v>
      </c>
      <c r="L147" s="21">
        <f>IF(OR($A147="",$B147="",$C147=""),"",'OddsRatio_working_3-way'!I146)</f>
        <v>4.0169606438026664</v>
      </c>
      <c r="M147" s="22">
        <f>IF(OR($A147="",$B147="",$C147=""),"",'OddsRatio_working_3-way'!J146)</f>
        <v>6.8881202155999999</v>
      </c>
      <c r="N147" s="23">
        <f t="shared" si="39"/>
        <v>59.488956012350492</v>
      </c>
      <c r="O147" s="24">
        <f t="shared" si="40"/>
        <v>25.472235907727313</v>
      </c>
      <c r="P147" s="24">
        <f t="shared" si="41"/>
        <v>15.038808079922205</v>
      </c>
      <c r="Q147" t="s">
        <v>293</v>
      </c>
      <c r="R147" t="s">
        <v>291</v>
      </c>
      <c r="S147" t="s">
        <v>489</v>
      </c>
      <c r="T147" s="35">
        <v>100</v>
      </c>
      <c r="U147" s="35">
        <f t="shared" si="42"/>
        <v>69.135802469135797</v>
      </c>
      <c r="V147" s="35">
        <f t="shared" si="43"/>
        <v>64.664310954063609</v>
      </c>
      <c r="W147" s="35">
        <f t="shared" si="44"/>
        <v>62.406015037593981</v>
      </c>
      <c r="X147" s="35">
        <f t="shared" si="45"/>
        <v>72.929674008342403</v>
      </c>
      <c r="Y147" s="35">
        <f t="shared" si="46"/>
        <v>68.458182493270201</v>
      </c>
      <c r="Z147" s="35">
        <f t="shared" si="47"/>
        <v>66.199886576800594</v>
      </c>
      <c r="AA147" s="35">
        <f t="shared" si="48"/>
        <v>-3.7938715392066058</v>
      </c>
      <c r="AB147" s="35">
        <f t="shared" si="49"/>
        <v>-3.7938715392065916</v>
      </c>
      <c r="AC147" s="35">
        <f t="shared" si="50"/>
        <v>-3.7938715392066129</v>
      </c>
      <c r="AD147" s="36"/>
      <c r="AE147" s="36"/>
      <c r="AF147">
        <v>2.08</v>
      </c>
      <c r="AG147">
        <v>1.74</v>
      </c>
      <c r="AI147" s="36"/>
      <c r="AJ147" t="s">
        <v>427</v>
      </c>
      <c r="AK147" s="35"/>
      <c r="AL147" s="35"/>
    </row>
    <row r="148" spans="1:38" ht="15" x14ac:dyDescent="0.25">
      <c r="A148">
        <v>3.24</v>
      </c>
      <c r="B148">
        <v>2.83</v>
      </c>
      <c r="C148">
        <v>2.66</v>
      </c>
      <c r="D148" s="20">
        <f t="shared" si="38"/>
        <v>3.7938715392066058E-2</v>
      </c>
      <c r="E148" s="17">
        <f>IF(OR($A148="",$B148="",$C148=""),"",A148*'MPTO_working_3-way'!$I147)</f>
        <v>3.3629214378702943</v>
      </c>
      <c r="F148" s="21">
        <f>IF(OR($A148="",$B148="",$C148=""),"",B148*'MPTO_working_3-way'!$I147)</f>
        <v>2.937366564559547</v>
      </c>
      <c r="G148" s="22">
        <f>IF(OR($A148="",$B148="",$C148=""),"",C148*'MPTO_working_3-way'!$I147)</f>
        <v>2.7609169829428959</v>
      </c>
      <c r="H148" s="17">
        <f>IF(OR($A148="",$B148="",$C148=""),"",'MPTO_working_3-way'!E147)</f>
        <v>3.3784270363493114</v>
      </c>
      <c r="I148" s="21">
        <f>IF(OR($A148="",$B148="",$C148=""),"",'MPTO_working_3-way'!F147)</f>
        <v>2.9350417844102852</v>
      </c>
      <c r="J148" s="22">
        <f>IF(OR($A148="",$B148="",$C148=""),"",'MPTO_working_3-way'!G147)</f>
        <v>2.7525945111087573</v>
      </c>
      <c r="K148" s="17">
        <f>IF(OR($A148="",$B148="",$C148=""),"",'OddsRatio_working_3-way'!H147)</f>
        <v>3.3703980297153113</v>
      </c>
      <c r="L148" s="21">
        <f>IF(OR($A148="",$B148="",$C148=""),"",'OddsRatio_working_3-way'!I147)</f>
        <v>2.9365305332049187</v>
      </c>
      <c r="M148" s="22">
        <f>IF(OR($A148="",$B148="",$C148=""),"",'OddsRatio_working_3-way'!J147)</f>
        <v>2.7566342541640254</v>
      </c>
      <c r="N148" s="23">
        <f t="shared" si="39"/>
        <v>29.73604999328472</v>
      </c>
      <c r="O148" s="24">
        <f t="shared" si="40"/>
        <v>34.044099638954947</v>
      </c>
      <c r="P148" s="24">
        <f t="shared" si="41"/>
        <v>36.219850367760337</v>
      </c>
      <c r="Q148" t="s">
        <v>408</v>
      </c>
      <c r="R148" t="s">
        <v>292</v>
      </c>
      <c r="S148" t="s">
        <v>489</v>
      </c>
      <c r="T148" s="35">
        <v>100</v>
      </c>
      <c r="U148" s="35">
        <f t="shared" si="42"/>
        <v>53.051643192488264</v>
      </c>
      <c r="V148" s="35">
        <f t="shared" si="43"/>
        <v>67.637540453074436</v>
      </c>
      <c r="W148" s="35">
        <f t="shared" si="44"/>
        <v>75.308641975308646</v>
      </c>
      <c r="X148" s="35">
        <f t="shared" si="45"/>
        <v>57.053817571616925</v>
      </c>
      <c r="Y148" s="35">
        <f t="shared" si="46"/>
        <v>71.639714832203097</v>
      </c>
      <c r="Z148" s="35">
        <f t="shared" si="47"/>
        <v>79.310816354437307</v>
      </c>
      <c r="AA148" s="35">
        <f t="shared" si="48"/>
        <v>-4.002174379128661</v>
      </c>
      <c r="AB148" s="35">
        <f t="shared" si="49"/>
        <v>-4.002174379128661</v>
      </c>
      <c r="AC148" s="35">
        <f t="shared" si="50"/>
        <v>-4.002174379128661</v>
      </c>
      <c r="AD148" s="36"/>
      <c r="AE148" s="36"/>
      <c r="AF148">
        <v>2.79</v>
      </c>
      <c r="AG148">
        <v>1.46</v>
      </c>
      <c r="AI148" s="36"/>
      <c r="AJ148" t="s">
        <v>427</v>
      </c>
      <c r="AK148" s="35"/>
      <c r="AL148" s="35"/>
    </row>
    <row r="149" spans="1:38" ht="15" x14ac:dyDescent="0.25">
      <c r="A149">
        <v>2.13</v>
      </c>
      <c r="B149">
        <v>3.09</v>
      </c>
      <c r="C149">
        <v>4.05</v>
      </c>
      <c r="D149" s="20">
        <f t="shared" si="38"/>
        <v>4.0021743791286646E-2</v>
      </c>
      <c r="E149" s="17">
        <f>IF(OR($A149="",$B149="",$C149=""),"",A149*'MPTO_working_3-way'!$I148)</f>
        <v>2.2152463142754404</v>
      </c>
      <c r="F149" s="21">
        <f>IF(OR($A149="",$B149="",$C149=""),"",B149*'MPTO_working_3-way'!$I148)</f>
        <v>3.2136671883150756</v>
      </c>
      <c r="G149" s="22">
        <f>IF(OR($A149="",$B149="",$C149=""),"",C149*'MPTO_working_3-way'!$I148)</f>
        <v>4.2120880623547103</v>
      </c>
      <c r="H149" s="17">
        <f>IF(OR($A149="",$B149="",$C149=""),"",'MPTO_working_3-way'!E148)</f>
        <v>2.1922950235198182</v>
      </c>
      <c r="I149" s="21">
        <f>IF(OR($A149="",$B149="",$C149=""),"",'MPTO_working_3-way'!F148)</f>
        <v>3.2228537540375015</v>
      </c>
      <c r="J149" s="22">
        <f>IF(OR($A149="",$B149="",$C149=""),"",'MPTO_working_3-way'!G148)</f>
        <v>4.2813167804217569</v>
      </c>
      <c r="K149" s="17">
        <f>IF(OR($A149="",$B149="",$C149=""),"",'OddsRatio_working_3-way'!H148)</f>
        <v>2.2019896164355672</v>
      </c>
      <c r="L149" s="21">
        <f>IF(OR($A149="",$B149="",$C149=""),"",'OddsRatio_working_3-way'!I148)</f>
        <v>3.2231489365932169</v>
      </c>
      <c r="M149" s="22">
        <f>IF(OR($A149="",$B149="",$C149=""),"",'OddsRatio_working_3-way'!J148)</f>
        <v>4.2443082567508661</v>
      </c>
      <c r="N149" s="23">
        <f t="shared" si="39"/>
        <v>45.141706976593191</v>
      </c>
      <c r="O149" s="24">
        <f t="shared" si="40"/>
        <v>31.117098983865212</v>
      </c>
      <c r="P149" s="24">
        <f t="shared" si="41"/>
        <v>23.741194039541604</v>
      </c>
      <c r="Q149" t="s">
        <v>406</v>
      </c>
      <c r="R149" t="s">
        <v>138</v>
      </c>
      <c r="S149" t="s">
        <v>489</v>
      </c>
      <c r="T149" s="35">
        <v>100</v>
      </c>
      <c r="U149" s="35">
        <f t="shared" si="42"/>
        <v>52.606635071090047</v>
      </c>
      <c r="V149" s="35">
        <f t="shared" si="43"/>
        <v>71.83098591549296</v>
      </c>
      <c r="W149" s="35">
        <f t="shared" si="44"/>
        <v>72.67759562841529</v>
      </c>
      <c r="X149" s="35">
        <f t="shared" si="45"/>
        <v>55.491418456091736</v>
      </c>
      <c r="Y149" s="35">
        <f t="shared" si="46"/>
        <v>74.715769300494657</v>
      </c>
      <c r="Z149" s="35">
        <f t="shared" si="47"/>
        <v>75.562379013417001</v>
      </c>
      <c r="AA149" s="35">
        <f t="shared" si="48"/>
        <v>-2.8847833850016897</v>
      </c>
      <c r="AB149" s="35">
        <f t="shared" si="49"/>
        <v>-2.8847833850016968</v>
      </c>
      <c r="AC149" s="35">
        <f t="shared" si="50"/>
        <v>-2.8847833850017111</v>
      </c>
      <c r="AD149" s="36"/>
      <c r="AE149" s="36"/>
      <c r="AF149">
        <v>2.27</v>
      </c>
      <c r="AG149">
        <v>1.66</v>
      </c>
      <c r="AI149" s="36"/>
      <c r="AJ149" t="s">
        <v>427</v>
      </c>
      <c r="AK149" s="35"/>
      <c r="AL149" s="35"/>
    </row>
    <row r="150" spans="1:38" ht="15" x14ac:dyDescent="0.25">
      <c r="A150">
        <v>2.11</v>
      </c>
      <c r="B150">
        <v>3.55</v>
      </c>
      <c r="C150">
        <v>3.66</v>
      </c>
      <c r="D150" s="20">
        <f t="shared" si="38"/>
        <v>2.884783385001688E-2</v>
      </c>
      <c r="E150" s="17">
        <f>IF(OR($A150="",$B150="",$C150=""),"",A150*'MPTO_working_3-way'!$I149)</f>
        <v>2.1708689294235355</v>
      </c>
      <c r="F150" s="21">
        <f>IF(OR($A150="",$B150="",$C150=""),"",B150*'MPTO_working_3-way'!$I149)</f>
        <v>3.6524098101675597</v>
      </c>
      <c r="G150" s="22">
        <f>IF(OR($A150="",$B150="",$C150=""),"",C150*'MPTO_working_3-way'!$I149)</f>
        <v>3.7655830718910619</v>
      </c>
      <c r="H150" s="17">
        <f>IF(OR($A150="",$B150="",$C150=""),"",'MPTO_working_3-way'!E149)</f>
        <v>2.1536977589633217</v>
      </c>
      <c r="I150" s="21">
        <f>IF(OR($A150="",$B150="",$C150=""),"",'MPTO_working_3-way'!F149)</f>
        <v>3.6754679931518748</v>
      </c>
      <c r="J150" s="22">
        <f>IF(OR($A150="",$B150="",$C150=""),"",'MPTO_working_3-way'!G149)</f>
        <v>3.7935101516883964</v>
      </c>
      <c r="K150" s="17">
        <f>IF(OR($A150="",$B150="",$C150=""),"",'OddsRatio_working_3-way'!H149)</f>
        <v>2.1607003124208206</v>
      </c>
      <c r="L150" s="21">
        <f>IF(OR($A150="",$B150="",$C150=""),"",'OddsRatio_working_3-way'!I149)</f>
        <v>3.6664736906964808</v>
      </c>
      <c r="M150" s="22">
        <f>IF(OR($A150="",$B150="",$C150=""),"",'OddsRatio_working_3-way'!J149)</f>
        <v>3.7814980459814276</v>
      </c>
      <c r="N150" s="23">
        <f t="shared" si="39"/>
        <v>46.064503777551671</v>
      </c>
      <c r="O150" s="24">
        <f t="shared" si="40"/>
        <v>27.379183935389868</v>
      </c>
      <c r="P150" s="24">
        <f t="shared" si="41"/>
        <v>26.556312287058475</v>
      </c>
      <c r="Q150" t="s">
        <v>412</v>
      </c>
      <c r="R150" t="s">
        <v>409</v>
      </c>
      <c r="S150" t="s">
        <v>489</v>
      </c>
      <c r="T150" s="35">
        <v>100</v>
      </c>
      <c r="U150" s="35">
        <f t="shared" si="42"/>
        <v>63.099630996309962</v>
      </c>
      <c r="V150" s="35">
        <f t="shared" si="43"/>
        <v>71.014492753623188</v>
      </c>
      <c r="W150" s="35">
        <f t="shared" si="44"/>
        <v>63.099630996309962</v>
      </c>
      <c r="X150" s="35">
        <f t="shared" si="45"/>
        <v>65.885876250066858</v>
      </c>
      <c r="Y150" s="35">
        <f t="shared" si="46"/>
        <v>73.800738007380076</v>
      </c>
      <c r="Z150" s="35">
        <f t="shared" si="47"/>
        <v>65.885876250066858</v>
      </c>
      <c r="AA150" s="35">
        <f t="shared" si="48"/>
        <v>-2.7862452537568956</v>
      </c>
      <c r="AB150" s="35">
        <f t="shared" si="49"/>
        <v>-2.7862452537568885</v>
      </c>
      <c r="AC150" s="35">
        <f t="shared" si="50"/>
        <v>-2.7862452537568956</v>
      </c>
      <c r="AD150" s="36"/>
      <c r="AE150" s="36"/>
      <c r="AF150">
        <v>1.86</v>
      </c>
      <c r="AG150">
        <v>2.04</v>
      </c>
      <c r="AI150" s="36"/>
      <c r="AJ150" t="s">
        <v>428</v>
      </c>
      <c r="AK150" s="35"/>
      <c r="AL150" s="35"/>
    </row>
    <row r="151" spans="1:38" ht="15" x14ac:dyDescent="0.25">
      <c r="A151">
        <v>2.71</v>
      </c>
      <c r="B151">
        <v>3.45</v>
      </c>
      <c r="C151">
        <v>2.71</v>
      </c>
      <c r="D151" s="20">
        <f t="shared" si="38"/>
        <v>2.7862452537569027E-2</v>
      </c>
      <c r="E151" s="17">
        <f>IF(OR($A151="",$B151="",$C151=""),"",A151*'MPTO_working_3-way'!$I150)</f>
        <v>2.7855072463768122</v>
      </c>
      <c r="F151" s="21">
        <f>IF(OR($A151="",$B151="",$C151=""),"",B151*'MPTO_working_3-way'!$I150)</f>
        <v>3.5461254612546131</v>
      </c>
      <c r="G151" s="22">
        <f>IF(OR($A151="",$B151="",$C151=""),"",C151*'MPTO_working_3-way'!$I150)</f>
        <v>2.7855072463768122</v>
      </c>
      <c r="H151" s="17">
        <f>IF(OR($A151="",$B151="",$C151=""),"",'MPTO_working_3-way'!E150)</f>
        <v>2.7799692749888503</v>
      </c>
      <c r="I151" s="21">
        <f>IF(OR($A151="",$B151="",$C151=""),"",'MPTO_working_3-way'!F150)</f>
        <v>3.564203570747825</v>
      </c>
      <c r="J151" s="22">
        <f>IF(OR($A151="",$B151="",$C151=""),"",'MPTO_working_3-way'!G150)</f>
        <v>2.7799692749888503</v>
      </c>
      <c r="K151" s="17">
        <f>IF(OR($A151="",$B151="",$C151=""),"",'OddsRatio_working_3-way'!H150)</f>
        <v>2.7829335007501124</v>
      </c>
      <c r="L151" s="21">
        <f>IF(OR($A151="",$B151="",$C151=""),"",'OddsRatio_working_3-way'!I150)</f>
        <v>3.5544953665717989</v>
      </c>
      <c r="M151" s="22">
        <f>IF(OR($A151="",$B151="",$C151=""),"",'OddsRatio_working_3-way'!J150)</f>
        <v>2.7829335007501124</v>
      </c>
      <c r="N151" s="23">
        <f t="shared" si="39"/>
        <v>35.900104058272625</v>
      </c>
      <c r="O151" s="24">
        <f t="shared" si="40"/>
        <v>28.199791883454729</v>
      </c>
      <c r="P151" s="24">
        <f t="shared" si="41"/>
        <v>35.900104058272625</v>
      </c>
      <c r="Q151" t="s">
        <v>414</v>
      </c>
      <c r="R151" t="s">
        <v>306</v>
      </c>
      <c r="S151" t="s">
        <v>489</v>
      </c>
      <c r="T151" s="35">
        <v>100</v>
      </c>
      <c r="U151" s="35">
        <f t="shared" si="42"/>
        <v>64.788732394366207</v>
      </c>
      <c r="V151" s="35">
        <f t="shared" si="43"/>
        <v>73.474801061007966</v>
      </c>
      <c r="W151" s="35">
        <f t="shared" si="44"/>
        <v>59.016393442622956</v>
      </c>
      <c r="X151" s="35">
        <f t="shared" si="45"/>
        <v>67.508805496369092</v>
      </c>
      <c r="Y151" s="35">
        <f t="shared" si="46"/>
        <v>76.194874163010851</v>
      </c>
      <c r="Z151" s="35">
        <f t="shared" si="47"/>
        <v>61.736466544625856</v>
      </c>
      <c r="AA151" s="35">
        <f t="shared" si="48"/>
        <v>-2.7200731020028854</v>
      </c>
      <c r="AB151" s="35">
        <f t="shared" si="49"/>
        <v>-2.7200731020028854</v>
      </c>
      <c r="AC151" s="35">
        <f t="shared" si="50"/>
        <v>-2.7200731020028996</v>
      </c>
      <c r="AD151" s="36"/>
      <c r="AE151" s="36"/>
      <c r="AF151">
        <v>1.98</v>
      </c>
      <c r="AG151">
        <v>1.91</v>
      </c>
      <c r="AI151" s="36"/>
      <c r="AJ151" t="s">
        <v>428</v>
      </c>
      <c r="AK151" s="35"/>
      <c r="AL151" s="35"/>
    </row>
    <row r="152" spans="1:38" ht="15" x14ac:dyDescent="0.25">
      <c r="A152">
        <v>2.84</v>
      </c>
      <c r="B152">
        <v>3.77</v>
      </c>
      <c r="C152">
        <v>2.44</v>
      </c>
      <c r="D152" s="20">
        <f t="shared" si="38"/>
        <v>2.7200731020029068E-2</v>
      </c>
      <c r="E152" s="17">
        <f>IF(OR($A152="",$B152="",$C152=""),"",A152*'MPTO_working_3-way'!$I151)</f>
        <v>2.9172500760968822</v>
      </c>
      <c r="F152" s="21">
        <f>IF(OR($A152="",$B152="",$C152=""),"",B152*'MPTO_working_3-way'!$I151)</f>
        <v>3.8725467559455096</v>
      </c>
      <c r="G152" s="22">
        <f>IF(OR($A152="",$B152="",$C152=""),"",C152*'MPTO_working_3-way'!$I151)</f>
        <v>2.506369783688871</v>
      </c>
      <c r="H152" s="17">
        <f>IF(OR($A152="",$B152="",$C152=""),"",'MPTO_working_3-way'!E151)</f>
        <v>2.9150629447702339</v>
      </c>
      <c r="I152" s="21">
        <f>IF(OR($A152="",$B152="",$C152=""),"",'MPTO_working_3-way'!F151)</f>
        <v>3.9034279580551883</v>
      </c>
      <c r="J152" s="22">
        <f>IF(OR($A152="",$B152="",$C152=""),"",'MPTO_working_3-way'!G151)</f>
        <v>2.4952020057948814</v>
      </c>
      <c r="K152" s="17">
        <f>IF(OR($A152="",$B152="",$C152=""),"",'OddsRatio_working_3-way'!H151)</f>
        <v>2.9173377828616336</v>
      </c>
      <c r="L152" s="21">
        <f>IF(OR($A152="",$B152="",$C152=""),"",'OddsRatio_working_3-way'!I151)</f>
        <v>3.8864269883297418</v>
      </c>
      <c r="M152" s="22">
        <f>IF(OR($A152="",$B152="",$C152=""),"",'OddsRatio_working_3-way'!J151)</f>
        <v>2.5005252213699745</v>
      </c>
      <c r="N152" s="23">
        <f t="shared" si="39"/>
        <v>34.278857619842597</v>
      </c>
      <c r="O152" s="24">
        <f t="shared" si="40"/>
        <v>25.822799904602906</v>
      </c>
      <c r="P152" s="24">
        <f t="shared" si="41"/>
        <v>39.898342475554486</v>
      </c>
      <c r="Q152" t="s">
        <v>410</v>
      </c>
      <c r="R152" t="s">
        <v>305</v>
      </c>
      <c r="S152" t="s">
        <v>489</v>
      </c>
      <c r="T152" s="35">
        <v>100</v>
      </c>
      <c r="U152" s="35">
        <f t="shared" si="42"/>
        <v>67.948717948717942</v>
      </c>
      <c r="V152" s="35">
        <f t="shared" si="43"/>
        <v>70.674486803519059</v>
      </c>
      <c r="W152" s="35">
        <f t="shared" si="44"/>
        <v>58.677685950413228</v>
      </c>
      <c r="X152" s="35">
        <f t="shared" si="45"/>
        <v>70.647827246067706</v>
      </c>
      <c r="Y152" s="35">
        <f t="shared" si="46"/>
        <v>73.373596100868824</v>
      </c>
      <c r="Z152" s="35">
        <f t="shared" si="47"/>
        <v>61.376795247762985</v>
      </c>
      <c r="AA152" s="35">
        <f t="shared" si="48"/>
        <v>-2.6991092973497643</v>
      </c>
      <c r="AB152" s="35">
        <f t="shared" si="49"/>
        <v>-2.6991092973497643</v>
      </c>
      <c r="AC152" s="35">
        <f t="shared" si="50"/>
        <v>-2.6991092973497572</v>
      </c>
      <c r="AD152" s="36"/>
      <c r="AE152" s="36"/>
      <c r="AF152">
        <v>1.67</v>
      </c>
      <c r="AG152">
        <v>2.31</v>
      </c>
      <c r="AI152" s="36"/>
      <c r="AJ152" t="s">
        <v>428</v>
      </c>
      <c r="AK152" s="35"/>
      <c r="AL152" s="35"/>
    </row>
    <row r="153" spans="1:38" ht="15" x14ac:dyDescent="0.25">
      <c r="A153">
        <v>3.12</v>
      </c>
      <c r="B153">
        <v>3.41</v>
      </c>
      <c r="C153">
        <v>2.42</v>
      </c>
      <c r="D153" s="20">
        <f t="shared" si="38"/>
        <v>2.6991092973497555E-2</v>
      </c>
      <c r="E153" s="17">
        <f>IF(OR($A153="",$B153="",$C153=""),"",A153*'MPTO_working_3-way'!$I152)</f>
        <v>3.2042122100773125</v>
      </c>
      <c r="F153" s="21">
        <f>IF(OR($A153="",$B153="",$C153=""),"",B153*'MPTO_working_3-way'!$I152)</f>
        <v>3.5020396270396268</v>
      </c>
      <c r="G153" s="22">
        <f>IF(OR($A153="",$B153="",$C153=""),"",C153*'MPTO_working_3-way'!$I152)</f>
        <v>2.4853184449958641</v>
      </c>
      <c r="H153" s="17">
        <f>IF(OR($A153="",$B153="",$C153=""),"",'MPTO_working_3-way'!E152)</f>
        <v>3.2101101569700243</v>
      </c>
      <c r="I153" s="21">
        <f>IF(OR($A153="",$B153="",$C153=""),"",'MPTO_working_3-way'!F152)</f>
        <v>3.5179296441325349</v>
      </c>
      <c r="J153" s="22">
        <f>IF(OR($A153="",$B153="",$C153=""),"",'MPTO_working_3-way'!G152)</f>
        <v>2.4738629605724864</v>
      </c>
      <c r="K153" s="17">
        <f>IF(OR($A153="",$B153="",$C153=""),"",'OddsRatio_working_3-way'!H152)</f>
        <v>3.208052253766752</v>
      </c>
      <c r="L153" s="21">
        <f>IF(OR($A153="",$B153="",$C153=""),"",'OddsRatio_working_3-way'!I152)</f>
        <v>3.5100971375367327</v>
      </c>
      <c r="M153" s="22">
        <f>IF(OR($A153="",$B153="",$C153=""),"",'OddsRatio_working_3-way'!J152)</f>
        <v>2.4789783963909375</v>
      </c>
      <c r="N153" s="23">
        <f t="shared" si="39"/>
        <v>31.208919211248858</v>
      </c>
      <c r="O153" s="24">
        <f t="shared" si="40"/>
        <v>28.554788251934436</v>
      </c>
      <c r="P153" s="24">
        <f t="shared" si="41"/>
        <v>40.236292536816705</v>
      </c>
      <c r="Q153" t="s">
        <v>299</v>
      </c>
      <c r="R153" t="s">
        <v>411</v>
      </c>
      <c r="S153" t="s">
        <v>489</v>
      </c>
      <c r="T153" s="35">
        <v>100</v>
      </c>
      <c r="U153" s="35">
        <f t="shared" si="42"/>
        <v>78.494623655913983</v>
      </c>
      <c r="V153" s="35">
        <f t="shared" si="43"/>
        <v>76.133651551312653</v>
      </c>
      <c r="W153" s="35">
        <f t="shared" si="44"/>
        <v>40.476190476190474</v>
      </c>
      <c r="X153" s="35">
        <f t="shared" si="45"/>
        <v>83.390157972496866</v>
      </c>
      <c r="Y153" s="35">
        <f t="shared" si="46"/>
        <v>81.029185867895535</v>
      </c>
      <c r="Z153" s="35">
        <f t="shared" si="47"/>
        <v>45.371724792773371</v>
      </c>
      <c r="AA153" s="35">
        <f t="shared" si="48"/>
        <v>-4.8955343165828822</v>
      </c>
      <c r="AB153" s="35">
        <f t="shared" si="49"/>
        <v>-4.8955343165828822</v>
      </c>
      <c r="AC153" s="35">
        <f t="shared" si="50"/>
        <v>-4.8955343165828964</v>
      </c>
      <c r="AD153" s="36"/>
      <c r="AE153" s="36"/>
      <c r="AF153">
        <v>1.94</v>
      </c>
      <c r="AG153">
        <v>1.94</v>
      </c>
      <c r="AI153" s="36"/>
      <c r="AJ153" t="s">
        <v>428</v>
      </c>
      <c r="AK153" s="35"/>
      <c r="AL153" s="35"/>
    </row>
    <row r="154" spans="1:38" s="35" customFormat="1" ht="15" x14ac:dyDescent="0.25">
      <c r="A154">
        <v>4.6500000000000004</v>
      </c>
      <c r="B154">
        <v>4.1900000000000004</v>
      </c>
      <c r="C154">
        <v>1.68</v>
      </c>
      <c r="D154" s="20">
        <f t="shared" si="38"/>
        <v>4.8955343165828946E-2</v>
      </c>
      <c r="E154" s="17">
        <f>IF(OR($A154="",$B154="",$C154=""),"",A154*'MPTO_working_3-way'!$I153)</f>
        <v>4.8776423457211049</v>
      </c>
      <c r="F154" s="21">
        <f>IF(OR($A154="",$B154="",$C154=""),"",B154*'MPTO_working_3-way'!$I153)</f>
        <v>4.3951228878648241</v>
      </c>
      <c r="G154" s="22">
        <f>IF(OR($A154="",$B154="",$C154=""),"",C154*'MPTO_working_3-way'!$I153)</f>
        <v>1.7622449765185926</v>
      </c>
      <c r="H154" s="17">
        <f>IF(OR($A154="",$B154="",$C154=""),"",'MPTO_working_3-way'!E153)</f>
        <v>5.0318183075943956</v>
      </c>
      <c r="I154" s="21">
        <f>IF(OR($A154="",$B154="",$C154=""),"",'MPTO_working_3-way'!F153)</f>
        <v>4.4975143792268604</v>
      </c>
      <c r="J154" s="22">
        <f>IF(OR($A154="",$B154="",$C154=""),"",'MPTO_working_3-way'!G153)</f>
        <v>1.7273554357508643</v>
      </c>
      <c r="K154" s="17">
        <f>IF(OR($A154="",$B154="",$C154=""),"",'OddsRatio_working_3-way'!H153)</f>
        <v>4.9684687835169221</v>
      </c>
      <c r="L154" s="21">
        <f>IF(OR($A154="",$B154="",$C154=""),"",'OddsRatio_working_3-way'!I153)</f>
        <v>4.4683329916216383</v>
      </c>
      <c r="M154" s="22">
        <f>IF(OR($A154="",$B154="",$C154=""),"",'OddsRatio_working_3-way'!J153)</f>
        <v>1.7393311706278101</v>
      </c>
      <c r="N154" s="23">
        <f t="shared" si="39"/>
        <v>20.501708184431493</v>
      </c>
      <c r="O154" s="24">
        <f t="shared" si="40"/>
        <v>22.752492376517047</v>
      </c>
      <c r="P154" s="24">
        <f t="shared" si="41"/>
        <v>56.74579943905146</v>
      </c>
      <c r="Q154" t="s">
        <v>310</v>
      </c>
      <c r="R154" t="s">
        <v>314</v>
      </c>
      <c r="S154" t="s">
        <v>490</v>
      </c>
      <c r="T154" s="35">
        <v>100</v>
      </c>
      <c r="U154" s="35">
        <f t="shared" si="42"/>
        <v>61.832061068702288</v>
      </c>
      <c r="V154" s="35">
        <f t="shared" si="43"/>
        <v>71.590909090909093</v>
      </c>
      <c r="W154" s="35">
        <f t="shared" si="44"/>
        <v>62.264150943396231</v>
      </c>
      <c r="X154" s="35">
        <f t="shared" si="45"/>
        <v>66.144939965694675</v>
      </c>
      <c r="Y154" s="35">
        <f t="shared" si="46"/>
        <v>75.903787987901481</v>
      </c>
      <c r="Z154" s="35">
        <f t="shared" si="47"/>
        <v>66.577029840388619</v>
      </c>
      <c r="AA154" s="35">
        <f t="shared" si="48"/>
        <v>-4.3128788969923875</v>
      </c>
      <c r="AB154" s="35">
        <f t="shared" si="49"/>
        <v>-4.3128788969923875</v>
      </c>
      <c r="AC154" s="35">
        <f t="shared" si="50"/>
        <v>-4.3128788969923875</v>
      </c>
      <c r="AD154" s="36"/>
      <c r="AE154" s="36"/>
      <c r="AF154">
        <v>1.43</v>
      </c>
      <c r="AG154">
        <v>2.84</v>
      </c>
      <c r="AH154" s="36"/>
      <c r="AI154" s="36"/>
      <c r="AJ154" t="s">
        <v>419</v>
      </c>
    </row>
    <row r="155" spans="1:38" ht="15" x14ac:dyDescent="0.25">
      <c r="A155">
        <v>2.62</v>
      </c>
      <c r="B155">
        <v>3.52</v>
      </c>
      <c r="C155">
        <v>2.65</v>
      </c>
      <c r="D155" s="20">
        <f t="shared" si="38"/>
        <v>4.3128788969923892E-2</v>
      </c>
      <c r="E155" s="17">
        <f>IF(OR($A155="",$B155="",$C155=""),"",A155*'MPTO_working_3-way'!$I154)</f>
        <v>2.7329974271012007</v>
      </c>
      <c r="F155" s="21">
        <f>IF(OR($A155="",$B155="",$C155=""),"",B155*'MPTO_working_3-way'!$I154)</f>
        <v>3.6718133371741319</v>
      </c>
      <c r="G155" s="22">
        <f>IF(OR($A155="",$B155="",$C155=""),"",C155*'MPTO_working_3-way'!$I154)</f>
        <v>2.7642912907702981</v>
      </c>
      <c r="H155" s="17">
        <f>IF(OR($A155="",$B155="",$C155=""),"",'MPTO_working_3-way'!E154)</f>
        <v>2.7225469328584224</v>
      </c>
      <c r="I155" s="21">
        <f>IF(OR($A155="",$B155="",$C155=""),"",'MPTO_working_3-way'!F154)</f>
        <v>3.7076221645960343</v>
      </c>
      <c r="J155" s="22">
        <f>IF(OR($A155="",$B155="",$C155=""),"",'MPTO_working_3-way'!G154)</f>
        <v>2.7549558188505232</v>
      </c>
      <c r="K155" s="17">
        <f>IF(OR($A155="",$B155="",$C155=""),"",'OddsRatio_working_3-way'!H154)</f>
        <v>2.7280978739810671</v>
      </c>
      <c r="L155" s="21">
        <f>IF(OR($A155="",$B155="",$C155=""),"",'OddsRatio_working_3-way'!I154)</f>
        <v>3.6881522484149936</v>
      </c>
      <c r="M155" s="22">
        <f>IF(OR($A155="",$B155="",$C155=""),"",'OddsRatio_working_3-way'!J154)</f>
        <v>2.7600996864621981</v>
      </c>
      <c r="N155" s="23">
        <f t="shared" si="39"/>
        <v>36.589862474209013</v>
      </c>
      <c r="O155" s="24">
        <f t="shared" si="40"/>
        <v>27.234499909780574</v>
      </c>
      <c r="P155" s="24">
        <f t="shared" si="41"/>
        <v>36.17563761601042</v>
      </c>
      <c r="Q155" t="s">
        <v>146</v>
      </c>
      <c r="R155" t="s">
        <v>311</v>
      </c>
      <c r="S155" t="s">
        <v>490</v>
      </c>
      <c r="T155" s="35">
        <v>100</v>
      </c>
      <c r="U155" s="35">
        <f t="shared" si="42"/>
        <v>21.259842519685037</v>
      </c>
      <c r="V155" s="35">
        <f t="shared" si="43"/>
        <v>82.698961937716263</v>
      </c>
      <c r="W155" s="35">
        <f t="shared" si="44"/>
        <v>88.888888888888886</v>
      </c>
      <c r="X155" s="35">
        <f t="shared" si="45"/>
        <v>28.412149173394845</v>
      </c>
      <c r="Y155" s="35">
        <f t="shared" si="46"/>
        <v>89.851268591426077</v>
      </c>
      <c r="Z155" s="35">
        <f t="shared" si="47"/>
        <v>96.041195542598686</v>
      </c>
      <c r="AA155" s="35">
        <f t="shared" si="48"/>
        <v>-7.1523066537098074</v>
      </c>
      <c r="AB155" s="35">
        <f t="shared" si="49"/>
        <v>-7.1523066537098146</v>
      </c>
      <c r="AC155" s="35">
        <f t="shared" si="50"/>
        <v>-7.1523066537098003</v>
      </c>
      <c r="AD155" s="36"/>
      <c r="AE155" s="36"/>
      <c r="AF155">
        <v>1.81</v>
      </c>
      <c r="AG155">
        <v>2.0299999999999998</v>
      </c>
      <c r="AI155" s="36"/>
      <c r="AJ155" t="s">
        <v>419</v>
      </c>
      <c r="AK155" s="35"/>
      <c r="AL155" s="35"/>
    </row>
    <row r="156" spans="1:38" ht="15" x14ac:dyDescent="0.25">
      <c r="A156">
        <v>1.27</v>
      </c>
      <c r="B156">
        <v>5.78</v>
      </c>
      <c r="C156">
        <v>9</v>
      </c>
      <c r="D156" s="20">
        <f t="shared" si="38"/>
        <v>7.1523066537098057E-2</v>
      </c>
      <c r="E156" s="17">
        <f>IF(OR($A156="",$B156="",$C156=""),"",A156*'MPTO_working_3-way'!$I155)</f>
        <v>1.3608342945021146</v>
      </c>
      <c r="F156" s="21">
        <f>IF(OR($A156="",$B156="",$C156=""),"",B156*'MPTO_working_3-way'!$I155)</f>
        <v>6.1934033245844269</v>
      </c>
      <c r="G156" s="22">
        <f>IF(OR($A156="",$B156="",$C156=""),"",C156*'MPTO_working_3-way'!$I155)</f>
        <v>9.643707598833883</v>
      </c>
      <c r="H156" s="17">
        <f>IF(OR($A156="",$B156="",$C156=""),"",'MPTO_working_3-way'!E155)</f>
        <v>1.3096538271435254</v>
      </c>
      <c r="I156" s="21">
        <f>IF(OR($A156="",$B156="",$C156=""),"",'MPTO_working_3-way'!F155)</f>
        <v>6.703789641736118</v>
      </c>
      <c r="J156" s="22">
        <f>IF(OR($A156="",$B156="",$C156=""),"",'MPTO_working_3-way'!G155)</f>
        <v>11.458679740527039</v>
      </c>
      <c r="K156" s="17">
        <f>IF(OR($A156="",$B156="",$C156=""),"",'OddsRatio_working_3-way'!H155)</f>
        <v>1.3224383846369538</v>
      </c>
      <c r="L156" s="21">
        <f>IF(OR($A156="",$B156="",$C156=""),"",'OddsRatio_working_3-way'!I155)</f>
        <v>6.7083536243134745</v>
      </c>
      <c r="M156" s="22">
        <f>IF(OR($A156="",$B156="",$C156=""),"",'OddsRatio_working_3-way'!J155)</f>
        <v>10.553729915168995</v>
      </c>
      <c r="N156" s="23">
        <f t="shared" si="39"/>
        <v>73.484332665636401</v>
      </c>
      <c r="O156" s="24">
        <f t="shared" si="40"/>
        <v>16.146211502657131</v>
      </c>
      <c r="P156" s="24">
        <f t="shared" si="41"/>
        <v>10.369455831706469</v>
      </c>
      <c r="Q156" t="s">
        <v>307</v>
      </c>
      <c r="R156" t="s">
        <v>150</v>
      </c>
      <c r="S156" t="s">
        <v>490</v>
      </c>
      <c r="T156" s="35">
        <v>100</v>
      </c>
      <c r="U156" s="35">
        <f t="shared" si="42"/>
        <v>56.709956709956707</v>
      </c>
      <c r="V156" s="35">
        <f t="shared" si="43"/>
        <v>72.14484679665739</v>
      </c>
      <c r="W156" s="35">
        <f t="shared" si="44"/>
        <v>66.555183946488299</v>
      </c>
      <c r="X156" s="35">
        <f t="shared" si="45"/>
        <v>61.299969256854325</v>
      </c>
      <c r="Y156" s="35">
        <f t="shared" si="46"/>
        <v>76.734859343555001</v>
      </c>
      <c r="Z156" s="35">
        <f t="shared" si="47"/>
        <v>71.14519649338591</v>
      </c>
      <c r="AA156" s="35">
        <f t="shared" si="48"/>
        <v>-4.5900125468976185</v>
      </c>
      <c r="AB156" s="35">
        <f t="shared" si="49"/>
        <v>-4.5900125468976114</v>
      </c>
      <c r="AC156" s="35">
        <f t="shared" si="50"/>
        <v>-4.5900125468976114</v>
      </c>
      <c r="AD156" s="36"/>
      <c r="AE156" s="36"/>
      <c r="AF156">
        <v>1.4</v>
      </c>
      <c r="AG156">
        <v>2.87</v>
      </c>
      <c r="AI156" s="36"/>
      <c r="AJ156" t="s">
        <v>419</v>
      </c>
      <c r="AK156" s="35"/>
      <c r="AL156" s="35"/>
    </row>
    <row r="157" spans="1:38" ht="15" x14ac:dyDescent="0.25">
      <c r="A157">
        <v>2.31</v>
      </c>
      <c r="B157">
        <v>3.59</v>
      </c>
      <c r="C157">
        <v>2.99</v>
      </c>
      <c r="D157" s="20">
        <f t="shared" si="38"/>
        <v>4.590012546897615E-2</v>
      </c>
      <c r="E157" s="17">
        <f>IF(OR($A157="",$B157="",$C157=""),"",A157*'MPTO_working_3-way'!$I156)</f>
        <v>2.4160292898333351</v>
      </c>
      <c r="F157" s="21">
        <f>IF(OR($A157="",$B157="",$C157=""),"",B157*'MPTO_working_3-way'!$I156)</f>
        <v>3.7547814504336241</v>
      </c>
      <c r="G157" s="22">
        <f>IF(OR($A157="",$B157="",$C157=""),"",C157*'MPTO_working_3-way'!$I156)</f>
        <v>3.1272413751522388</v>
      </c>
      <c r="H157" s="17">
        <f>IF(OR($A157="",$B157="",$C157=""),"",'MPTO_working_3-way'!E156)</f>
        <v>2.3946337727795792</v>
      </c>
      <c r="I157" s="21">
        <f>IF(OR($A157="",$B157="",$C157=""),"",'MPTO_working_3-way'!F156)</f>
        <v>3.7986489618753327</v>
      </c>
      <c r="J157" s="22">
        <f>IF(OR($A157="",$B157="",$C157=""),"",'MPTO_working_3-way'!G156)</f>
        <v>3.1333413589757382</v>
      </c>
      <c r="K157" s="17">
        <f>IF(OR($A157="",$B157="",$C157=""),"",'OddsRatio_working_3-way'!H156)</f>
        <v>2.4040396267380424</v>
      </c>
      <c r="L157" s="21">
        <f>IF(OR($A157="",$B157="",$C157=""),"",'OddsRatio_working_3-way'!I156)</f>
        <v>3.7759256742378087</v>
      </c>
      <c r="M157" s="22">
        <f>IF(OR($A157="",$B157="",$C157=""),"",'OddsRatio_working_3-way'!J156)</f>
        <v>3.1328540894722932</v>
      </c>
      <c r="N157" s="23">
        <f t="shared" si="39"/>
        <v>41.390226691704676</v>
      </c>
      <c r="O157" s="24">
        <f t="shared" si="40"/>
        <v>26.632708539787693</v>
      </c>
      <c r="P157" s="24">
        <f t="shared" si="41"/>
        <v>31.977064768507628</v>
      </c>
      <c r="Q157" t="s">
        <v>312</v>
      </c>
      <c r="R157" t="s">
        <v>147</v>
      </c>
      <c r="S157" t="s">
        <v>490</v>
      </c>
      <c r="T157" s="35">
        <v>100</v>
      </c>
      <c r="U157" s="35">
        <f t="shared" si="42"/>
        <v>66.996699669967001</v>
      </c>
      <c r="V157" s="35">
        <f t="shared" si="43"/>
        <v>69.325153374233125</v>
      </c>
      <c r="W157" s="35">
        <f t="shared" si="44"/>
        <v>61.389961389961393</v>
      </c>
      <c r="X157" s="35">
        <f t="shared" si="45"/>
        <v>69.284885235805476</v>
      </c>
      <c r="Y157" s="35">
        <f t="shared" si="46"/>
        <v>71.613338940071614</v>
      </c>
      <c r="Z157" s="35">
        <f t="shared" si="47"/>
        <v>63.678146955799875</v>
      </c>
      <c r="AA157" s="35">
        <f t="shared" si="48"/>
        <v>-2.2881855658384751</v>
      </c>
      <c r="AB157" s="35">
        <f t="shared" si="49"/>
        <v>-2.2881855658384893</v>
      </c>
      <c r="AC157" s="35">
        <f t="shared" si="50"/>
        <v>-2.2881855658384822</v>
      </c>
      <c r="AD157" s="36"/>
      <c r="AE157" s="36"/>
      <c r="AF157">
        <v>1.79</v>
      </c>
      <c r="AG157">
        <v>2.0499999999999998</v>
      </c>
      <c r="AI157" s="36"/>
      <c r="AJ157" t="s">
        <v>419</v>
      </c>
      <c r="AK157" s="35"/>
      <c r="AL157" s="35"/>
    </row>
    <row r="158" spans="1:38" ht="15" x14ac:dyDescent="0.25">
      <c r="A158">
        <v>3.03</v>
      </c>
      <c r="B158">
        <v>3.26</v>
      </c>
      <c r="C158">
        <v>2.59</v>
      </c>
      <c r="D158" s="20">
        <f t="shared" si="38"/>
        <v>2.2881855658384964E-2</v>
      </c>
      <c r="E158" s="17">
        <f>IF(OR($A158="",$B158="",$C158=""),"",A158*'MPTO_working_3-way'!$I157)</f>
        <v>3.0993320226449064</v>
      </c>
      <c r="F158" s="21">
        <f>IF(OR($A158="",$B158="",$C158=""),"",B158*'MPTO_working_3-way'!$I157)</f>
        <v>3.3345948494463347</v>
      </c>
      <c r="G158" s="22">
        <f>IF(OR($A158="",$B158="",$C158=""),"",C158*'MPTO_working_3-way'!$I157)</f>
        <v>2.6492640061552168</v>
      </c>
      <c r="H158" s="17">
        <f>IF(OR($A158="",$B158="",$C158=""),"",'MPTO_working_3-way'!E157)</f>
        <v>3.101681961326666</v>
      </c>
      <c r="I158" s="21">
        <f>IF(OR($A158="",$B158="",$C158=""),"",'MPTO_working_3-way'!F157)</f>
        <v>3.3431266770515622</v>
      </c>
      <c r="J158" s="22">
        <f>IF(OR($A158="",$B158="",$C158=""),"",'MPTO_working_3-way'!G157)</f>
        <v>2.6421957007576631</v>
      </c>
      <c r="K158" s="17">
        <f>IF(OR($A158="",$B158="",$C158=""),"",'OddsRatio_working_3-way'!H157)</f>
        <v>3.1008354836517049</v>
      </c>
      <c r="L158" s="21">
        <f>IF(OR($A158="",$B158="",$C158=""),"",'OddsRatio_working_3-way'!I157)</f>
        <v>3.3388611788437697</v>
      </c>
      <c r="M158" s="22">
        <f>IF(OR($A158="",$B158="",$C158=""),"",'OddsRatio_working_3-way'!J157)</f>
        <v>2.6454819798060147</v>
      </c>
      <c r="N158" s="23">
        <f t="shared" si="39"/>
        <v>32.265016871171504</v>
      </c>
      <c r="O158" s="24">
        <f t="shared" si="40"/>
        <v>29.988650650199283</v>
      </c>
      <c r="P158" s="24">
        <f t="shared" si="41"/>
        <v>37.746332478629213</v>
      </c>
      <c r="Q158" t="s">
        <v>153</v>
      </c>
      <c r="R158" t="s">
        <v>156</v>
      </c>
      <c r="S158" t="s">
        <v>490</v>
      </c>
      <c r="T158" s="35">
        <v>100</v>
      </c>
      <c r="U158" s="35">
        <f t="shared" si="42"/>
        <v>27.536231884057976</v>
      </c>
      <c r="V158" s="35">
        <f t="shared" si="43"/>
        <v>80.6949806949807</v>
      </c>
      <c r="W158" s="35">
        <f t="shared" si="44"/>
        <v>89.247311827956992</v>
      </c>
      <c r="X158" s="35">
        <f t="shared" si="45"/>
        <v>30.057707477062312</v>
      </c>
      <c r="Y158" s="35">
        <f t="shared" si="46"/>
        <v>83.216456287985054</v>
      </c>
      <c r="Z158" s="35">
        <f t="shared" si="47"/>
        <v>91.768787420961345</v>
      </c>
      <c r="AA158" s="35">
        <f t="shared" si="48"/>
        <v>-2.521475593004336</v>
      </c>
      <c r="AB158" s="35">
        <f t="shared" si="49"/>
        <v>-2.5214755930043538</v>
      </c>
      <c r="AC158" s="35">
        <f t="shared" si="50"/>
        <v>-2.5214755930043538</v>
      </c>
      <c r="AD158" s="36"/>
      <c r="AE158" s="36"/>
      <c r="AF158">
        <v>1.97</v>
      </c>
      <c r="AG158">
        <v>1.93</v>
      </c>
      <c r="AI158" s="36"/>
      <c r="AJ158" t="s">
        <v>420</v>
      </c>
      <c r="AK158" s="35"/>
      <c r="AL158" s="35"/>
    </row>
    <row r="159" spans="1:38" ht="15" x14ac:dyDescent="0.25">
      <c r="A159">
        <v>1.38</v>
      </c>
      <c r="B159">
        <v>5.18</v>
      </c>
      <c r="C159">
        <v>9.3000000000000007</v>
      </c>
      <c r="D159" s="20">
        <f t="shared" si="38"/>
        <v>2.521475593004352E-2</v>
      </c>
      <c r="E159" s="17">
        <f>IF(OR($A159="",$B159="",$C159=""),"",A159*'MPTO_working_3-way'!$I158)</f>
        <v>1.4147963631834599</v>
      </c>
      <c r="F159" s="21">
        <f>IF(OR($A159="",$B159="",$C159=""),"",B159*'MPTO_working_3-way'!$I158)</f>
        <v>5.3106124357176254</v>
      </c>
      <c r="G159" s="22">
        <f>IF(OR($A159="",$B159="",$C159=""),"",C159*'MPTO_working_3-way'!$I158)</f>
        <v>9.5344972301494053</v>
      </c>
      <c r="H159" s="17">
        <f>IF(OR($A159="",$B159="",$C159=""),"",'MPTO_working_3-way'!E158)</f>
        <v>1.3961941596850085</v>
      </c>
      <c r="I159" s="21">
        <f>IF(OR($A159="",$B159="",$C159=""),"",'MPTO_working_3-way'!F158)</f>
        <v>5.4157898338443893</v>
      </c>
      <c r="J159" s="22">
        <f>IF(OR($A159="",$B159="",$C159=""),"",'MPTO_working_3-way'!G158)</f>
        <v>10.088581470307942</v>
      </c>
      <c r="K159" s="17">
        <f>IF(OR($A159="",$B159="",$C159=""),"",'OddsRatio_working_3-way'!H158)</f>
        <v>1.4019500930520727</v>
      </c>
      <c r="L159" s="21">
        <f>IF(OR($A159="",$B159="",$C159=""),"",'OddsRatio_working_3-way'!I158)</f>
        <v>5.4214510235728026</v>
      </c>
      <c r="M159" s="22">
        <f>IF(OR($A159="",$B159="",$C159=""),"",'OddsRatio_working_3-way'!J158)</f>
        <v>9.7794362429794894</v>
      </c>
      <c r="N159" s="23">
        <f t="shared" si="39"/>
        <v>70.681550081870526</v>
      </c>
      <c r="O159" s="24">
        <f t="shared" si="40"/>
        <v>18.83021990598095</v>
      </c>
      <c r="P159" s="24">
        <f t="shared" si="41"/>
        <v>10.488230012148527</v>
      </c>
      <c r="Q159" t="s">
        <v>159</v>
      </c>
      <c r="R159" t="s">
        <v>161</v>
      </c>
      <c r="S159" t="s">
        <v>490</v>
      </c>
      <c r="T159" s="35">
        <v>100</v>
      </c>
      <c r="U159" s="35">
        <f t="shared" si="42"/>
        <v>69.512195121951223</v>
      </c>
      <c r="V159" s="35">
        <f t="shared" si="43"/>
        <v>72.899728997289984</v>
      </c>
      <c r="W159" s="35">
        <f t="shared" si="44"/>
        <v>54.751131221719454</v>
      </c>
      <c r="X159" s="35">
        <f t="shared" si="45"/>
        <v>72.349139780990583</v>
      </c>
      <c r="Y159" s="35">
        <f t="shared" si="46"/>
        <v>75.736673656329316</v>
      </c>
      <c r="Z159" s="35">
        <f t="shared" si="47"/>
        <v>57.588075880758808</v>
      </c>
      <c r="AA159" s="35">
        <f t="shared" si="48"/>
        <v>-2.8369446590393608</v>
      </c>
      <c r="AB159" s="35">
        <f t="shared" si="49"/>
        <v>-2.8369446590393324</v>
      </c>
      <c r="AC159" s="35">
        <f t="shared" si="50"/>
        <v>-2.8369446590393537</v>
      </c>
      <c r="AD159" s="36"/>
      <c r="AE159" s="36"/>
      <c r="AF159">
        <v>1.56</v>
      </c>
      <c r="AG159">
        <v>2.57</v>
      </c>
      <c r="AI159" s="36"/>
      <c r="AJ159" t="s">
        <v>420</v>
      </c>
      <c r="AK159" s="35"/>
      <c r="AL159" s="35"/>
    </row>
    <row r="160" spans="1:38" ht="15" x14ac:dyDescent="0.25">
      <c r="A160">
        <v>3.28</v>
      </c>
      <c r="B160">
        <v>3.69</v>
      </c>
      <c r="C160">
        <v>2.21</v>
      </c>
      <c r="D160" s="20">
        <f t="shared" si="38"/>
        <v>2.8369446590393421E-2</v>
      </c>
      <c r="E160" s="17">
        <f>IF(OR($A160="",$B160="",$C160=""),"",A160*'MPTO_working_3-way'!$I159)</f>
        <v>3.3730517848164903</v>
      </c>
      <c r="F160" s="21">
        <f>IF(OR($A160="",$B160="",$C160=""),"",B160*'MPTO_working_3-way'!$I159)</f>
        <v>3.7946832579185519</v>
      </c>
      <c r="G160" s="22">
        <f>IF(OR($A160="",$B160="",$C160=""),"",C160*'MPTO_working_3-way'!$I159)</f>
        <v>2.2726964769647693</v>
      </c>
      <c r="H160" s="17">
        <f>IF(OR($A160="",$B160="",$C160=""),"",'MPTO_working_3-way'!E159)</f>
        <v>3.3849932202451778</v>
      </c>
      <c r="I160" s="21">
        <f>IF(OR($A160="",$B160="",$C160=""),"",'MPTO_working_3-way'!F159)</f>
        <v>3.8234158767865094</v>
      </c>
      <c r="J160" s="22">
        <f>IF(OR($A160="",$B160="",$C160=""),"",'MPTO_working_3-way'!G159)</f>
        <v>2.2571722493114916</v>
      </c>
      <c r="K160" s="17">
        <f>IF(OR($A160="",$B160="",$C160=""),"",'OddsRatio_working_3-way'!H159)</f>
        <v>3.381254784274025</v>
      </c>
      <c r="L160" s="21">
        <f>IF(OR($A160="",$B160="",$C160=""),"",'OddsRatio_working_3-way'!I159)</f>
        <v>3.8094628814461071</v>
      </c>
      <c r="M160" s="22">
        <f>IF(OR($A160="",$B160="",$C160=""),"",'OddsRatio_working_3-way'!J159)</f>
        <v>2.2637360916541969</v>
      </c>
      <c r="N160" s="23">
        <f t="shared" si="39"/>
        <v>29.646743180801909</v>
      </c>
      <c r="O160" s="24">
        <f t="shared" si="40"/>
        <v>26.352660605157251</v>
      </c>
      <c r="P160" s="24">
        <f t="shared" si="41"/>
        <v>44.000596214040847</v>
      </c>
      <c r="Q160" t="s">
        <v>165</v>
      </c>
      <c r="R160" t="s">
        <v>162</v>
      </c>
      <c r="S160" t="s">
        <v>490</v>
      </c>
      <c r="T160" s="35">
        <v>100</v>
      </c>
      <c r="U160" s="35">
        <f t="shared" si="42"/>
        <v>68.454258675078862</v>
      </c>
      <c r="V160" s="35">
        <f t="shared" si="43"/>
        <v>70.930232558139537</v>
      </c>
      <c r="W160" s="35">
        <f t="shared" si="44"/>
        <v>57.805907172995774</v>
      </c>
      <c r="X160" s="35">
        <f t="shared" si="45"/>
        <v>71.26386026886469</v>
      </c>
      <c r="Y160" s="35">
        <f t="shared" si="46"/>
        <v>73.739834151925351</v>
      </c>
      <c r="Z160" s="35">
        <f t="shared" si="47"/>
        <v>60.615508766781602</v>
      </c>
      <c r="AA160" s="35">
        <f t="shared" si="48"/>
        <v>-2.8096015937858283</v>
      </c>
      <c r="AB160" s="35">
        <f t="shared" si="49"/>
        <v>-2.8096015937858141</v>
      </c>
      <c r="AC160" s="35">
        <f t="shared" si="50"/>
        <v>-2.8096015937858283</v>
      </c>
      <c r="AD160" s="36"/>
      <c r="AE160" s="36"/>
      <c r="AF160">
        <v>1.78</v>
      </c>
      <c r="AG160">
        <v>2.12</v>
      </c>
      <c r="AI160" s="36"/>
      <c r="AJ160" t="s">
        <v>421</v>
      </c>
      <c r="AK160" s="35"/>
      <c r="AL160" s="35"/>
    </row>
    <row r="161" spans="1:38" ht="15" x14ac:dyDescent="0.25">
      <c r="A161">
        <v>3.17</v>
      </c>
      <c r="B161">
        <v>3.44</v>
      </c>
      <c r="C161">
        <v>2.37</v>
      </c>
      <c r="D161" s="20">
        <f t="shared" si="38"/>
        <v>2.8096015937858265E-2</v>
      </c>
      <c r="E161" s="17">
        <f>IF(OR($A161="",$B161="",$C161=""),"",A161*'MPTO_working_3-way'!$I160)</f>
        <v>3.2590643705230105</v>
      </c>
      <c r="F161" s="21">
        <f>IF(OR($A161="",$B161="",$C161=""),"",B161*'MPTO_working_3-way'!$I160)</f>
        <v>3.5366502948262322</v>
      </c>
      <c r="G161" s="22">
        <f>IF(OR($A161="",$B161="",$C161=""),"",C161*'MPTO_working_3-way'!$I160)</f>
        <v>2.4365875577727243</v>
      </c>
      <c r="H161" s="17">
        <f>IF(OR($A161="",$B161="",$C161=""),"",'MPTO_working_3-way'!E160)</f>
        <v>3.266990827175615</v>
      </c>
      <c r="I161" s="21">
        <f>IF(OR($A161="",$B161="",$C161=""),"",'MPTO_working_3-way'!F160)</f>
        <v>3.5545149733804942</v>
      </c>
      <c r="J161" s="22">
        <f>IF(OR($A161="",$B161="",$C161=""),"",'MPTO_working_3-way'!G160)</f>
        <v>2.4237982690908386</v>
      </c>
      <c r="K161" s="17">
        <f>IF(OR($A161="",$B161="",$C161=""),"",'OddsRatio_working_3-way'!H160)</f>
        <v>3.264131323078642</v>
      </c>
      <c r="L161" s="21">
        <f>IF(OR($A161="",$B161="",$C161=""),"",'OddsRatio_working_3-way'!I160)</f>
        <v>3.5458435153510988</v>
      </c>
      <c r="M161" s="22">
        <f>IF(OR($A161="",$B161="",$C161=""),"",'OddsRatio_working_3-way'!J160)</f>
        <v>2.4294285311602484</v>
      </c>
      <c r="N161" s="23">
        <f t="shared" si="39"/>
        <v>30.683652923354849</v>
      </c>
      <c r="O161" s="24">
        <f t="shared" si="40"/>
        <v>28.275342955533393</v>
      </c>
      <c r="P161" s="24">
        <f t="shared" si="41"/>
        <v>41.041004121111754</v>
      </c>
      <c r="Q161" t="s">
        <v>324</v>
      </c>
      <c r="R161" t="s">
        <v>166</v>
      </c>
      <c r="S161" t="s">
        <v>490</v>
      </c>
      <c r="T161" s="35">
        <v>100</v>
      </c>
      <c r="U161" s="35">
        <f t="shared" si="42"/>
        <v>63.503649635036496</v>
      </c>
      <c r="V161" s="35">
        <f t="shared" si="43"/>
        <v>72.972972972972968</v>
      </c>
      <c r="W161" s="35">
        <f t="shared" si="44"/>
        <v>60.784313725490193</v>
      </c>
      <c r="X161" s="35">
        <f t="shared" si="45"/>
        <v>66.242713301536838</v>
      </c>
      <c r="Y161" s="35">
        <f t="shared" si="46"/>
        <v>75.712036639473311</v>
      </c>
      <c r="Z161" s="35">
        <f t="shared" si="47"/>
        <v>63.523377391990522</v>
      </c>
      <c r="AA161" s="35">
        <f t="shared" si="48"/>
        <v>-2.7390636665003427</v>
      </c>
      <c r="AB161" s="35">
        <f t="shared" si="49"/>
        <v>-2.7390636665003427</v>
      </c>
      <c r="AC161" s="35">
        <f t="shared" si="50"/>
        <v>-2.7390636665003285</v>
      </c>
      <c r="AD161" s="36"/>
      <c r="AE161" s="36"/>
      <c r="AF161">
        <v>1.86</v>
      </c>
      <c r="AG161">
        <v>2.0299999999999998</v>
      </c>
      <c r="AI161" s="36"/>
      <c r="AJ161" t="s">
        <v>421</v>
      </c>
      <c r="AK161" s="35"/>
      <c r="AL161" s="35"/>
    </row>
    <row r="162" spans="1:38" ht="15" x14ac:dyDescent="0.25">
      <c r="A162">
        <v>2.74</v>
      </c>
      <c r="B162">
        <v>3.7</v>
      </c>
      <c r="C162">
        <v>2.5499999999999998</v>
      </c>
      <c r="D162" s="20">
        <f t="shared" si="38"/>
        <v>2.7390636665003409E-2</v>
      </c>
      <c r="E162" s="17">
        <f>IF(OR($A162="",$B162="",$C162=""),"",A162*'MPTO_working_3-way'!$I161)</f>
        <v>2.8150503444621098</v>
      </c>
      <c r="F162" s="21">
        <f>IF(OR($A162="",$B162="",$C162=""),"",B162*'MPTO_working_3-way'!$I161)</f>
        <v>3.801345355660513</v>
      </c>
      <c r="G162" s="22">
        <f>IF(OR($A162="",$B162="",$C162=""),"",C162*'MPTO_working_3-way'!$I161)</f>
        <v>2.6198461234957584</v>
      </c>
      <c r="H162" s="17">
        <f>IF(OR($A162="",$B162="",$C162=""),"",'MPTO_working_3-way'!E161)</f>
        <v>2.810304780609417</v>
      </c>
      <c r="I162" s="21">
        <f>IF(OR($A162="",$B162="",$C162=""),"",'MPTO_working_3-way'!F161)</f>
        <v>3.8293627085503816</v>
      </c>
      <c r="J162" s="22">
        <f>IF(OR($A162="",$B162="",$C162=""),"",'MPTO_working_3-way'!G161)</f>
        <v>2.6107843896330358</v>
      </c>
      <c r="K162" s="17">
        <f>IF(OR($A162="",$B162="",$C162=""),"",'OddsRatio_working_3-way'!H161)</f>
        <v>2.8133827306480383</v>
      </c>
      <c r="L162" s="21">
        <f>IF(OR($A162="",$B162="",$C162=""),"",'OddsRatio_working_3-way'!I161)</f>
        <v>3.8138697544538531</v>
      </c>
      <c r="M162" s="22">
        <f>IF(OR($A162="",$B162="",$C162=""),"",'OddsRatio_working_3-way'!J161)</f>
        <v>2.6153696738531367</v>
      </c>
      <c r="N162" s="23">
        <f t="shared" si="39"/>
        <v>35.523343373493972</v>
      </c>
      <c r="O162" s="24">
        <f t="shared" si="40"/>
        <v>26.306475903614452</v>
      </c>
      <c r="P162" s="24">
        <f t="shared" si="41"/>
        <v>38.170180722891565</v>
      </c>
      <c r="Q162" t="s">
        <v>167</v>
      </c>
      <c r="R162" t="s">
        <v>163</v>
      </c>
      <c r="S162" t="s">
        <v>490</v>
      </c>
      <c r="T162" s="35">
        <v>100</v>
      </c>
      <c r="U162" s="35">
        <f t="shared" si="42"/>
        <v>72.067039106145245</v>
      </c>
      <c r="V162" s="35">
        <f t="shared" si="43"/>
        <v>72.972972972972968</v>
      </c>
      <c r="W162" s="35">
        <f t="shared" si="44"/>
        <v>52.606635071090047</v>
      </c>
      <c r="X162" s="35">
        <f t="shared" si="45"/>
        <v>74.420391955936964</v>
      </c>
      <c r="Y162" s="35">
        <f t="shared" si="46"/>
        <v>75.326325822764701</v>
      </c>
      <c r="Z162" s="35">
        <f t="shared" si="47"/>
        <v>54.959987920881773</v>
      </c>
      <c r="AA162" s="35">
        <f t="shared" si="48"/>
        <v>-2.3533528497917189</v>
      </c>
      <c r="AB162" s="35">
        <f t="shared" si="49"/>
        <v>-2.3533528497917331</v>
      </c>
      <c r="AC162" s="35">
        <f t="shared" si="50"/>
        <v>-2.353352849791726</v>
      </c>
      <c r="AD162" s="36"/>
      <c r="AE162" s="36"/>
      <c r="AF162">
        <v>1.6</v>
      </c>
      <c r="AG162">
        <v>2.46</v>
      </c>
      <c r="AI162" s="36"/>
      <c r="AJ162" t="s">
        <v>421</v>
      </c>
      <c r="AK162" s="35"/>
      <c r="AL162" s="35"/>
    </row>
    <row r="163" spans="1:38" ht="15" x14ac:dyDescent="0.25">
      <c r="A163">
        <v>3.58</v>
      </c>
      <c r="B163">
        <v>3.7</v>
      </c>
      <c r="C163">
        <v>2.11</v>
      </c>
      <c r="D163" s="20">
        <f t="shared" si="38"/>
        <v>2.3533528497917233E-2</v>
      </c>
      <c r="E163" s="17">
        <f>IF(OR($A163="",$B163="",$C163=""),"",A163*'MPTO_working_3-way'!$I162)</f>
        <v>3.6642500320225437</v>
      </c>
      <c r="F163" s="21">
        <f>IF(OR($A163="",$B163="",$C163=""),"",B163*'MPTO_working_3-way'!$I162)</f>
        <v>3.7870740554422939</v>
      </c>
      <c r="G163" s="22">
        <f>IF(OR($A163="",$B163="",$C163=""),"",C163*'MPTO_working_3-way'!$I162)</f>
        <v>2.1596557451306051</v>
      </c>
      <c r="H163" s="17">
        <f>IF(OR($A163="",$B163="",$C163=""),"",'MPTO_working_3-way'!E162)</f>
        <v>3.6834434083694512</v>
      </c>
      <c r="I163" s="21">
        <f>IF(OR($A163="",$B163="",$C163=""),"",'MPTO_working_3-way'!F162)</f>
        <v>3.8106015090216814</v>
      </c>
      <c r="J163" s="22">
        <f>IF(OR($A163="",$B163="",$C163=""),"",'MPTO_working_3-way'!G162)</f>
        <v>2.1455123379424803</v>
      </c>
      <c r="K163" s="17">
        <f>IF(OR($A163="",$B163="",$C163=""),"",'OddsRatio_working_3-way'!H162)</f>
        <v>3.6759800446875719</v>
      </c>
      <c r="L163" s="21">
        <f>IF(OR($A163="",$B163="",$C163=""),"",'OddsRatio_working_3-way'!I162)</f>
        <v>3.8004442328125747</v>
      </c>
      <c r="M163" s="22">
        <f>IF(OR($A163="",$B163="",$C163=""),"",'OddsRatio_working_3-way'!J162)</f>
        <v>2.1512937401562806</v>
      </c>
      <c r="N163" s="23">
        <f t="shared" si="39"/>
        <v>27.290714095949216</v>
      </c>
      <c r="O163" s="24">
        <f t="shared" si="40"/>
        <v>26.405609854999511</v>
      </c>
      <c r="P163" s="24">
        <f t="shared" si="41"/>
        <v>46.303676049051283</v>
      </c>
      <c r="Q163" t="s">
        <v>173</v>
      </c>
      <c r="R163" t="s">
        <v>176</v>
      </c>
      <c r="S163" t="s">
        <v>490</v>
      </c>
      <c r="T163" s="35">
        <v>100</v>
      </c>
      <c r="U163" s="35">
        <f t="shared" si="42"/>
        <v>65.03496503496504</v>
      </c>
      <c r="V163" s="35">
        <f t="shared" si="43"/>
        <v>72.067039106145245</v>
      </c>
      <c r="W163" s="35">
        <f t="shared" si="44"/>
        <v>60.629921259842511</v>
      </c>
      <c r="X163" s="35">
        <f t="shared" si="45"/>
        <v>67.303039634012237</v>
      </c>
      <c r="Y163" s="35">
        <f t="shared" si="46"/>
        <v>74.335113705192441</v>
      </c>
      <c r="Z163" s="35">
        <f t="shared" si="47"/>
        <v>62.897995858889708</v>
      </c>
      <c r="AA163" s="35">
        <f t="shared" si="48"/>
        <v>-2.2680745990471962</v>
      </c>
      <c r="AB163" s="35">
        <f t="shared" si="49"/>
        <v>-2.2680745990471962</v>
      </c>
      <c r="AC163" s="35">
        <f t="shared" si="50"/>
        <v>-2.2680745990471962</v>
      </c>
      <c r="AD163" s="36"/>
      <c r="AE163" s="36"/>
      <c r="AF163">
        <v>1.78</v>
      </c>
      <c r="AG163">
        <v>2.14</v>
      </c>
      <c r="AI163" s="36"/>
      <c r="AJ163" t="s">
        <v>429</v>
      </c>
      <c r="AK163" s="35"/>
      <c r="AL163" s="35"/>
    </row>
    <row r="164" spans="1:38" ht="15" x14ac:dyDescent="0.25">
      <c r="A164">
        <v>2.86</v>
      </c>
      <c r="B164">
        <v>3.58</v>
      </c>
      <c r="C164">
        <v>2.54</v>
      </c>
      <c r="D164" s="20">
        <f t="shared" si="38"/>
        <v>2.2680745990471873E-2</v>
      </c>
      <c r="E164" s="17">
        <f>IF(OR($A164="",$B164="",$C164=""),"",A164*'MPTO_working_3-way'!$I163)</f>
        <v>2.9248669335327495</v>
      </c>
      <c r="F164" s="21">
        <f>IF(OR($A164="",$B164="",$C164=""),"",B164*'MPTO_working_3-way'!$I163)</f>
        <v>3.6611970706458892</v>
      </c>
      <c r="G164" s="22">
        <f>IF(OR($A164="",$B164="",$C164=""),"",C164*'MPTO_working_3-way'!$I163)</f>
        <v>2.5976090948157986</v>
      </c>
      <c r="H164" s="17">
        <f>IF(OR($A164="",$B164="",$C164=""),"",'MPTO_working_3-way'!E163)</f>
        <v>2.9232064801501338</v>
      </c>
      <c r="I164" s="21">
        <f>IF(OR($A164="",$B164="",$C164=""),"",'MPTO_working_3-way'!F163)</f>
        <v>3.6795906609483251</v>
      </c>
      <c r="J164" s="22">
        <f>IF(OR($A164="",$B164="",$C164=""),"",'MPTO_working_3-way'!G163)</f>
        <v>2.5897306800990698</v>
      </c>
      <c r="K164" s="17">
        <f>IF(OR($A164="",$B164="",$C164=""),"",'OddsRatio_working_3-way'!H163)</f>
        <v>2.9246504314723771</v>
      </c>
      <c r="L164" s="21">
        <f>IF(OR($A164="",$B164="",$C164=""),"",'OddsRatio_working_3-way'!I163)</f>
        <v>3.6696764049455557</v>
      </c>
      <c r="M164" s="22">
        <f>IF(OR($A164="",$B164="",$C164=""),"",'OddsRatio_working_3-way'!J163)</f>
        <v>2.5935277765954092</v>
      </c>
      <c r="N164" s="23">
        <f t="shared" si="39"/>
        <v>34.189589568513036</v>
      </c>
      <c r="O164" s="24">
        <f t="shared" si="40"/>
        <v>27.313470996074656</v>
      </c>
      <c r="P164" s="24">
        <f t="shared" si="41"/>
        <v>38.496939435412315</v>
      </c>
      <c r="Q164" t="s">
        <v>330</v>
      </c>
      <c r="R164" t="s">
        <v>331</v>
      </c>
      <c r="S164" t="s">
        <v>490</v>
      </c>
      <c r="T164" s="35">
        <v>100</v>
      </c>
      <c r="U164" s="35">
        <f t="shared" si="42"/>
        <v>66.666666666666657</v>
      </c>
      <c r="V164" s="35">
        <f t="shared" si="43"/>
        <v>71.264367816091948</v>
      </c>
      <c r="W164" s="35">
        <f t="shared" si="44"/>
        <v>59.839357429718881</v>
      </c>
      <c r="X164" s="35">
        <f t="shared" si="45"/>
        <v>68.896274754189164</v>
      </c>
      <c r="Y164" s="35">
        <f t="shared" si="46"/>
        <v>73.493975903614455</v>
      </c>
      <c r="Z164" s="35">
        <f t="shared" si="47"/>
        <v>62.068965517241367</v>
      </c>
      <c r="AA164" s="35">
        <f t="shared" si="48"/>
        <v>-2.2296080875225073</v>
      </c>
      <c r="AB164" s="35">
        <f t="shared" si="49"/>
        <v>-2.2296080875225073</v>
      </c>
      <c r="AC164" s="35">
        <f t="shared" si="50"/>
        <v>-2.229608087522486</v>
      </c>
      <c r="AD164" s="36"/>
      <c r="AE164" s="36"/>
      <c r="AF164">
        <v>1.81</v>
      </c>
      <c r="AG164">
        <v>2.09</v>
      </c>
      <c r="AI164" s="36"/>
      <c r="AJ164" t="s">
        <v>429</v>
      </c>
      <c r="AK164" s="35"/>
      <c r="AL164" s="35"/>
    </row>
    <row r="165" spans="1:38" ht="15" x14ac:dyDescent="0.25">
      <c r="A165">
        <v>3</v>
      </c>
      <c r="B165">
        <v>3.48</v>
      </c>
      <c r="C165">
        <v>2.4900000000000002</v>
      </c>
      <c r="D165" s="20">
        <f t="shared" si="38"/>
        <v>2.2296080875224833E-2</v>
      </c>
      <c r="E165" s="17">
        <f>IF(OR($A165="",$B165="",$C165=""),"",A165*'MPTO_working_3-way'!$I164)</f>
        <v>3.0668882426256747</v>
      </c>
      <c r="F165" s="21">
        <f>IF(OR($A165="",$B165="",$C165=""),"",B165*'MPTO_working_3-way'!$I164)</f>
        <v>3.5575903614457824</v>
      </c>
      <c r="G165" s="22">
        <f>IF(OR($A165="",$B165="",$C165=""),"",C165*'MPTO_working_3-way'!$I164)</f>
        <v>2.5455172413793101</v>
      </c>
      <c r="H165" s="17">
        <f>IF(OR($A165="",$B165="",$C165=""),"",'MPTO_working_3-way'!E164)</f>
        <v>3.0684135977337106</v>
      </c>
      <c r="I165" s="21">
        <f>IF(OR($A165="",$B165="",$C165=""),"",'MPTO_working_3-way'!F164)</f>
        <v>3.5723944591029015</v>
      </c>
      <c r="J165" s="22">
        <f>IF(OR($A165="",$B165="",$C165=""),"",'MPTO_working_3-way'!G164)</f>
        <v>2.536948120388804</v>
      </c>
      <c r="K165" s="17">
        <f>IF(OR($A165="",$B165="",$C165=""),"",'OddsRatio_working_3-way'!H164)</f>
        <v>3.0683200809575206</v>
      </c>
      <c r="L165" s="21">
        <f>IF(OR($A165="",$B165="",$C165=""),"",'OddsRatio_working_3-way'!I164)</f>
        <v>3.5647169003873258</v>
      </c>
      <c r="M165" s="22">
        <f>IF(OR($A165="",$B165="",$C165=""),"",'OddsRatio_working_3-way'!J164)</f>
        <v>2.5408984603133526</v>
      </c>
      <c r="N165" s="23">
        <f t="shared" si="39"/>
        <v>32.606339745326473</v>
      </c>
      <c r="O165" s="24">
        <f t="shared" si="40"/>
        <v>28.108913573557309</v>
      </c>
      <c r="P165" s="24">
        <f t="shared" si="41"/>
        <v>39.284746681116232</v>
      </c>
      <c r="Q165" t="s">
        <v>337</v>
      </c>
      <c r="R165" t="s">
        <v>208</v>
      </c>
      <c r="S165" t="s">
        <v>490</v>
      </c>
      <c r="T165" s="35">
        <v>100</v>
      </c>
      <c r="U165" s="35">
        <f t="shared" si="42"/>
        <v>61.389961389961393</v>
      </c>
      <c r="V165" s="35">
        <f t="shared" si="43"/>
        <v>68.847352024922117</v>
      </c>
      <c r="W165" s="35">
        <f t="shared" si="44"/>
        <v>67.532467532467535</v>
      </c>
      <c r="X165" s="35">
        <f t="shared" si="45"/>
        <v>63.620180442610355</v>
      </c>
      <c r="Y165" s="35">
        <f t="shared" si="46"/>
        <v>71.077571077571079</v>
      </c>
      <c r="Z165" s="35">
        <f t="shared" si="47"/>
        <v>69.762686585116484</v>
      </c>
      <c r="AA165" s="35">
        <f t="shared" si="48"/>
        <v>-2.2302190526489625</v>
      </c>
      <c r="AB165" s="35">
        <f t="shared" si="49"/>
        <v>-2.2302190526489625</v>
      </c>
      <c r="AC165" s="35">
        <f t="shared" si="50"/>
        <v>-2.2302190526489483</v>
      </c>
      <c r="AD165" s="36"/>
      <c r="AE165" s="36"/>
      <c r="AF165">
        <v>2.09</v>
      </c>
      <c r="AG165">
        <v>1.81</v>
      </c>
      <c r="AI165" s="36"/>
      <c r="AJ165" t="s">
        <v>422</v>
      </c>
      <c r="AK165" s="35"/>
      <c r="AL165" s="35"/>
    </row>
    <row r="166" spans="1:38" ht="15" x14ac:dyDescent="0.25">
      <c r="A166">
        <v>2.59</v>
      </c>
      <c r="B166">
        <v>3.21</v>
      </c>
      <c r="C166">
        <v>3.08</v>
      </c>
      <c r="D166" s="20">
        <f t="shared" si="38"/>
        <v>2.2302190526489518E-2</v>
      </c>
      <c r="E166" s="17">
        <f>IF(OR($A166="",$B166="",$C166=""),"",A166*'MPTO_working_3-way'!$I165)</f>
        <v>2.6477626734636077</v>
      </c>
      <c r="F166" s="21">
        <f>IF(OR($A166="",$B166="",$C166=""),"",B166*'MPTO_working_3-way'!$I165)</f>
        <v>3.2815900315900315</v>
      </c>
      <c r="G166" s="22">
        <f>IF(OR($A166="",$B166="",$C166=""),"",C166*'MPTO_working_3-way'!$I165)</f>
        <v>3.1486907468215879</v>
      </c>
      <c r="H166" s="17">
        <f>IF(OR($A166="",$B166="",$C166=""),"",'MPTO_working_3-way'!E165)</f>
        <v>2.6408474700261042</v>
      </c>
      <c r="I166" s="21">
        <f>IF(OR($A166="",$B166="",$C166=""),"",'MPTO_working_3-way'!F165)</f>
        <v>3.2884739855016871</v>
      </c>
      <c r="J166" s="22">
        <f>IF(OR($A166="",$B166="",$C166=""),"",'MPTO_working_3-way'!G165)</f>
        <v>3.1521750869448826</v>
      </c>
      <c r="K166" s="17">
        <f>IF(OR($A166="",$B166="",$C166=""),"",'OddsRatio_working_3-way'!H165)</f>
        <v>2.6440477238870956</v>
      </c>
      <c r="L166" s="21">
        <f>IF(OR($A166="",$B166="",$C166=""),"",'OddsRatio_working_3-way'!I165)</f>
        <v>3.2851229369751453</v>
      </c>
      <c r="M166" s="22">
        <f>IF(OR($A166="",$B166="",$C166=""),"",'OddsRatio_working_3-way'!J165)</f>
        <v>3.1507039406824897</v>
      </c>
      <c r="N166" s="23">
        <f t="shared" si="39"/>
        <v>37.767735379843309</v>
      </c>
      <c r="O166" s="24">
        <f t="shared" si="40"/>
        <v>30.473032596197559</v>
      </c>
      <c r="P166" s="24">
        <f t="shared" si="41"/>
        <v>31.759232023959143</v>
      </c>
      <c r="Q166" t="s">
        <v>342</v>
      </c>
      <c r="R166" t="s">
        <v>130</v>
      </c>
      <c r="S166" t="s">
        <v>490</v>
      </c>
      <c r="T166" s="35">
        <v>100</v>
      </c>
      <c r="U166" s="35">
        <f t="shared" si="42"/>
        <v>57.627118644067799</v>
      </c>
      <c r="V166" s="35">
        <f t="shared" si="43"/>
        <v>72.222222222222229</v>
      </c>
      <c r="W166" s="35">
        <f t="shared" si="44"/>
        <v>67.845659163987136</v>
      </c>
      <c r="X166" s="35">
        <f t="shared" si="45"/>
        <v>59.932118613790642</v>
      </c>
      <c r="Y166" s="35">
        <f t="shared" si="46"/>
        <v>74.527222191945071</v>
      </c>
      <c r="Z166" s="35">
        <f t="shared" si="47"/>
        <v>70.150659133709993</v>
      </c>
      <c r="AA166" s="35">
        <f t="shared" si="48"/>
        <v>-2.3049999697228429</v>
      </c>
      <c r="AB166" s="35">
        <f t="shared" si="49"/>
        <v>-2.3049999697228429</v>
      </c>
      <c r="AC166" s="35">
        <f t="shared" si="50"/>
        <v>-2.3049999697228571</v>
      </c>
      <c r="AD166" s="36"/>
      <c r="AE166" s="36"/>
      <c r="AF166">
        <v>2.38</v>
      </c>
      <c r="AG166">
        <v>1.64</v>
      </c>
      <c r="AI166" s="36"/>
      <c r="AJ166" t="s">
        <v>422</v>
      </c>
      <c r="AK166" s="35"/>
      <c r="AL166" s="35"/>
    </row>
    <row r="167" spans="1:38" ht="15" x14ac:dyDescent="0.25">
      <c r="A167">
        <v>2.36</v>
      </c>
      <c r="B167">
        <v>3.6</v>
      </c>
      <c r="C167">
        <v>3.11</v>
      </c>
      <c r="D167" s="20">
        <f t="shared" si="38"/>
        <v>2.3049999697228429E-2</v>
      </c>
      <c r="E167" s="17">
        <f>IF(OR($A167="",$B167="",$C167=""),"",A167*'MPTO_working_3-way'!$I166)</f>
        <v>2.414397999285459</v>
      </c>
      <c r="F167" s="21">
        <f>IF(OR($A167="",$B167="",$C167=""),"",B167*'MPTO_working_3-way'!$I166)</f>
        <v>3.6829799989100223</v>
      </c>
      <c r="G167" s="22">
        <f>IF(OR($A167="",$B167="",$C167=""),"",C167*'MPTO_working_3-way'!$I166)</f>
        <v>3.1816854990583803</v>
      </c>
      <c r="H167" s="17">
        <f>IF(OR($A167="",$B167="",$C167=""),"",'MPTO_working_3-way'!E166)</f>
        <v>2.4035833755824925</v>
      </c>
      <c r="I167" s="21">
        <f>IF(OR($A167="",$B167="",$C167=""),"",'MPTO_working_3-way'!F166)</f>
        <v>3.7024086211148561</v>
      </c>
      <c r="J167" s="22">
        <f>IF(OR($A167="",$B167="",$C167=""),"",'MPTO_working_3-way'!G166)</f>
        <v>3.1861331824159853</v>
      </c>
      <c r="K167" s="17">
        <f>IF(OR($A167="",$B167="",$C167=""),"",'OddsRatio_working_3-way'!H166)</f>
        <v>2.4083854913946592</v>
      </c>
      <c r="L167" s="21">
        <f>IF(OR($A167="",$B167="",$C167=""),"",'OddsRatio_working_3-way'!I166)</f>
        <v>3.6925016747250843</v>
      </c>
      <c r="M167" s="22">
        <f>IF(OR($A167="",$B167="",$C167=""),"",'OddsRatio_working_3-way'!J166)</f>
        <v>3.1850686667961252</v>
      </c>
      <c r="N167" s="23">
        <f t="shared" si="39"/>
        <v>41.418192041906508</v>
      </c>
      <c r="O167" s="24">
        <f t="shared" si="40"/>
        <v>27.151925894138714</v>
      </c>
      <c r="P167" s="24">
        <f t="shared" si="41"/>
        <v>31.429882063954778</v>
      </c>
      <c r="Q167" t="s">
        <v>206</v>
      </c>
      <c r="R167" t="s">
        <v>343</v>
      </c>
      <c r="S167" t="s">
        <v>490</v>
      </c>
      <c r="T167" s="35">
        <v>100</v>
      </c>
      <c r="U167" s="35">
        <f t="shared" si="42"/>
        <v>50.73891625615763</v>
      </c>
      <c r="V167" s="35">
        <f t="shared" si="43"/>
        <v>71.264367816091948</v>
      </c>
      <c r="W167" s="35">
        <f t="shared" si="44"/>
        <v>75.728155339805824</v>
      </c>
      <c r="X167" s="35">
        <f t="shared" si="45"/>
        <v>53.007476844102221</v>
      </c>
      <c r="Y167" s="35">
        <f t="shared" si="46"/>
        <v>73.532928404036539</v>
      </c>
      <c r="Z167" s="35">
        <f t="shared" si="47"/>
        <v>77.996715927750415</v>
      </c>
      <c r="AA167" s="35">
        <f t="shared" si="48"/>
        <v>-2.2685605879445916</v>
      </c>
      <c r="AB167" s="35">
        <f t="shared" si="49"/>
        <v>-2.2685605879445916</v>
      </c>
      <c r="AC167" s="35">
        <f t="shared" si="50"/>
        <v>-2.2685605879445916</v>
      </c>
      <c r="AD167" s="36"/>
      <c r="AE167" s="36"/>
      <c r="AF167">
        <v>1.88</v>
      </c>
      <c r="AG167">
        <v>2.04</v>
      </c>
      <c r="AI167" s="36"/>
      <c r="AJ167" t="s">
        <v>422</v>
      </c>
      <c r="AK167" s="35"/>
      <c r="AL167" s="35"/>
    </row>
    <row r="168" spans="1:38" ht="15" x14ac:dyDescent="0.25">
      <c r="A168">
        <v>2.0299999999999998</v>
      </c>
      <c r="B168">
        <v>3.48</v>
      </c>
      <c r="C168">
        <v>4.12</v>
      </c>
      <c r="D168" s="20">
        <f t="shared" si="38"/>
        <v>2.2685605879445792E-2</v>
      </c>
      <c r="E168" s="17">
        <f>IF(OR($A168="",$B168="",$C168=""),"",A168*'MPTO_working_3-way'!$I167)</f>
        <v>2.0760517799352747</v>
      </c>
      <c r="F168" s="21">
        <f>IF(OR($A168="",$B168="",$C168=""),"",B168*'MPTO_working_3-way'!$I167)</f>
        <v>3.5589459084604713</v>
      </c>
      <c r="G168" s="22">
        <f>IF(OR($A168="",$B168="",$C168=""),"",C168*'MPTO_working_3-way'!$I167)</f>
        <v>4.2134646962233164</v>
      </c>
      <c r="H168" s="17">
        <f>IF(OR($A168="",$B168="",$C168=""),"",'MPTO_working_3-way'!E167)</f>
        <v>2.0616475125168443</v>
      </c>
      <c r="I168" s="21">
        <f>IF(OR($A168="",$B168="",$C168=""),"",'MPTO_working_3-way'!F167)</f>
        <v>3.5740522677201243</v>
      </c>
      <c r="J168" s="22">
        <f>IF(OR($A168="",$B168="",$C168=""),"",'MPTO_working_3-way'!G167)</f>
        <v>4.2524857633553284</v>
      </c>
      <c r="K168" s="17">
        <f>IF(OR($A168="",$B168="",$C168=""),"",'OddsRatio_working_3-way'!H167)</f>
        <v>2.0674512671621086</v>
      </c>
      <c r="L168" s="21">
        <f>IF(OR($A168="",$B168="",$C168=""),"",'OddsRatio_working_3-way'!I167)</f>
        <v>3.5701739248175057</v>
      </c>
      <c r="M168" s="22">
        <f>IF(OR($A168="",$B168="",$C168=""),"",'OddsRatio_working_3-way'!J167)</f>
        <v>4.2334446150929903</v>
      </c>
      <c r="N168" s="23">
        <f t="shared" si="39"/>
        <v>48.168355416991439</v>
      </c>
      <c r="O168" s="24">
        <f t="shared" si="40"/>
        <v>28.098207326578333</v>
      </c>
      <c r="P168" s="24">
        <f t="shared" si="41"/>
        <v>23.733437256430246</v>
      </c>
      <c r="Q168" t="s">
        <v>207</v>
      </c>
      <c r="R168" t="s">
        <v>339</v>
      </c>
      <c r="S168" t="s">
        <v>490</v>
      </c>
      <c r="T168" s="35">
        <v>100</v>
      </c>
      <c r="U168" s="35">
        <f t="shared" si="42"/>
        <v>73.958333333333343</v>
      </c>
      <c r="V168" s="35">
        <f t="shared" si="43"/>
        <v>72.67759562841529</v>
      </c>
      <c r="W168" s="35">
        <f t="shared" si="44"/>
        <v>50.980392156862742</v>
      </c>
      <c r="X168" s="35">
        <f t="shared" si="45"/>
        <v>76.342012214721947</v>
      </c>
      <c r="Y168" s="35">
        <f t="shared" si="46"/>
        <v>75.061274509803923</v>
      </c>
      <c r="Z168" s="35">
        <f t="shared" si="47"/>
        <v>53.36407103825136</v>
      </c>
      <c r="AA168" s="35">
        <f t="shared" si="48"/>
        <v>-2.3836788813886045</v>
      </c>
      <c r="AB168" s="35">
        <f t="shared" si="49"/>
        <v>-2.3836788813886329</v>
      </c>
      <c r="AC168" s="35">
        <f t="shared" si="50"/>
        <v>-2.3836788813886187</v>
      </c>
      <c r="AD168" s="36"/>
      <c r="AE168" s="36"/>
      <c r="AF168">
        <v>2.08</v>
      </c>
      <c r="AG168">
        <v>1.84</v>
      </c>
      <c r="AI168" s="36"/>
      <c r="AJ168" t="s">
        <v>422</v>
      </c>
      <c r="AK168" s="35"/>
      <c r="AL168" s="35"/>
    </row>
    <row r="169" spans="1:38" ht="15" x14ac:dyDescent="0.25">
      <c r="A169">
        <v>3.84</v>
      </c>
      <c r="B169">
        <v>3.66</v>
      </c>
      <c r="C169">
        <v>2.04</v>
      </c>
      <c r="D169" s="20">
        <f t="shared" si="38"/>
        <v>2.3836788813886178E-2</v>
      </c>
      <c r="E169" s="17">
        <f>IF(OR($A169="",$B169="",$C169=""),"",A169*'MPTO_working_3-way'!$I168)</f>
        <v>3.9315332690453229</v>
      </c>
      <c r="F169" s="21">
        <f>IF(OR($A169="",$B169="",$C169=""),"",B169*'MPTO_working_3-way'!$I168)</f>
        <v>3.7472426470588234</v>
      </c>
      <c r="G169" s="22">
        <f>IF(OR($A169="",$B169="",$C169=""),"",C169*'MPTO_working_3-way'!$I168)</f>
        <v>2.088627049180328</v>
      </c>
      <c r="H169" s="17">
        <f>IF(OR($A169="",$B169="",$C169=""),"",'MPTO_working_3-way'!E168)</f>
        <v>3.960849844831702</v>
      </c>
      <c r="I169" s="21">
        <f>IF(OR($A169="",$B169="",$C169=""),"",'MPTO_working_3-way'!F168)</f>
        <v>3.76962399182097</v>
      </c>
      <c r="J169" s="22">
        <f>IF(OR($A169="",$B169="",$C169=""),"",'MPTO_working_3-way'!G168)</f>
        <v>2.0736111979003939</v>
      </c>
      <c r="K169" s="17">
        <f>IF(OR($A169="",$B169="",$C169=""),"",'OddsRatio_working_3-way'!H168)</f>
        <v>3.9481953853593246</v>
      </c>
      <c r="L169" s="21">
        <f>IF(OR($A169="",$B169="",$C169=""),"",'OddsRatio_working_3-way'!I168)</f>
        <v>3.7613379313576774</v>
      </c>
      <c r="M169" s="22">
        <f>IF(OR($A169="",$B169="",$C169=""),"",'OddsRatio_working_3-way'!J168)</f>
        <v>2.0796208453428515</v>
      </c>
      <c r="N169" s="23">
        <f t="shared" si="39"/>
        <v>25.435369143978413</v>
      </c>
      <c r="O169" s="24">
        <f t="shared" si="40"/>
        <v>26.686288937944568</v>
      </c>
      <c r="P169" s="24">
        <f t="shared" si="41"/>
        <v>47.878341918077012</v>
      </c>
      <c r="Q169" t="s">
        <v>344</v>
      </c>
      <c r="R169" t="s">
        <v>335</v>
      </c>
      <c r="S169" t="s">
        <v>490</v>
      </c>
      <c r="T169" s="35">
        <v>100</v>
      </c>
      <c r="U169" s="35">
        <f t="shared" si="42"/>
        <v>78.070175438596479</v>
      </c>
      <c r="V169" s="35">
        <f t="shared" si="43"/>
        <v>75.186104218362274</v>
      </c>
      <c r="W169" s="35">
        <f t="shared" si="44"/>
        <v>44.444444444444443</v>
      </c>
      <c r="X169" s="35">
        <f t="shared" si="45"/>
        <v>80.369451337193283</v>
      </c>
      <c r="Y169" s="35">
        <f t="shared" si="46"/>
        <v>77.485380116959064</v>
      </c>
      <c r="Z169" s="35">
        <f t="shared" si="47"/>
        <v>46.743720343041225</v>
      </c>
      <c r="AA169" s="35">
        <f t="shared" si="48"/>
        <v>-2.2992758985968038</v>
      </c>
      <c r="AB169" s="35">
        <f t="shared" si="49"/>
        <v>-2.2992758985967896</v>
      </c>
      <c r="AC169" s="35">
        <f t="shared" si="50"/>
        <v>-2.2992758985967825</v>
      </c>
      <c r="AD169" s="36"/>
      <c r="AE169" s="36"/>
      <c r="AF169">
        <v>2.02</v>
      </c>
      <c r="AG169">
        <v>1.88</v>
      </c>
      <c r="AI169" s="36"/>
      <c r="AJ169" t="s">
        <v>422</v>
      </c>
      <c r="AK169" s="35"/>
      <c r="AL169" s="35"/>
    </row>
    <row r="170" spans="1:38" ht="15" x14ac:dyDescent="0.25">
      <c r="A170">
        <v>4.5599999999999996</v>
      </c>
      <c r="B170">
        <v>4.03</v>
      </c>
      <c r="C170">
        <v>1.8</v>
      </c>
      <c r="D170" s="20">
        <f t="shared" si="38"/>
        <v>2.2992758985967754E-2</v>
      </c>
      <c r="E170" s="17">
        <f>IF(OR($A170="",$B170="",$C170=""),"",A170*'MPTO_working_3-way'!$I169)</f>
        <v>4.6648469809760122</v>
      </c>
      <c r="F170" s="21">
        <f>IF(OR($A170="",$B170="",$C170=""),"",B170*'MPTO_working_3-way'!$I169)</f>
        <v>4.1226608187134506</v>
      </c>
      <c r="G170" s="22">
        <f>IF(OR($A170="",$B170="",$C170=""),"",C170*'MPTO_working_3-way'!$I169)</f>
        <v>1.841386966174742</v>
      </c>
      <c r="H170" s="17">
        <f>IF(OR($A170="",$B170="",$C170=""),"",'MPTO_working_3-way'!E169)</f>
        <v>4.725138847621877</v>
      </c>
      <c r="I170" s="21">
        <f>IF(OR($A170="",$B170="",$C170=""),"",'MPTO_working_3-way'!F169)</f>
        <v>4.1584415323188937</v>
      </c>
      <c r="J170" s="22">
        <f>IF(OR($A170="",$B170="",$C170=""),"",'MPTO_working_3-way'!G169)</f>
        <v>1.825179548072976</v>
      </c>
      <c r="K170" s="17">
        <f>IF(OR($A170="",$B170="",$C170=""),"",'OddsRatio_working_3-way'!H169)</f>
        <v>4.6987079452428402</v>
      </c>
      <c r="L170" s="21">
        <f>IF(OR($A170="",$B170="",$C170=""),"",'OddsRatio_working_3-way'!I169)</f>
        <v>4.1480576050802833</v>
      </c>
      <c r="M170" s="22">
        <f>IF(OR($A170="",$B170="",$C170=""),"",'OddsRatio_working_3-way'!J169)</f>
        <v>1.8311703247736719</v>
      </c>
      <c r="N170" s="23">
        <f t="shared" si="39"/>
        <v>21.436930387602402</v>
      </c>
      <c r="O170" s="24">
        <f t="shared" si="40"/>
        <v>24.256179297138196</v>
      </c>
      <c r="P170" s="24">
        <f t="shared" si="41"/>
        <v>54.306890315259416</v>
      </c>
      <c r="Q170" t="s">
        <v>209</v>
      </c>
      <c r="R170" t="s">
        <v>341</v>
      </c>
      <c r="S170" t="s">
        <v>490</v>
      </c>
      <c r="T170" s="35">
        <v>100</v>
      </c>
      <c r="U170" s="35">
        <f t="shared" si="42"/>
        <v>66.442953020134226</v>
      </c>
      <c r="V170" s="35">
        <f t="shared" si="43"/>
        <v>73.190348525469176</v>
      </c>
      <c r="W170" s="35">
        <f t="shared" si="44"/>
        <v>58.15899581589958</v>
      </c>
      <c r="X170" s="35">
        <f t="shared" si="45"/>
        <v>68.650655658631237</v>
      </c>
      <c r="Y170" s="35">
        <f t="shared" si="46"/>
        <v>75.398051163966187</v>
      </c>
      <c r="Z170" s="35">
        <f t="shared" si="47"/>
        <v>60.366698454396605</v>
      </c>
      <c r="AA170" s="35">
        <f t="shared" si="48"/>
        <v>-2.2077026384970111</v>
      </c>
      <c r="AB170" s="35">
        <f t="shared" si="49"/>
        <v>-2.2077026384970111</v>
      </c>
      <c r="AC170" s="35">
        <f t="shared" si="50"/>
        <v>-2.2077026384970253</v>
      </c>
      <c r="AD170" s="36"/>
      <c r="AE170" s="36"/>
      <c r="AF170">
        <v>1.85</v>
      </c>
      <c r="AG170">
        <v>2.06</v>
      </c>
      <c r="AI170" s="36"/>
      <c r="AJ170" t="s">
        <v>422</v>
      </c>
      <c r="AK170" s="35"/>
      <c r="AL170" s="35"/>
    </row>
    <row r="171" spans="1:38" ht="15" x14ac:dyDescent="0.25">
      <c r="A171">
        <v>2.98</v>
      </c>
      <c r="B171">
        <v>3.73</v>
      </c>
      <c r="C171">
        <v>2.39</v>
      </c>
      <c r="D171" s="20">
        <f t="shared" si="38"/>
        <v>2.2077026384970111E-2</v>
      </c>
      <c r="E171" s="17">
        <f>IF(OR($A171="",$B171="",$C171=""),"",A171*'MPTO_working_3-way'!$I170)</f>
        <v>3.0457895386272109</v>
      </c>
      <c r="F171" s="21">
        <f>IF(OR($A171="",$B171="",$C171=""),"",B171*'MPTO_working_3-way'!$I170)</f>
        <v>3.8123473084159385</v>
      </c>
      <c r="G171" s="22">
        <f>IF(OR($A171="",$B171="",$C171=""),"",C171*'MPTO_working_3-way'!$I170)</f>
        <v>2.4427640930600787</v>
      </c>
      <c r="H171" s="17">
        <f>IF(OR($A171="",$B171="",$C171=""),"",'MPTO_working_3-way'!E170)</f>
        <v>3.0468162109330641</v>
      </c>
      <c r="I171" s="21">
        <f>IF(OR($A171="",$B171="",$C171=""),"",'MPTO_working_3-way'!F170)</f>
        <v>3.8352748537471362</v>
      </c>
      <c r="J171" s="22">
        <f>IF(OR($A171="",$B171="",$C171=""),"",'MPTO_working_3-way'!G170)</f>
        <v>2.4327879499284881</v>
      </c>
      <c r="K171" s="17">
        <f>IF(OR($A171="",$B171="",$C171=""),"",'OddsRatio_working_3-way'!H170)</f>
        <v>3.0474480602602938</v>
      </c>
      <c r="L171" s="21">
        <f>IF(OR($A171="",$B171="",$C171=""),"",'OddsRatio_working_3-way'!I170)</f>
        <v>3.8229965679346476</v>
      </c>
      <c r="M171" s="22">
        <f>IF(OR($A171="",$B171="",$C171=""),"",'OddsRatio_working_3-way'!J170)</f>
        <v>2.4373499008898025</v>
      </c>
      <c r="N171" s="23">
        <f t="shared" si="39"/>
        <v>32.832209426089136</v>
      </c>
      <c r="O171" s="24">
        <f t="shared" si="40"/>
        <v>26.230558737197217</v>
      </c>
      <c r="P171" s="24">
        <f t="shared" si="41"/>
        <v>40.93723183671365</v>
      </c>
      <c r="Q171" t="s">
        <v>340</v>
      </c>
      <c r="R171" t="s">
        <v>346</v>
      </c>
      <c r="S171" t="s">
        <v>490</v>
      </c>
      <c r="T171" s="35">
        <v>100</v>
      </c>
      <c r="U171" s="35">
        <f t="shared" si="42"/>
        <v>59.183673469387763</v>
      </c>
      <c r="V171" s="35">
        <f t="shared" si="43"/>
        <v>66.442953020134226</v>
      </c>
      <c r="W171" s="35">
        <f t="shared" si="44"/>
        <v>68.847352024922117</v>
      </c>
      <c r="X171" s="35">
        <f t="shared" si="45"/>
        <v>64.709694954943657</v>
      </c>
      <c r="Y171" s="35">
        <f t="shared" si="46"/>
        <v>71.968974505690113</v>
      </c>
      <c r="Z171" s="35">
        <f t="shared" si="47"/>
        <v>74.373373510478018</v>
      </c>
      <c r="AA171" s="35">
        <f t="shared" si="48"/>
        <v>-5.5260214855558942</v>
      </c>
      <c r="AB171" s="35">
        <f t="shared" si="49"/>
        <v>-5.5260214855558871</v>
      </c>
      <c r="AC171" s="35">
        <f t="shared" si="50"/>
        <v>-5.5260214855559013</v>
      </c>
      <c r="AD171" s="36"/>
      <c r="AE171" s="36"/>
      <c r="AF171">
        <v>1.85</v>
      </c>
      <c r="AG171">
        <v>2.0699999999999998</v>
      </c>
      <c r="AI171" s="36"/>
      <c r="AJ171" t="s">
        <v>422</v>
      </c>
      <c r="AK171" s="35"/>
      <c r="AL171" s="35"/>
    </row>
    <row r="172" spans="1:38" ht="15" x14ac:dyDescent="0.25">
      <c r="A172">
        <v>2.4500000000000002</v>
      </c>
      <c r="B172">
        <v>2.98</v>
      </c>
      <c r="C172">
        <v>3.21</v>
      </c>
      <c r="D172" s="20">
        <f t="shared" si="38"/>
        <v>5.5260214855558987E-2</v>
      </c>
      <c r="E172" s="17">
        <f>IF(OR($A172="",$B172="",$C172=""),"",A172*'MPTO_working_3-way'!$I171)</f>
        <v>2.5853875263961199</v>
      </c>
      <c r="F172" s="21">
        <f>IF(OR($A172="",$B172="",$C172=""),"",B172*'MPTO_working_3-way'!$I171)</f>
        <v>3.1446754402695656</v>
      </c>
      <c r="G172" s="22">
        <f>IF(OR($A172="",$B172="",$C172=""),"",C172*'MPTO_working_3-way'!$I171)</f>
        <v>3.3873852896863443</v>
      </c>
      <c r="H172" s="17">
        <f>IF(OR($A172="",$B172="",$C172=""),"",'MPTO_working_3-way'!E171)</f>
        <v>2.5657920810325847</v>
      </c>
      <c r="I172" s="21">
        <f>IF(OR($A172="",$B172="",$C172=""),"",'MPTO_working_3-way'!F171)</f>
        <v>3.1530781791168065</v>
      </c>
      <c r="J172" s="22">
        <f>IF(OR($A172="",$B172="",$C172=""),"",'MPTO_working_3-way'!G171)</f>
        <v>3.4117302530921374</v>
      </c>
      <c r="K172" s="17">
        <f>IF(OR($A172="",$B172="",$C172=""),"",'OddsRatio_working_3-way'!H171)</f>
        <v>2.5745556368108975</v>
      </c>
      <c r="L172" s="21">
        <f>IF(OR($A172="",$B172="",$C172=""),"",'OddsRatio_working_3-way'!I171)</f>
        <v>3.1500828695762588</v>
      </c>
      <c r="M172" s="22">
        <f>IF(OR($A172="",$B172="",$C172=""),"",'OddsRatio_working_3-way'!J171)</f>
        <v>3.3998399705876436</v>
      </c>
      <c r="N172" s="23">
        <f t="shared" si="39"/>
        <v>38.678921043374181</v>
      </c>
      <c r="O172" s="24">
        <f t="shared" si="40"/>
        <v>31.799784079284148</v>
      </c>
      <c r="P172" s="24">
        <f t="shared" si="41"/>
        <v>29.521294877341671</v>
      </c>
      <c r="Q172" t="s">
        <v>356</v>
      </c>
      <c r="R172" t="s">
        <v>349</v>
      </c>
      <c r="S172" t="s">
        <v>490</v>
      </c>
      <c r="T172" s="35">
        <v>100</v>
      </c>
      <c r="U172" s="35">
        <f t="shared" si="42"/>
        <v>37.888198757763973</v>
      </c>
      <c r="V172" s="35">
        <f t="shared" si="43"/>
        <v>74.874371859296474</v>
      </c>
      <c r="W172" s="35">
        <f t="shared" si="44"/>
        <v>81.238273921200744</v>
      </c>
      <c r="X172" s="35">
        <f t="shared" si="45"/>
        <v>43.887354219502761</v>
      </c>
      <c r="Y172" s="35">
        <f t="shared" si="46"/>
        <v>80.873527321035269</v>
      </c>
      <c r="Z172" s="35">
        <f t="shared" si="47"/>
        <v>87.237429382939538</v>
      </c>
      <c r="AA172" s="35">
        <f t="shared" si="48"/>
        <v>-5.9991554617387877</v>
      </c>
      <c r="AB172" s="35">
        <f t="shared" si="49"/>
        <v>-5.9991554617387948</v>
      </c>
      <c r="AC172" s="35">
        <f t="shared" si="50"/>
        <v>-5.9991554617387948</v>
      </c>
      <c r="AD172" s="36"/>
      <c r="AE172" s="36"/>
      <c r="AF172">
        <v>2.58</v>
      </c>
      <c r="AG172">
        <v>1.5</v>
      </c>
      <c r="AI172" s="36"/>
      <c r="AJ172" t="s">
        <v>432</v>
      </c>
      <c r="AK172" s="35"/>
      <c r="AL172" s="35"/>
    </row>
    <row r="173" spans="1:38" ht="15" x14ac:dyDescent="0.25">
      <c r="A173">
        <v>1.61</v>
      </c>
      <c r="B173">
        <v>3.98</v>
      </c>
      <c r="C173">
        <v>5.33</v>
      </c>
      <c r="D173" s="20">
        <f t="shared" si="38"/>
        <v>5.9991554617387921E-2</v>
      </c>
      <c r="E173" s="17">
        <f>IF(OR($A173="",$B173="",$C173=""),"",A173*'MPTO_working_3-way'!$I172)</f>
        <v>1.7065864029339946</v>
      </c>
      <c r="F173" s="21">
        <f>IF(OR($A173="",$B173="",$C173=""),"",B173*'MPTO_working_3-way'!$I172)</f>
        <v>4.2187663873772037</v>
      </c>
      <c r="G173" s="22">
        <f>IF(OR($A173="",$B173="",$C173=""),"",C173*'MPTO_working_3-way'!$I172)</f>
        <v>5.6497549861106773</v>
      </c>
      <c r="H173" s="17">
        <f>IF(OR($A173="",$B173="",$C173=""),"",'MPTO_working_3-way'!E172)</f>
        <v>1.6635590619541332</v>
      </c>
      <c r="I173" s="21">
        <f>IF(OR($A173="",$B173="",$C173=""),"",'MPTO_working_3-way'!F172)</f>
        <v>4.3241542278121932</v>
      </c>
      <c r="J173" s="22">
        <f>IF(OR($A173="",$B173="",$C173=""),"",'MPTO_working_3-way'!G172)</f>
        <v>5.9658724919319219</v>
      </c>
      <c r="K173" s="17">
        <f>IF(OR($A173="",$B173="",$C173=""),"",'OddsRatio_working_3-way'!H172)</f>
        <v>1.6778615496820968</v>
      </c>
      <c r="L173" s="21">
        <f>IF(OR($A173="",$B173="",$C173=""),"",'OddsRatio_working_3-way'!I172)</f>
        <v>4.3115203574633574</v>
      </c>
      <c r="M173" s="22">
        <f>IF(OR($A173="",$B173="",$C173=""),"",'OddsRatio_working_3-way'!J172)</f>
        <v>5.8117057543007835</v>
      </c>
      <c r="N173" s="23">
        <f t="shared" si="39"/>
        <v>58.596505766176364</v>
      </c>
      <c r="O173" s="24">
        <f t="shared" si="40"/>
        <v>23.703611629031148</v>
      </c>
      <c r="P173" s="24">
        <f t="shared" si="41"/>
        <v>17.699882604792489</v>
      </c>
      <c r="Q173" t="s">
        <v>358</v>
      </c>
      <c r="R173" t="s">
        <v>353</v>
      </c>
      <c r="S173" t="s">
        <v>490</v>
      </c>
      <c r="T173" s="35">
        <v>100</v>
      </c>
      <c r="U173" s="35">
        <f t="shared" si="42"/>
        <v>46.808510638297875</v>
      </c>
      <c r="V173" s="35">
        <f t="shared" si="43"/>
        <v>71.671388101982998</v>
      </c>
      <c r="W173" s="35">
        <f t="shared" si="44"/>
        <v>75.786924939467312</v>
      </c>
      <c r="X173" s="35">
        <f t="shared" si="45"/>
        <v>52.541686958549683</v>
      </c>
      <c r="Y173" s="35">
        <f t="shared" si="46"/>
        <v>77.404564422234813</v>
      </c>
      <c r="Z173" s="35">
        <f t="shared" si="47"/>
        <v>81.520101259719127</v>
      </c>
      <c r="AA173" s="35">
        <f t="shared" si="48"/>
        <v>-5.7331763202518076</v>
      </c>
      <c r="AB173" s="35">
        <f t="shared" si="49"/>
        <v>-5.7331763202518147</v>
      </c>
      <c r="AC173" s="35">
        <f t="shared" si="50"/>
        <v>-5.7331763202518147</v>
      </c>
      <c r="AD173" s="36"/>
      <c r="AE173" s="36"/>
      <c r="AF173">
        <v>2.04</v>
      </c>
      <c r="AG173">
        <v>1.77</v>
      </c>
      <c r="AI173" s="36"/>
      <c r="AJ173" t="s">
        <v>432</v>
      </c>
      <c r="AK173" s="35"/>
      <c r="AL173" s="35"/>
    </row>
    <row r="174" spans="1:38" ht="15" x14ac:dyDescent="0.25">
      <c r="A174">
        <v>1.88</v>
      </c>
      <c r="B174">
        <v>3.53</v>
      </c>
      <c r="C174">
        <v>4.13</v>
      </c>
      <c r="D174" s="20">
        <f t="shared" si="38"/>
        <v>5.7331763202518093E-2</v>
      </c>
      <c r="E174" s="17">
        <f>IF(OR($A174="",$B174="",$C174=""),"",A174*'MPTO_working_3-way'!$I173)</f>
        <v>1.9877837148207338</v>
      </c>
      <c r="F174" s="21">
        <f>IF(OR($A174="",$B174="",$C174=""),"",B174*'MPTO_working_3-way'!$I173)</f>
        <v>3.7323811241048888</v>
      </c>
      <c r="G174" s="22">
        <f>IF(OR($A174="",$B174="",$C174=""),"",C174*'MPTO_working_3-way'!$I173)</f>
        <v>4.3667801820263996</v>
      </c>
      <c r="H174" s="17">
        <f>IF(OR($A174="",$B174="",$C174=""),"",'MPTO_working_3-way'!E173)</f>
        <v>1.9500616288281567</v>
      </c>
      <c r="I174" s="21">
        <f>IF(OR($A174="",$B174="",$C174=""),"",'MPTO_working_3-way'!F173)</f>
        <v>3.7853619344814011</v>
      </c>
      <c r="J174" s="22">
        <f>IF(OR($A174="",$B174="",$C174=""),"",'MPTO_working_3-way'!G173)</f>
        <v>4.4838995144027933</v>
      </c>
      <c r="K174" s="17">
        <f>IF(OR($A174="",$B174="",$C174=""),"",'OddsRatio_working_3-way'!H173)</f>
        <v>1.9641675144450224</v>
      </c>
      <c r="L174" s="21">
        <f>IF(OR($A174="",$B174="",$C174=""),"",'OddsRatio_working_3-way'!I173)</f>
        <v>3.7719816040294405</v>
      </c>
      <c r="M174" s="22">
        <f>IF(OR($A174="",$B174="",$C174=""),"",'OddsRatio_working_3-way'!J173)</f>
        <v>4.4293685456965006</v>
      </c>
      <c r="N174" s="23">
        <f t="shared" si="39"/>
        <v>50.3072840643623</v>
      </c>
      <c r="O174" s="24">
        <f t="shared" si="40"/>
        <v>26.792547886969153</v>
      </c>
      <c r="P174" s="24">
        <f t="shared" si="41"/>
        <v>22.900168048668551</v>
      </c>
      <c r="Q174" t="s">
        <v>352</v>
      </c>
      <c r="R174" t="s">
        <v>232</v>
      </c>
      <c r="S174" t="s">
        <v>490</v>
      </c>
      <c r="T174" s="35">
        <v>100</v>
      </c>
      <c r="U174" s="35">
        <f t="shared" si="42"/>
        <v>63.369963369963365</v>
      </c>
      <c r="V174" s="35">
        <f t="shared" si="43"/>
        <v>65.635738831615114</v>
      </c>
      <c r="W174" s="35">
        <f t="shared" si="44"/>
        <v>65.517241379310349</v>
      </c>
      <c r="X174" s="35">
        <f t="shared" si="45"/>
        <v>68.847019789074537</v>
      </c>
      <c r="Y174" s="35">
        <f t="shared" si="46"/>
        <v>71.112795250726293</v>
      </c>
      <c r="Z174" s="35">
        <f t="shared" si="47"/>
        <v>70.994297798421499</v>
      </c>
      <c r="AA174" s="35">
        <f t="shared" si="48"/>
        <v>-5.4770564191111717</v>
      </c>
      <c r="AB174" s="35">
        <f t="shared" si="49"/>
        <v>-5.4770564191111788</v>
      </c>
      <c r="AC174" s="35">
        <f t="shared" si="50"/>
        <v>-5.4770564191111504</v>
      </c>
      <c r="AD174" s="36"/>
      <c r="AE174" s="36"/>
      <c r="AF174">
        <v>2.11</v>
      </c>
      <c r="AG174">
        <v>1.72</v>
      </c>
      <c r="AI174" s="36"/>
      <c r="AJ174" t="s">
        <v>432</v>
      </c>
      <c r="AK174" s="35"/>
      <c r="AL174" s="35"/>
    </row>
    <row r="175" spans="1:38" ht="15" x14ac:dyDescent="0.25">
      <c r="A175">
        <v>2.73</v>
      </c>
      <c r="B175">
        <v>2.91</v>
      </c>
      <c r="C175">
        <v>2.9</v>
      </c>
      <c r="D175" s="20">
        <f t="shared" si="38"/>
        <v>5.4770564191111593E-2</v>
      </c>
      <c r="E175" s="17">
        <f>IF(OR($A175="",$B175="",$C175=""),"",A175*'MPTO_working_3-way'!$I174)</f>
        <v>2.8795236402417346</v>
      </c>
      <c r="F175" s="21">
        <f>IF(OR($A175="",$B175="",$C175=""),"",B175*'MPTO_working_3-way'!$I174)</f>
        <v>3.069382341796135</v>
      </c>
      <c r="G175" s="22">
        <f>IF(OR($A175="",$B175="",$C175=""),"",C175*'MPTO_working_3-way'!$I174)</f>
        <v>3.0588346361542236</v>
      </c>
      <c r="H175" s="17">
        <f>IF(OR($A175="",$B175="",$C175=""),"",'MPTO_working_3-way'!E174)</f>
        <v>2.8732039723685174</v>
      </c>
      <c r="I175" s="21">
        <f>IF(OR($A175="",$B175="",$C175=""),"",'MPTO_working_3-way'!F174)</f>
        <v>3.0732752698298782</v>
      </c>
      <c r="J175" s="22">
        <f>IF(OR($A175="",$B175="",$C175=""),"",'MPTO_working_3-way'!G174)</f>
        <v>3.062123771713082</v>
      </c>
      <c r="K175" s="17">
        <f>IF(OR($A175="",$B175="",$C175=""),"",'OddsRatio_working_3-way'!H174)</f>
        <v>2.8762030010358766</v>
      </c>
      <c r="L175" s="21">
        <f>IF(OR($A175="",$B175="",$C175=""),"",'OddsRatio_working_3-way'!I174)</f>
        <v>3.0714148739760256</v>
      </c>
      <c r="M175" s="22">
        <f>IF(OR($A175="",$B175="",$C175=""),"",'OddsRatio_working_3-way'!J174)</f>
        <v>3.0605697699237946</v>
      </c>
      <c r="N175" s="23">
        <f t="shared" si="39"/>
        <v>34.727966321403443</v>
      </c>
      <c r="O175" s="24">
        <f t="shared" si="40"/>
        <v>32.57984469327539</v>
      </c>
      <c r="P175" s="24">
        <f t="shared" si="41"/>
        <v>32.692188985321167</v>
      </c>
      <c r="Q175" t="s">
        <v>350</v>
      </c>
      <c r="R175" t="s">
        <v>231</v>
      </c>
      <c r="S175" t="s">
        <v>490</v>
      </c>
      <c r="T175" s="35">
        <v>100</v>
      </c>
      <c r="U175" s="35">
        <f t="shared" si="42"/>
        <v>25.925925925925924</v>
      </c>
      <c r="V175" s="35">
        <f t="shared" si="43"/>
        <v>81.096408317580341</v>
      </c>
      <c r="W175" s="35">
        <f t="shared" si="44"/>
        <v>90.439770554493307</v>
      </c>
      <c r="X175" s="35">
        <f t="shared" si="45"/>
        <v>28.463821127926352</v>
      </c>
      <c r="Y175" s="35">
        <f t="shared" si="46"/>
        <v>83.634303519580769</v>
      </c>
      <c r="Z175" s="35">
        <f t="shared" si="47"/>
        <v>92.977665756493735</v>
      </c>
      <c r="AA175" s="35">
        <f t="shared" si="48"/>
        <v>-2.5378952020004277</v>
      </c>
      <c r="AB175" s="35">
        <f t="shared" si="49"/>
        <v>-2.5378952020004277</v>
      </c>
      <c r="AC175" s="35">
        <f t="shared" si="50"/>
        <v>-2.5378952020004277</v>
      </c>
      <c r="AD175" s="36"/>
      <c r="AE175" s="36"/>
      <c r="AF175">
        <v>2.73</v>
      </c>
      <c r="AG175">
        <v>1.45</v>
      </c>
      <c r="AI175" s="36"/>
      <c r="AJ175" t="s">
        <v>432</v>
      </c>
      <c r="AK175" s="35"/>
      <c r="AL175" s="35"/>
    </row>
    <row r="176" spans="1:38" ht="15" x14ac:dyDescent="0.25">
      <c r="A176">
        <v>1.35</v>
      </c>
      <c r="B176">
        <v>5.29</v>
      </c>
      <c r="C176">
        <v>10.46</v>
      </c>
      <c r="D176" s="20">
        <f t="shared" si="38"/>
        <v>2.5378952020004286E-2</v>
      </c>
      <c r="E176" s="17">
        <f>IF(OR($A176="",$B176="",$C176=""),"",A176*'MPTO_working_3-way'!$I175)</f>
        <v>1.3842615852270059</v>
      </c>
      <c r="F176" s="21">
        <f>IF(OR($A176="",$B176="",$C176=""),"",B176*'MPTO_working_3-way'!$I175)</f>
        <v>5.4242546561858225</v>
      </c>
      <c r="G176" s="22">
        <f>IF(OR($A176="",$B176="",$C176=""),"",C176*'MPTO_working_3-way'!$I175)</f>
        <v>10.725463838129246</v>
      </c>
      <c r="H176" s="17">
        <f>IF(OR($A176="",$B176="",$C176=""),"",'MPTO_working_3-way'!E175)</f>
        <v>1.3655958259251935</v>
      </c>
      <c r="I176" s="21">
        <f>IF(OR($A176="",$B176="",$C176=""),"",'MPTO_working_3-way'!F175)</f>
        <v>5.5378263230038955</v>
      </c>
      <c r="J176" s="22">
        <f>IF(OR($A176="",$B176="",$C176=""),"",'MPTO_working_3-way'!G175)</f>
        <v>11.475437932600704</v>
      </c>
      <c r="K176" s="17">
        <f>IF(OR($A176="",$B176="",$C176=""),"",'OddsRatio_working_3-way'!H175)</f>
        <v>1.3712958173897252</v>
      </c>
      <c r="L176" s="21">
        <f>IF(OR($A176="",$B176="",$C176=""),"",'OddsRatio_working_3-way'!I175)</f>
        <v>5.5510258760054896</v>
      </c>
      <c r="M176" s="22">
        <f>IF(OR($A176="",$B176="",$C176=""),"",'OddsRatio_working_3-way'!J175)</f>
        <v>11.035595521448004</v>
      </c>
      <c r="N176" s="23">
        <f t="shared" si="39"/>
        <v>72.240681289729608</v>
      </c>
      <c r="O176" s="24">
        <f t="shared" si="40"/>
        <v>18.435712616471641</v>
      </c>
      <c r="P176" s="24">
        <f t="shared" si="41"/>
        <v>9.3236060937987535</v>
      </c>
      <c r="Q176" t="s">
        <v>239</v>
      </c>
      <c r="R176" t="s">
        <v>362</v>
      </c>
      <c r="S176" t="s">
        <v>490</v>
      </c>
      <c r="T176" s="35">
        <v>100</v>
      </c>
      <c r="U176" s="35">
        <f t="shared" si="42"/>
        <v>35.897435897435898</v>
      </c>
      <c r="V176" s="35">
        <f t="shared" si="43"/>
        <v>78.070175438596479</v>
      </c>
      <c r="W176" s="35">
        <f t="shared" si="44"/>
        <v>83.333333333333329</v>
      </c>
      <c r="X176" s="35">
        <f t="shared" si="45"/>
        <v>38.596491228070171</v>
      </c>
      <c r="Y176" s="35">
        <f t="shared" si="46"/>
        <v>80.769230769230759</v>
      </c>
      <c r="Z176" s="35">
        <f t="shared" si="47"/>
        <v>86.032388663967609</v>
      </c>
      <c r="AA176" s="35">
        <f t="shared" si="48"/>
        <v>-2.6990553306342733</v>
      </c>
      <c r="AB176" s="35">
        <f t="shared" si="49"/>
        <v>-2.6990553306342804</v>
      </c>
      <c r="AC176" s="35">
        <f t="shared" si="50"/>
        <v>-2.6990553306342804</v>
      </c>
      <c r="AD176" s="36"/>
      <c r="AE176" s="36"/>
      <c r="AF176">
        <v>1.61</v>
      </c>
      <c r="AG176">
        <v>2.4500000000000002</v>
      </c>
      <c r="AI176" s="36"/>
      <c r="AJ176" t="s">
        <v>423</v>
      </c>
      <c r="AK176" s="35"/>
      <c r="AL176" s="35"/>
    </row>
    <row r="177" spans="1:38" ht="15" x14ac:dyDescent="0.25">
      <c r="A177">
        <v>1.56</v>
      </c>
      <c r="B177">
        <v>4.5599999999999996</v>
      </c>
      <c r="C177">
        <v>6</v>
      </c>
      <c r="D177" s="20">
        <f t="shared" si="38"/>
        <v>2.6990553306342813E-2</v>
      </c>
      <c r="E177" s="17">
        <f>IF(OR($A177="",$B177="",$C177=""),"",A177*'MPTO_working_3-way'!$I176)</f>
        <v>1.6021052631578949</v>
      </c>
      <c r="F177" s="21">
        <f>IF(OR($A177="",$B177="",$C177=""),"",B177*'MPTO_working_3-way'!$I176)</f>
        <v>4.6830769230769231</v>
      </c>
      <c r="G177" s="22">
        <f>IF(OR($A177="",$B177="",$C177=""),"",C177*'MPTO_working_3-way'!$I176)</f>
        <v>6.1619433198380573</v>
      </c>
      <c r="H177" s="17">
        <f>IF(OR($A177="",$B177="",$C177=""),"",'MPTO_working_3-way'!E176)</f>
        <v>1.5822064056939502</v>
      </c>
      <c r="I177" s="21">
        <f>IF(OR($A177="",$B177="",$C177=""),"",'MPTO_working_3-way'!F176)</f>
        <v>4.7550802139037431</v>
      </c>
      <c r="J177" s="22">
        <f>IF(OR($A177="",$B177="",$C177=""),"",'MPTO_working_3-way'!G176)</f>
        <v>6.3423680456490734</v>
      </c>
      <c r="K177" s="17">
        <f>IF(OR($A177="",$B177="",$C177=""),"",'OddsRatio_working_3-way'!H176)</f>
        <v>1.5888622080206862</v>
      </c>
      <c r="L177" s="21">
        <f>IF(OR($A177="",$B177="",$C177=""),"",'OddsRatio_working_3-way'!I176)</f>
        <v>4.7434811795600753</v>
      </c>
      <c r="M177" s="22">
        <f>IF(OR($A177="",$B177="",$C177=""),"",'OddsRatio_working_3-way'!J176)</f>
        <v>6.2576982858989822</v>
      </c>
      <c r="N177" s="23">
        <f t="shared" si="39"/>
        <v>62.417871222076201</v>
      </c>
      <c r="O177" s="24">
        <f t="shared" si="40"/>
        <v>21.353482260183966</v>
      </c>
      <c r="P177" s="24">
        <f t="shared" si="41"/>
        <v>16.228646517739815</v>
      </c>
      <c r="Q177" t="s">
        <v>365</v>
      </c>
      <c r="R177" t="s">
        <v>364</v>
      </c>
      <c r="S177" t="s">
        <v>490</v>
      </c>
      <c r="T177" s="35">
        <v>100</v>
      </c>
      <c r="U177" s="35">
        <f t="shared" si="42"/>
        <v>52.153110047846894</v>
      </c>
      <c r="V177" s="35">
        <f t="shared" si="43"/>
        <v>72.067039106145245</v>
      </c>
      <c r="W177" s="35">
        <f t="shared" si="44"/>
        <v>73.474801061007966</v>
      </c>
      <c r="X177" s="35">
        <f t="shared" si="45"/>
        <v>54.458159832846789</v>
      </c>
      <c r="Y177" s="35">
        <f t="shared" si="46"/>
        <v>74.372088891145154</v>
      </c>
      <c r="Z177" s="35">
        <f t="shared" si="47"/>
        <v>75.779850846007861</v>
      </c>
      <c r="AA177" s="35">
        <f t="shared" si="48"/>
        <v>-2.3050497849998948</v>
      </c>
      <c r="AB177" s="35">
        <f t="shared" si="49"/>
        <v>-2.305049784999909</v>
      </c>
      <c r="AC177" s="35">
        <f t="shared" si="50"/>
        <v>-2.3050497849998948</v>
      </c>
      <c r="AD177" s="36"/>
      <c r="AE177" s="36"/>
      <c r="AF177">
        <v>1.63</v>
      </c>
      <c r="AG177">
        <v>2.4</v>
      </c>
      <c r="AI177" s="36"/>
      <c r="AJ177" t="s">
        <v>423</v>
      </c>
      <c r="AK177" s="35"/>
      <c r="AL177" s="35"/>
    </row>
    <row r="178" spans="1:38" ht="15" x14ac:dyDescent="0.25">
      <c r="A178">
        <v>2.09</v>
      </c>
      <c r="B178">
        <v>3.58</v>
      </c>
      <c r="C178">
        <v>3.77</v>
      </c>
      <c r="D178" s="20">
        <f t="shared" si="38"/>
        <v>2.3050497849999019E-2</v>
      </c>
      <c r="E178" s="17">
        <f>IF(OR($A178="",$B178="",$C178=""),"",A178*'MPTO_working_3-way'!$I177)</f>
        <v>2.1381755405064977</v>
      </c>
      <c r="F178" s="21">
        <f>IF(OR($A178="",$B178="",$C178=""),"",B178*'MPTO_working_3-way'!$I177)</f>
        <v>3.6625207823029964</v>
      </c>
      <c r="G178" s="22">
        <f>IF(OR($A178="",$B178="",$C178=""),"",C178*'MPTO_working_3-way'!$I177)</f>
        <v>3.8569003768944965</v>
      </c>
      <c r="H178" s="17">
        <f>IF(OR($A178="",$B178="",$C178=""),"",'MPTO_working_3-way'!E177)</f>
        <v>2.124110049916673</v>
      </c>
      <c r="I178" s="21">
        <f>IF(OR($A178="",$B178="",$C178=""),"",'MPTO_working_3-way'!F177)</f>
        <v>3.6812601559773674</v>
      </c>
      <c r="J178" s="22">
        <f>IF(OR($A178="",$B178="",$C178=""),"",'MPTO_working_3-way'!G177)</f>
        <v>3.8824624843907669</v>
      </c>
      <c r="K178" s="17">
        <f>IF(OR($A178="",$B178="",$C178=""),"",'OddsRatio_working_3-way'!H177)</f>
        <v>2.1298300132382755</v>
      </c>
      <c r="L178" s="21">
        <f>IF(OR($A178="",$B178="",$C178=""),"",'OddsRatio_working_3-way'!I177)</f>
        <v>3.6742765450961019</v>
      </c>
      <c r="M178" s="22">
        <f>IF(OR($A178="",$B178="",$C178=""),"",'OddsRatio_working_3-way'!J177)</f>
        <v>3.8712193914403881</v>
      </c>
      <c r="N178" s="23">
        <f t="shared" si="39"/>
        <v>46.768844795741927</v>
      </c>
      <c r="O178" s="24">
        <f t="shared" si="40"/>
        <v>27.303599336061623</v>
      </c>
      <c r="P178" s="24">
        <f t="shared" si="41"/>
        <v>25.92755586819645</v>
      </c>
      <c r="Q178" t="s">
        <v>235</v>
      </c>
      <c r="R178" t="s">
        <v>132</v>
      </c>
      <c r="S178" t="s">
        <v>490</v>
      </c>
      <c r="T178" s="35">
        <v>100</v>
      </c>
      <c r="U178" s="35">
        <f t="shared" si="42"/>
        <v>43.502824858757066</v>
      </c>
      <c r="V178" s="35">
        <f t="shared" si="43"/>
        <v>76.580796252927385</v>
      </c>
      <c r="W178" s="35">
        <f t="shared" si="44"/>
        <v>77.628635346756155</v>
      </c>
      <c r="X178" s="35">
        <f t="shared" si="45"/>
        <v>45.790568400316452</v>
      </c>
      <c r="Y178" s="35">
        <f t="shared" si="46"/>
        <v>78.868539794486793</v>
      </c>
      <c r="Z178" s="35">
        <f t="shared" si="47"/>
        <v>79.916378888315549</v>
      </c>
      <c r="AA178" s="35">
        <f t="shared" si="48"/>
        <v>-2.2877435415593865</v>
      </c>
      <c r="AB178" s="35">
        <f t="shared" si="49"/>
        <v>-2.2877435415594078</v>
      </c>
      <c r="AC178" s="35">
        <f t="shared" si="50"/>
        <v>-2.2877435415593936</v>
      </c>
      <c r="AD178" s="36"/>
      <c r="AE178" s="36"/>
      <c r="AF178">
        <v>2.0299999999999998</v>
      </c>
      <c r="AG178">
        <v>1.88</v>
      </c>
      <c r="AI178" s="36"/>
      <c r="AJ178" t="s">
        <v>423</v>
      </c>
      <c r="AK178" s="35"/>
      <c r="AL178" s="35"/>
    </row>
    <row r="179" spans="1:38" ht="15" x14ac:dyDescent="0.25">
      <c r="A179">
        <v>1.77</v>
      </c>
      <c r="B179">
        <v>4.2699999999999996</v>
      </c>
      <c r="C179">
        <v>4.47</v>
      </c>
      <c r="D179" s="20">
        <f t="shared" si="38"/>
        <v>2.2877435415593839E-2</v>
      </c>
      <c r="E179" s="17">
        <f>IF(OR($A179="",$B179="",$C179=""),"",A179*'MPTO_working_3-way'!$I178)</f>
        <v>1.8104930606856011</v>
      </c>
      <c r="F179" s="21">
        <f>IF(OR($A179="",$B179="",$C179=""),"",B179*'MPTO_working_3-way'!$I178)</f>
        <v>4.3676866492245852</v>
      </c>
      <c r="G179" s="22">
        <f>IF(OR($A179="",$B179="",$C179=""),"",C179*'MPTO_working_3-way'!$I178)</f>
        <v>4.5722621363077041</v>
      </c>
      <c r="H179" s="17">
        <f>IF(OR($A179="",$B179="",$C179=""),"",'MPTO_working_3-way'!E178)</f>
        <v>1.7942177899505511</v>
      </c>
      <c r="I179" s="21">
        <f>IF(OR($A179="",$B179="",$C179=""),"",'MPTO_working_3-way'!F178)</f>
        <v>4.4137205228296716</v>
      </c>
      <c r="J179" s="22">
        <f>IF(OR($A179="",$B179="",$C179=""),"",'MPTO_working_3-way'!G178)</f>
        <v>4.6277477918285497</v>
      </c>
      <c r="K179" s="17">
        <f>IF(OR($A179="",$B179="",$C179=""),"",'OddsRatio_working_3-way'!H178)</f>
        <v>1.8001466327191502</v>
      </c>
      <c r="L179" s="21">
        <f>IF(OR($A179="",$B179="",$C179=""),"",'OddsRatio_working_3-way'!I178)</f>
        <v>4.3980253103787286</v>
      </c>
      <c r="M179" s="22">
        <f>IF(OR($A179="",$B179="",$C179=""),"",'OddsRatio_working_3-way'!J178)</f>
        <v>4.6058556045914951</v>
      </c>
      <c r="N179" s="23">
        <f t="shared" si="39"/>
        <v>55.233572650166252</v>
      </c>
      <c r="O179" s="24">
        <f t="shared" si="40"/>
        <v>22.895415360841749</v>
      </c>
      <c r="P179" s="24">
        <f t="shared" si="41"/>
        <v>21.871011988992006</v>
      </c>
      <c r="Q179" t="s">
        <v>238</v>
      </c>
      <c r="R179" t="s">
        <v>368</v>
      </c>
      <c r="S179" t="s">
        <v>490</v>
      </c>
      <c r="T179" s="35">
        <v>100</v>
      </c>
      <c r="U179" s="35">
        <f t="shared" si="42"/>
        <v>89.80632008154943</v>
      </c>
      <c r="V179" s="35">
        <f t="shared" si="43"/>
        <v>82.110912343470488</v>
      </c>
      <c r="W179" s="35">
        <f t="shared" si="44"/>
        <v>25.373134328358205</v>
      </c>
      <c r="X179" s="35">
        <f t="shared" si="45"/>
        <v>92.515953328171307</v>
      </c>
      <c r="Y179" s="35">
        <f t="shared" si="46"/>
        <v>84.820545590092351</v>
      </c>
      <c r="Z179" s="35">
        <f t="shared" si="47"/>
        <v>28.082767574980078</v>
      </c>
      <c r="AA179" s="35">
        <f t="shared" si="48"/>
        <v>-2.7096332466218769</v>
      </c>
      <c r="AB179" s="35">
        <f t="shared" si="49"/>
        <v>-2.7096332466218627</v>
      </c>
      <c r="AC179" s="35">
        <f t="shared" si="50"/>
        <v>-2.7096332466218733</v>
      </c>
      <c r="AD179" s="36"/>
      <c r="AE179" s="36"/>
      <c r="AF179">
        <v>1.51</v>
      </c>
      <c r="AG179">
        <v>2.69</v>
      </c>
      <c r="AI179" s="36"/>
      <c r="AJ179" t="s">
        <v>423</v>
      </c>
      <c r="AK179" s="35"/>
      <c r="AL179" s="35"/>
    </row>
    <row r="180" spans="1:38" ht="15" x14ac:dyDescent="0.25">
      <c r="A180">
        <v>9.81</v>
      </c>
      <c r="B180">
        <v>5.59</v>
      </c>
      <c r="C180">
        <v>1.34</v>
      </c>
      <c r="D180" s="20">
        <f t="shared" si="38"/>
        <v>2.7096332466218565E-2</v>
      </c>
      <c r="E180" s="17">
        <f>IF(OR($A180="",$B180="",$C180=""),"",A180*'MPTO_working_3-way'!$I179)</f>
        <v>10.075815021493604</v>
      </c>
      <c r="F180" s="21">
        <f>IF(OR($A180="",$B180="",$C180=""),"",B180*'MPTO_working_3-way'!$I179)</f>
        <v>5.7414684984861619</v>
      </c>
      <c r="G180" s="22">
        <f>IF(OR($A180="",$B180="",$C180=""),"",C180*'MPTO_working_3-way'!$I179)</f>
        <v>1.3763090855047329</v>
      </c>
      <c r="H180" s="17">
        <f>IF(OR($A180="",$B180="",$C180=""),"",'MPTO_working_3-way'!E179)</f>
        <v>10.763719437913354</v>
      </c>
      <c r="I180" s="21">
        <f>IF(OR($A180="",$B180="",$C180=""),"",'MPTO_working_3-way'!F179)</f>
        <v>5.8872440031250006</v>
      </c>
      <c r="J180" s="22">
        <f>IF(OR($A180="",$B180="",$C180=""),"",'MPTO_working_3-way'!G179)</f>
        <v>1.3564167505924376</v>
      </c>
      <c r="K180" s="17">
        <f>IF(OR($A180="",$B180="",$C180=""),"",'OddsRatio_working_3-way'!H179)</f>
        <v>10.389345669329215</v>
      </c>
      <c r="L180" s="21">
        <f>IF(OR($A180="",$B180="",$C180=""),"",'OddsRatio_working_3-way'!I179)</f>
        <v>5.8918384361204437</v>
      </c>
      <c r="M180" s="22">
        <f>IF(OR($A180="",$B180="",$C180=""),"",'OddsRatio_working_3-way'!J179)</f>
        <v>1.3623584026755884</v>
      </c>
      <c r="N180" s="23">
        <f t="shared" si="39"/>
        <v>9.924755445259887</v>
      </c>
      <c r="O180" s="24">
        <f t="shared" si="40"/>
        <v>17.417146854740515</v>
      </c>
      <c r="P180" s="24">
        <f t="shared" si="41"/>
        <v>72.658097699999615</v>
      </c>
      <c r="Q180" t="s">
        <v>234</v>
      </c>
      <c r="R180" t="s">
        <v>366</v>
      </c>
      <c r="S180" t="s">
        <v>490</v>
      </c>
      <c r="T180" s="35">
        <v>100</v>
      </c>
      <c r="U180" s="35">
        <f t="shared" si="42"/>
        <v>56.331877729257641</v>
      </c>
      <c r="V180" s="35">
        <f t="shared" si="43"/>
        <v>73.544973544973558</v>
      </c>
      <c r="W180" s="35">
        <f t="shared" si="44"/>
        <v>67.845659163987136</v>
      </c>
      <c r="X180" s="35">
        <f t="shared" si="45"/>
        <v>58.60936729103932</v>
      </c>
      <c r="Y180" s="35">
        <f t="shared" si="46"/>
        <v>75.822463106755222</v>
      </c>
      <c r="Z180" s="35">
        <f t="shared" si="47"/>
        <v>70.123148725768814</v>
      </c>
      <c r="AA180" s="35">
        <f t="shared" si="48"/>
        <v>-2.2774895617816782</v>
      </c>
      <c r="AB180" s="35">
        <f t="shared" si="49"/>
        <v>-2.277489561781664</v>
      </c>
      <c r="AC180" s="35">
        <f t="shared" si="50"/>
        <v>-2.2774895617816782</v>
      </c>
      <c r="AD180" s="36"/>
      <c r="AE180" s="36"/>
      <c r="AF180">
        <v>1.58</v>
      </c>
      <c r="AG180">
        <v>2.5099999999999998</v>
      </c>
      <c r="AI180" s="36"/>
      <c r="AJ180" t="s">
        <v>423</v>
      </c>
      <c r="AK180" s="35"/>
      <c r="AL180" s="35"/>
    </row>
    <row r="181" spans="1:38" s="35" customFormat="1" ht="15" x14ac:dyDescent="0.25">
      <c r="A181">
        <v>2.29</v>
      </c>
      <c r="B181">
        <v>3.78</v>
      </c>
      <c r="C181">
        <v>3.11</v>
      </c>
      <c r="D181" s="20">
        <f t="shared" si="38"/>
        <v>2.277489561781687E-2</v>
      </c>
      <c r="E181" s="17">
        <f>IF(OR($A181="",$B181="",$C181=""),"",A181*'MPTO_working_3-way'!$I180)</f>
        <v>2.3421545109648005</v>
      </c>
      <c r="F181" s="21">
        <f>IF(OR($A181="",$B181="",$C181=""),"",B181*'MPTO_working_3-way'!$I180)</f>
        <v>3.8660891054353477</v>
      </c>
      <c r="G181" s="22">
        <f>IF(OR($A181="",$B181="",$C181=""),"",C181*'MPTO_working_3-way'!$I180)</f>
        <v>3.1808299253714103</v>
      </c>
      <c r="H181" s="17">
        <f>IF(OR($A181="",$B181="",$C181=""),"",'MPTO_working_3-way'!E180)</f>
        <v>2.330515634402698</v>
      </c>
      <c r="I181" s="21">
        <f>IF(OR($A181="",$B181="",$C181=""),"",'MPTO_working_3-way'!F180)</f>
        <v>3.8916769971081195</v>
      </c>
      <c r="J181" s="22">
        <f>IF(OR($A181="",$B181="",$C181=""),"",'MPTO_working_3-way'!G180)</f>
        <v>3.1852025530415871</v>
      </c>
      <c r="K181" s="17">
        <f>IF(OR($A181="",$B181="",$C181=""),"",'OddsRatio_working_3-way'!H180)</f>
        <v>2.3356307516308523</v>
      </c>
      <c r="L181" s="21">
        <f>IF(OR($A181="",$B181="",$C181=""),"",'OddsRatio_working_3-way'!I180)</f>
        <v>3.8783360383982708</v>
      </c>
      <c r="M181" s="22">
        <f>IF(OR($A181="",$B181="",$C181=""),"",'OddsRatio_working_3-way'!J180)</f>
        <v>3.1846363456907736</v>
      </c>
      <c r="N181" s="23">
        <f t="shared" si="39"/>
        <v>42.695731443783842</v>
      </c>
      <c r="O181" s="24">
        <f t="shared" si="40"/>
        <v>25.865932541339948</v>
      </c>
      <c r="P181" s="24">
        <f t="shared" si="41"/>
        <v>31.438336014876207</v>
      </c>
      <c r="Q181" t="s">
        <v>367</v>
      </c>
      <c r="R181" t="s">
        <v>370</v>
      </c>
      <c r="S181" t="s">
        <v>490</v>
      </c>
      <c r="T181" s="35">
        <v>100</v>
      </c>
      <c r="U181" s="35">
        <f t="shared" si="42"/>
        <v>84.251968503937007</v>
      </c>
      <c r="V181" s="35">
        <f t="shared" si="43"/>
        <v>78.858350951374206</v>
      </c>
      <c r="W181" s="35">
        <f t="shared" si="44"/>
        <v>33.774834437086092</v>
      </c>
      <c r="X181" s="35">
        <f t="shared" si="45"/>
        <v>87.366814611539695</v>
      </c>
      <c r="Y181" s="35">
        <f t="shared" si="46"/>
        <v>81.973197058976893</v>
      </c>
      <c r="Z181" s="35">
        <f t="shared" si="47"/>
        <v>36.889680544688787</v>
      </c>
      <c r="AA181" s="35">
        <f t="shared" si="48"/>
        <v>-3.1148461076026877</v>
      </c>
      <c r="AB181" s="35">
        <f t="shared" si="49"/>
        <v>-3.1148461076026877</v>
      </c>
      <c r="AC181" s="35">
        <f t="shared" si="50"/>
        <v>-3.1148461076026948</v>
      </c>
      <c r="AD181" s="36"/>
      <c r="AE181" s="36"/>
      <c r="AF181">
        <v>1.72</v>
      </c>
      <c r="AG181">
        <v>2.2400000000000002</v>
      </c>
      <c r="AH181" s="36"/>
      <c r="AI181" s="36"/>
      <c r="AJ181" t="s">
        <v>423</v>
      </c>
    </row>
    <row r="182" spans="1:38" ht="15" x14ac:dyDescent="0.25">
      <c r="A182">
        <v>6.35</v>
      </c>
      <c r="B182">
        <v>4.7300000000000004</v>
      </c>
      <c r="C182">
        <v>1.51</v>
      </c>
      <c r="D182" s="20">
        <f t="shared" si="38"/>
        <v>3.114846107602709E-2</v>
      </c>
      <c r="E182" s="17">
        <f>IF(OR($A182="",$B182="",$C182=""),"",A182*'MPTO_working_3-way'!$I181)</f>
        <v>6.5477927278327712</v>
      </c>
      <c r="F182" s="21">
        <f>IF(OR($A182="",$B182="",$C182=""),"",B182*'MPTO_working_3-way'!$I181)</f>
        <v>4.8773322208896088</v>
      </c>
      <c r="G182" s="22">
        <f>IF(OR($A182="",$B182="",$C182=""),"",C182*'MPTO_working_3-way'!$I181)</f>
        <v>1.557034176224801</v>
      </c>
      <c r="H182" s="17">
        <f>IF(OR($A182="",$B182="",$C182=""),"",'MPTO_working_3-way'!E181)</f>
        <v>6.7982123196999344</v>
      </c>
      <c r="I182" s="21">
        <f>IF(OR($A182="",$B182="",$C182=""),"",'MPTO_working_3-way'!F181)</f>
        <v>4.9742911193203057</v>
      </c>
      <c r="J182" s="22">
        <f>IF(OR($A182="",$B182="",$C182=""),"",'MPTO_working_3-way'!G181)</f>
        <v>1.5340509407618719</v>
      </c>
      <c r="K182" s="17">
        <f>IF(OR($A182="",$B182="",$C182=""),"",'OddsRatio_working_3-way'!H181)</f>
        <v>6.6805166299921241</v>
      </c>
      <c r="L182" s="21">
        <f>IF(OR($A182="",$B182="",$C182=""),"",'OddsRatio_working_3-way'!I181)</f>
        <v>4.9604349588543224</v>
      </c>
      <c r="M182" s="22">
        <f>IF(OR($A182="",$B182="",$C182=""),"",'OddsRatio_working_3-way'!J181)</f>
        <v>1.5415071927656043</v>
      </c>
      <c r="N182" s="23">
        <f t="shared" si="39"/>
        <v>15.272322163609264</v>
      </c>
      <c r="O182" s="24">
        <f t="shared" si="40"/>
        <v>20.503011784126599</v>
      </c>
      <c r="P182" s="24">
        <f t="shared" si="41"/>
        <v>64.224666052264112</v>
      </c>
      <c r="Q182" t="s">
        <v>384</v>
      </c>
      <c r="R182" t="s">
        <v>382</v>
      </c>
      <c r="S182" t="s">
        <v>490</v>
      </c>
      <c r="T182" s="35">
        <v>100</v>
      </c>
      <c r="U182" s="35">
        <f t="shared" si="42"/>
        <v>61.977186311787079</v>
      </c>
      <c r="V182" s="35">
        <f t="shared" si="43"/>
        <v>70.149253731343279</v>
      </c>
      <c r="W182" s="35">
        <f t="shared" si="44"/>
        <v>65.156794425087099</v>
      </c>
      <c r="X182" s="35">
        <f t="shared" si="45"/>
        <v>64.693951843569607</v>
      </c>
      <c r="Y182" s="35">
        <f t="shared" si="46"/>
        <v>72.866019263125821</v>
      </c>
      <c r="Z182" s="35">
        <f t="shared" si="47"/>
        <v>67.873559956869641</v>
      </c>
      <c r="AA182" s="35">
        <f t="shared" si="48"/>
        <v>-2.7167655317825279</v>
      </c>
      <c r="AB182" s="35">
        <f t="shared" si="49"/>
        <v>-2.7167655317825421</v>
      </c>
      <c r="AC182" s="35">
        <f t="shared" si="50"/>
        <v>-2.7167655317825421</v>
      </c>
      <c r="AD182" s="36"/>
      <c r="AE182" s="36"/>
      <c r="AF182">
        <v>1.6</v>
      </c>
      <c r="AG182">
        <v>2.4500000000000002</v>
      </c>
      <c r="AI182" s="36"/>
      <c r="AJ182" t="s">
        <v>425</v>
      </c>
      <c r="AK182" s="35"/>
      <c r="AL182" s="35"/>
    </row>
    <row r="183" spans="1:38" ht="15" x14ac:dyDescent="0.25">
      <c r="A183">
        <v>2.63</v>
      </c>
      <c r="B183">
        <v>3.35</v>
      </c>
      <c r="C183">
        <v>2.87</v>
      </c>
      <c r="D183" s="20">
        <f t="shared" si="38"/>
        <v>2.7167655317825279E-2</v>
      </c>
      <c r="E183" s="17">
        <f>IF(OR($A183="",$B183="",$C183=""),"",A183*'MPTO_working_3-way'!$I182)</f>
        <v>2.7014509334858805</v>
      </c>
      <c r="F183" s="21">
        <f>IF(OR($A183="",$B183="",$C183=""),"",B183*'MPTO_working_3-way'!$I182)</f>
        <v>3.4410116453147146</v>
      </c>
      <c r="G183" s="22">
        <f>IF(OR($A183="",$B183="",$C183=""),"",C183*'MPTO_working_3-way'!$I182)</f>
        <v>2.9479711707621585</v>
      </c>
      <c r="H183" s="17">
        <f>IF(OR($A183="",$B183="",$C183=""),"",'MPTO_working_3-way'!E182)</f>
        <v>2.6941669136489983</v>
      </c>
      <c r="I183" s="21">
        <f>IF(OR($A183="",$B183="",$C183=""),"",'MPTO_working_3-way'!F182)</f>
        <v>3.4548092926577834</v>
      </c>
      <c r="J183" s="22">
        <f>IF(OR($A183="",$B183="",$C183=""),"",'MPTO_working_3-way'!G182)</f>
        <v>2.9465828378721923</v>
      </c>
      <c r="K183" s="17">
        <f>IF(OR($A183="",$B183="",$C183=""),"",'OddsRatio_working_3-way'!H182)</f>
        <v>2.69768426181927</v>
      </c>
      <c r="L183" s="21">
        <f>IF(OR($A183="",$B183="",$C183=""),"",'OddsRatio_working_3-way'!I182)</f>
        <v>3.4475816044633651</v>
      </c>
      <c r="M183" s="22">
        <f>IF(OR($A183="",$B183="",$C183=""),"",'OddsRatio_working_3-way'!J182)</f>
        <v>2.9476500427006354</v>
      </c>
      <c r="N183" s="23">
        <f t="shared" si="39"/>
        <v>37.017144661207176</v>
      </c>
      <c r="O183" s="24">
        <f t="shared" si="40"/>
        <v>29.061221032529811</v>
      </c>
      <c r="P183" s="24">
        <f t="shared" si="41"/>
        <v>33.921634306263023</v>
      </c>
      <c r="Q183" t="s">
        <v>259</v>
      </c>
      <c r="R183" t="s">
        <v>135</v>
      </c>
      <c r="S183" t="s">
        <v>490</v>
      </c>
      <c r="T183" s="35">
        <v>100</v>
      </c>
      <c r="U183" s="35">
        <f t="shared" si="42"/>
        <v>28.057553956834536</v>
      </c>
      <c r="V183" s="35">
        <f t="shared" si="43"/>
        <v>79.674796747967477</v>
      </c>
      <c r="W183" s="35">
        <f t="shared" si="44"/>
        <v>88.8641425389755</v>
      </c>
      <c r="X183" s="35">
        <f t="shared" si="45"/>
        <v>31.461060713057019</v>
      </c>
      <c r="Y183" s="35">
        <f t="shared" si="46"/>
        <v>83.078303504189975</v>
      </c>
      <c r="Z183" s="35">
        <f t="shared" si="47"/>
        <v>92.267649295197998</v>
      </c>
      <c r="AA183" s="35">
        <f t="shared" si="48"/>
        <v>-3.4035067562224839</v>
      </c>
      <c r="AB183" s="35">
        <f t="shared" si="49"/>
        <v>-3.4035067562224981</v>
      </c>
      <c r="AC183" s="35">
        <f t="shared" si="50"/>
        <v>-3.4035067562224981</v>
      </c>
      <c r="AD183" s="36"/>
      <c r="AE183" s="36"/>
      <c r="AF183">
        <v>1.99</v>
      </c>
      <c r="AG183">
        <v>1.89</v>
      </c>
      <c r="AI183" s="36"/>
      <c r="AJ183" t="s">
        <v>425</v>
      </c>
      <c r="AK183" s="35"/>
      <c r="AL183" s="35"/>
    </row>
    <row r="184" spans="1:38" ht="15" x14ac:dyDescent="0.25">
      <c r="A184">
        <v>1.39</v>
      </c>
      <c r="B184">
        <v>4.92</v>
      </c>
      <c r="C184">
        <v>8.98</v>
      </c>
      <c r="D184" s="20">
        <f t="shared" si="38"/>
        <v>3.4035067562224963E-2</v>
      </c>
      <c r="E184" s="17">
        <f>IF(OR($A184="",$B184="",$C184=""),"",A184*'MPTO_working_3-way'!$I183)</f>
        <v>1.4373087439114927</v>
      </c>
      <c r="F184" s="21">
        <f>IF(OR($A184="",$B184="",$C184=""),"",B184*'MPTO_working_3-way'!$I183)</f>
        <v>5.0874525324061466</v>
      </c>
      <c r="G184" s="22">
        <f>IF(OR($A184="",$B184="",$C184=""),"",C184*'MPTO_working_3-way'!$I183)</f>
        <v>9.2856349067087809</v>
      </c>
      <c r="H184" s="17">
        <f>IF(OR($A184="",$B184="",$C184=""),"",'MPTO_working_3-way'!E183)</f>
        <v>1.412270921113536</v>
      </c>
      <c r="I184" s="21">
        <f>IF(OR($A184="",$B184="",$C184=""),"",'MPTO_working_3-way'!F183)</f>
        <v>5.2108570708395172</v>
      </c>
      <c r="J184" s="22">
        <f>IF(OR($A184="",$B184="",$C184=""),"",'MPTO_working_3-way'!G183)</f>
        <v>9.9986449746839092</v>
      </c>
      <c r="K184" s="17">
        <f>IF(OR($A184="",$B184="",$C184=""),"",'OddsRatio_working_3-way'!H183)</f>
        <v>1.4199754101169524</v>
      </c>
      <c r="L184" s="21">
        <f>IF(OR($A184="",$B184="",$C184=""),"",'OddsRatio_working_3-way'!I183)</f>
        <v>5.2212913016883453</v>
      </c>
      <c r="M184" s="22">
        <f>IF(OR($A184="",$B184="",$C184=""),"",'OddsRatio_working_3-way'!J183)</f>
        <v>9.5933430070084196</v>
      </c>
      <c r="N184" s="23">
        <f t="shared" si="39"/>
        <v>69.57447411602044</v>
      </c>
      <c r="O184" s="24">
        <f t="shared" si="40"/>
        <v>19.656203053103336</v>
      </c>
      <c r="P184" s="24">
        <f t="shared" si="41"/>
        <v>10.769322830876215</v>
      </c>
      <c r="Q184" t="s">
        <v>378</v>
      </c>
      <c r="R184" t="s">
        <v>255</v>
      </c>
      <c r="S184" t="s">
        <v>490</v>
      </c>
      <c r="T184" s="35">
        <v>100</v>
      </c>
      <c r="U184" s="35">
        <f t="shared" si="42"/>
        <v>61.389961389961393</v>
      </c>
      <c r="V184" s="35">
        <f t="shared" si="43"/>
        <v>73.262032085561486</v>
      </c>
      <c r="W184" s="35">
        <f t="shared" si="44"/>
        <v>62.686567164179095</v>
      </c>
      <c r="X184" s="35">
        <f t="shared" si="45"/>
        <v>64.05140075025939</v>
      </c>
      <c r="Y184" s="35">
        <f t="shared" si="46"/>
        <v>75.923471445859505</v>
      </c>
      <c r="Z184" s="35">
        <f t="shared" si="47"/>
        <v>65.348006524477114</v>
      </c>
      <c r="AA184" s="35">
        <f t="shared" si="48"/>
        <v>-2.6614393602979973</v>
      </c>
      <c r="AB184" s="35">
        <f t="shared" si="49"/>
        <v>-2.6614393602980186</v>
      </c>
      <c r="AC184" s="35">
        <f t="shared" si="50"/>
        <v>-2.6614393602980186</v>
      </c>
      <c r="AD184" s="36"/>
      <c r="AE184" s="36"/>
      <c r="AF184">
        <v>1.57</v>
      </c>
      <c r="AG184">
        <v>2.5099999999999998</v>
      </c>
      <c r="AI184" s="36"/>
      <c r="AJ184" t="s">
        <v>425</v>
      </c>
      <c r="AK184" s="35"/>
      <c r="AL184" s="35"/>
    </row>
    <row r="185" spans="1:38" s="35" customFormat="1" ht="17.25" customHeight="1" x14ac:dyDescent="0.25">
      <c r="A185">
        <v>2.59</v>
      </c>
      <c r="B185">
        <v>3.74</v>
      </c>
      <c r="C185">
        <v>2.68</v>
      </c>
      <c r="D185" s="20">
        <f t="shared" si="38"/>
        <v>2.6614393602979902E-2</v>
      </c>
      <c r="E185" s="17">
        <f>IF(OR($A185="",$B185="",$C185=""),"",A185*'MPTO_working_3-way'!$I184)</f>
        <v>2.6589312794317177</v>
      </c>
      <c r="F185" s="21">
        <f>IF(OR($A185="",$B185="",$C185=""),"",B185*'MPTO_working_3-way'!$I184)</f>
        <v>3.8395378320751452</v>
      </c>
      <c r="G185" s="22">
        <f>IF(OR($A185="",$B185="",$C185=""),"",C185*'MPTO_working_3-way'!$I184)</f>
        <v>2.7513265748559861</v>
      </c>
      <c r="H185" s="17">
        <f>IF(OR($A185="",$B185="",$C185=""),"",'MPTO_working_3-way'!E184)</f>
        <v>2.6509102108303808</v>
      </c>
      <c r="I185" s="21">
        <f>IF(OR($A185="",$B185="",$C185=""),"",'MPTO_working_3-way'!F184)</f>
        <v>3.8683490252270332</v>
      </c>
      <c r="J185" s="22">
        <f>IF(OR($A185="",$B185="",$C185=""),"",'MPTO_working_3-way'!G184)</f>
        <v>2.7452702411176637</v>
      </c>
      <c r="K185" s="17">
        <f>IF(OR($A185="",$B185="",$C185=""),"",'OddsRatio_working_3-way'!H184)</f>
        <v>2.65515956441009</v>
      </c>
      <c r="L185" s="21">
        <f>IF(OR($A185="",$B185="",$C185=""),"",'OddsRatio_working_3-way'!I184)</f>
        <v>3.8522875512475774</v>
      </c>
      <c r="M185" s="22">
        <f>IF(OR($A185="",$B185="",$C185=""),"",'OddsRatio_working_3-way'!J184)</f>
        <v>2.7488478416408499</v>
      </c>
      <c r="N185" s="23">
        <f t="shared" si="39"/>
        <v>37.609095343514326</v>
      </c>
      <c r="O185" s="24">
        <f t="shared" si="40"/>
        <v>26.044801320775957</v>
      </c>
      <c r="P185" s="24">
        <f t="shared" si="41"/>
        <v>36.346103335709735</v>
      </c>
      <c r="Q185" t="s">
        <v>252</v>
      </c>
      <c r="R185" t="s">
        <v>379</v>
      </c>
      <c r="S185" t="s">
        <v>490</v>
      </c>
      <c r="T185" s="35">
        <v>100</v>
      </c>
      <c r="U185" s="35">
        <f t="shared" si="42"/>
        <v>46.236559139784944</v>
      </c>
      <c r="V185" s="35">
        <f t="shared" si="43"/>
        <v>74.683544303797461</v>
      </c>
      <c r="W185" s="35">
        <f t="shared" si="44"/>
        <v>76.133651551312653</v>
      </c>
      <c r="X185" s="35">
        <f t="shared" si="45"/>
        <v>49.182804144889879</v>
      </c>
      <c r="Y185" s="35">
        <f t="shared" si="46"/>
        <v>77.629789308902403</v>
      </c>
      <c r="Z185" s="35">
        <f t="shared" si="47"/>
        <v>79.07989655641758</v>
      </c>
      <c r="AA185" s="35">
        <f t="shared" si="48"/>
        <v>-2.9462450051049345</v>
      </c>
      <c r="AB185" s="35">
        <f t="shared" si="49"/>
        <v>-2.9462450051049416</v>
      </c>
      <c r="AC185" s="35">
        <f t="shared" si="50"/>
        <v>-2.9462450051049274</v>
      </c>
      <c r="AD185" s="36"/>
      <c r="AE185" s="36"/>
      <c r="AF185">
        <v>1.64</v>
      </c>
      <c r="AG185">
        <v>2.37</v>
      </c>
      <c r="AH185" s="36"/>
      <c r="AI185" s="36"/>
      <c r="AJ185" t="s">
        <v>425</v>
      </c>
    </row>
    <row r="186" spans="1:38" s="35" customFormat="1" ht="15" x14ac:dyDescent="0.25">
      <c r="A186">
        <v>1.86</v>
      </c>
      <c r="B186">
        <v>3.95</v>
      </c>
      <c r="C186">
        <v>4.1900000000000004</v>
      </c>
      <c r="D186" s="20">
        <f t="shared" si="38"/>
        <v>2.9462450051049416E-2</v>
      </c>
      <c r="E186" s="17">
        <f>IF(OR($A186="",$B186="",$C186=""),"",A186*'MPTO_working_3-way'!$I185)</f>
        <v>1.914800157094952</v>
      </c>
      <c r="F186" s="21">
        <f>IF(OR($A186="",$B186="",$C186=""),"",B186*'MPTO_working_3-way'!$I185)</f>
        <v>4.066376677701645</v>
      </c>
      <c r="G186" s="22">
        <f>IF(OR($A186="",$B186="",$C186=""),"",C186*'MPTO_working_3-way'!$I185)</f>
        <v>4.3134476657138974</v>
      </c>
      <c r="H186" s="17">
        <f>IF(OR($A186="",$B186="",$C186=""),"",'MPTO_working_3-way'!E185)</f>
        <v>1.8946082770723198</v>
      </c>
      <c r="I186" s="21">
        <f>IF(OR($A186="",$B186="",$C186=""),"",'MPTO_working_3-way'!F185)</f>
        <v>4.1094132886104946</v>
      </c>
      <c r="J186" s="22">
        <f>IF(OR($A186="",$B186="",$C186=""),"",'MPTO_working_3-way'!G185)</f>
        <v>4.3698144651067503</v>
      </c>
      <c r="K186" s="17">
        <f>IF(OR($A186="",$B186="",$C186=""),"",'OddsRatio_working_3-way'!H185)</f>
        <v>1.9021857238984072</v>
      </c>
      <c r="L186" s="21">
        <f>IF(OR($A186="",$B186="",$C186=""),"",'OddsRatio_working_3-way'!I185)</f>
        <v>4.0947068436050031</v>
      </c>
      <c r="M186" s="22">
        <f>IF(OR($A186="",$B186="",$C186=""),"",'OddsRatio_working_3-way'!J185)</f>
        <v>4.3464796037626972</v>
      </c>
      <c r="N186" s="23">
        <f t="shared" si="39"/>
        <v>52.224771148815584</v>
      </c>
      <c r="O186" s="24">
        <f t="shared" si="40"/>
        <v>24.591917553619496</v>
      </c>
      <c r="P186" s="24">
        <f t="shared" si="41"/>
        <v>23.183311297564913</v>
      </c>
      <c r="Q186" t="s">
        <v>253</v>
      </c>
      <c r="R186" t="s">
        <v>258</v>
      </c>
      <c r="S186" t="s">
        <v>490</v>
      </c>
      <c r="T186" s="35">
        <v>100</v>
      </c>
      <c r="U186" s="35">
        <f t="shared" si="42"/>
        <v>65.986394557823132</v>
      </c>
      <c r="V186" s="35">
        <f t="shared" si="43"/>
        <v>69.6048632218845</v>
      </c>
      <c r="W186" s="35">
        <f t="shared" si="44"/>
        <v>61.685823754789276</v>
      </c>
      <c r="X186" s="35">
        <f t="shared" si="45"/>
        <v>68.709313023326231</v>
      </c>
      <c r="Y186" s="35">
        <f t="shared" si="46"/>
        <v>72.327781687387599</v>
      </c>
      <c r="Z186" s="35">
        <f t="shared" si="47"/>
        <v>64.408742220292368</v>
      </c>
      <c r="AA186" s="35">
        <f t="shared" si="48"/>
        <v>-2.7229184655030991</v>
      </c>
      <c r="AB186" s="35">
        <f t="shared" si="49"/>
        <v>-2.7229184655030991</v>
      </c>
      <c r="AC186" s="35">
        <f t="shared" si="50"/>
        <v>-2.722918465503092</v>
      </c>
      <c r="AD186" s="36"/>
      <c r="AE186" s="36"/>
      <c r="AF186">
        <v>1.73</v>
      </c>
      <c r="AG186">
        <v>2.19</v>
      </c>
      <c r="AH186" s="36"/>
      <c r="AI186" s="36"/>
      <c r="AJ186" t="s">
        <v>425</v>
      </c>
    </row>
    <row r="187" spans="1:38" ht="15" x14ac:dyDescent="0.25">
      <c r="A187">
        <v>2.94</v>
      </c>
      <c r="B187">
        <v>3.29</v>
      </c>
      <c r="C187">
        <v>2.61</v>
      </c>
      <c r="D187" s="20">
        <f t="shared" si="38"/>
        <v>2.7229184655030991E-2</v>
      </c>
      <c r="E187" s="17">
        <f>IF(OR($A187="",$B187="",$C187=""),"",A187*'MPTO_working_3-way'!$I186)</f>
        <v>3.0200538028857911</v>
      </c>
      <c r="F187" s="21">
        <f>IF(OR($A187="",$B187="",$C187=""),"",B187*'MPTO_working_3-way'!$I186)</f>
        <v>3.379584017515052</v>
      </c>
      <c r="G187" s="22">
        <f>IF(OR($A187="",$B187="",$C187=""),"",C187*'MPTO_working_3-way'!$I186)</f>
        <v>2.6810681719496308</v>
      </c>
      <c r="H187" s="17">
        <f>IF(OR($A187="",$B187="",$C187=""),"",'MPTO_working_3-way'!E186)</f>
        <v>3.020603601777605</v>
      </c>
      <c r="I187" s="21">
        <f>IF(OR($A187="",$B187="",$C187=""),"",'MPTO_working_3-way'!F186)</f>
        <v>3.3912677979361825</v>
      </c>
      <c r="J187" s="22">
        <f>IF(OR($A187="",$B187="",$C187=""),"",'MPTO_working_3-way'!G186)</f>
        <v>2.6733295479983932</v>
      </c>
      <c r="K187" s="17">
        <f>IF(OR($A187="",$B187="",$C187=""),"",'OddsRatio_working_3-way'!H186)</f>
        <v>3.0207113867480171</v>
      </c>
      <c r="L187" s="21">
        <f>IF(OR($A187="",$B187="",$C187=""),"",'OddsRatio_working_3-way'!I186)</f>
        <v>3.385272719408742</v>
      </c>
      <c r="M187" s="22">
        <f>IF(OR($A187="",$B187="",$C187=""),"",'OddsRatio_working_3-way'!J186)</f>
        <v>2.6769821302393342</v>
      </c>
      <c r="N187" s="23">
        <f t="shared" si="39"/>
        <v>33.111992873916918</v>
      </c>
      <c r="O187" s="24">
        <f t="shared" si="40"/>
        <v>29.589440440521496</v>
      </c>
      <c r="P187" s="24">
        <f t="shared" si="41"/>
        <v>37.298566685561582</v>
      </c>
      <c r="Q187" t="s">
        <v>436</v>
      </c>
      <c r="R187" t="s">
        <v>474</v>
      </c>
      <c r="S187" t="s">
        <v>490</v>
      </c>
      <c r="T187" s="35">
        <v>100</v>
      </c>
      <c r="U187" s="35">
        <f t="shared" si="42"/>
        <v>68.55345911949685</v>
      </c>
      <c r="V187" s="35">
        <f t="shared" si="43"/>
        <v>69.78851963746223</v>
      </c>
      <c r="W187" s="35">
        <f t="shared" si="44"/>
        <v>59.016393442622956</v>
      </c>
      <c r="X187" s="35">
        <f t="shared" si="45"/>
        <v>71.195086919914814</v>
      </c>
      <c r="Y187" s="35">
        <f t="shared" si="46"/>
        <v>72.430147437880194</v>
      </c>
      <c r="Z187" s="35">
        <f t="shared" si="47"/>
        <v>61.658021243040906</v>
      </c>
      <c r="AA187" s="35">
        <f t="shared" si="48"/>
        <v>-2.6416278004179645</v>
      </c>
      <c r="AB187" s="35">
        <f t="shared" si="49"/>
        <v>-2.6416278004179645</v>
      </c>
      <c r="AC187" s="35">
        <f t="shared" si="50"/>
        <v>-2.6416278004179503</v>
      </c>
      <c r="AD187" s="36"/>
      <c r="AE187" s="36"/>
      <c r="AF187">
        <v>2.37</v>
      </c>
      <c r="AG187">
        <v>1.64</v>
      </c>
      <c r="AH187" s="41"/>
      <c r="AI187" s="36"/>
      <c r="AJ187" t="s">
        <v>478</v>
      </c>
      <c r="AK187" s="35"/>
      <c r="AL187" s="35"/>
    </row>
    <row r="188" spans="1:38" s="35" customFormat="1" ht="15" x14ac:dyDescent="0.25">
      <c r="A188">
        <v>3.18</v>
      </c>
      <c r="B188">
        <v>3.31</v>
      </c>
      <c r="C188">
        <v>2.44</v>
      </c>
      <c r="D188" s="20">
        <f t="shared" si="38"/>
        <v>2.641627800417945E-2</v>
      </c>
      <c r="E188" s="17">
        <f>IF(OR($A188="",$B188="",$C188=""),"",A188*'MPTO_working_3-way'!$I187)</f>
        <v>3.2640037640532906</v>
      </c>
      <c r="F188" s="21">
        <f>IF(OR($A188="",$B188="",$C188=""),"",B188*'MPTO_working_3-way'!$I187)</f>
        <v>3.3974378801938339</v>
      </c>
      <c r="G188" s="22">
        <f>IF(OR($A188="",$B188="",$C188=""),"",C188*'MPTO_working_3-way'!$I187)</f>
        <v>2.5044557183301976</v>
      </c>
      <c r="H188" s="17">
        <f>IF(OR($A188="",$B188="",$C188=""),"",'MPTO_working_3-way'!E187)</f>
        <v>3.2716091613550171</v>
      </c>
      <c r="I188" s="21">
        <f>IF(OR($A188="",$B188="",$C188=""),"",'MPTO_working_3-way'!F187)</f>
        <v>3.4093693427080796</v>
      </c>
      <c r="J188" s="22">
        <f>IF(OR($A188="",$B188="",$C188=""),"",'MPTO_working_3-way'!G187)</f>
        <v>2.4935750571734596</v>
      </c>
      <c r="K188" s="17">
        <f>IF(OR($A188="",$B188="",$C188=""),"",'OddsRatio_working_3-way'!H187)</f>
        <v>3.268461270118221</v>
      </c>
      <c r="L188" s="21">
        <f>IF(OR($A188="",$B188="",$C188=""),"",'OddsRatio_working_3-way'!I187)</f>
        <v>3.403736483473895</v>
      </c>
      <c r="M188" s="22">
        <f>IF(OR($A188="",$B188="",$C188=""),"",'OddsRatio_working_3-way'!J187)</f>
        <v>2.4984331325551552</v>
      </c>
      <c r="N188" s="23">
        <f t="shared" si="39"/>
        <v>30.637219571039481</v>
      </c>
      <c r="O188" s="24">
        <f t="shared" si="40"/>
        <v>29.433945086376294</v>
      </c>
      <c r="P188" s="24">
        <f t="shared" si="41"/>
        <v>39.928835342584243</v>
      </c>
      <c r="Q188" t="s">
        <v>477</v>
      </c>
      <c r="R188" t="s">
        <v>459</v>
      </c>
      <c r="S188" t="s">
        <v>490</v>
      </c>
      <c r="T188" s="35">
        <v>100</v>
      </c>
      <c r="U188" s="35">
        <f t="shared" si="42"/>
        <v>51.219512195121943</v>
      </c>
      <c r="V188" s="35">
        <f t="shared" si="43"/>
        <v>72.067039106145245</v>
      </c>
      <c r="W188" s="35">
        <f t="shared" si="44"/>
        <v>73.958333333333343</v>
      </c>
      <c r="X188" s="35">
        <f t="shared" si="45"/>
        <v>53.974627560521412</v>
      </c>
      <c r="Y188" s="35">
        <f t="shared" si="46"/>
        <v>74.822154471544721</v>
      </c>
      <c r="Z188" s="35">
        <f t="shared" si="47"/>
        <v>76.713448698732805</v>
      </c>
      <c r="AA188" s="35">
        <f t="shared" si="48"/>
        <v>-2.7551153653994689</v>
      </c>
      <c r="AB188" s="35">
        <f t="shared" si="49"/>
        <v>-2.755115365399476</v>
      </c>
      <c r="AC188" s="35">
        <f t="shared" si="50"/>
        <v>-2.7551153653994618</v>
      </c>
      <c r="AD188" s="36"/>
      <c r="AE188" s="36"/>
      <c r="AF188">
        <v>2.42</v>
      </c>
      <c r="AG188">
        <v>1.61</v>
      </c>
      <c r="AH188" s="41"/>
      <c r="AI188" s="36"/>
      <c r="AJ188" t="s">
        <v>478</v>
      </c>
    </row>
    <row r="189" spans="1:38" ht="15" x14ac:dyDescent="0.25">
      <c r="A189">
        <v>2.0499999999999998</v>
      </c>
      <c r="B189">
        <v>3.58</v>
      </c>
      <c r="C189">
        <v>3.84</v>
      </c>
      <c r="D189" s="20">
        <f t="shared" si="38"/>
        <v>2.7551153653994742E-2</v>
      </c>
      <c r="E189" s="17">
        <f>IF(OR($A189="",$B189="",$C189=""),"",A189*'MPTO_working_3-way'!$I188)</f>
        <v>2.1064798649906891</v>
      </c>
      <c r="F189" s="21">
        <f>IF(OR($A189="",$B189="",$C189=""),"",B189*'MPTO_working_3-way'!$I188)</f>
        <v>3.6786331300813013</v>
      </c>
      <c r="G189" s="22">
        <f>IF(OR($A189="",$B189="",$C189=""),"",C189*'MPTO_working_3-way'!$I188)</f>
        <v>3.9457964300313395</v>
      </c>
      <c r="H189" s="17">
        <f>IF(OR($A189="",$B189="",$C189=""),"",'MPTO_working_3-way'!E188)</f>
        <v>2.0893351218677991</v>
      </c>
      <c r="I189" s="21">
        <f>IF(OR($A189="",$B189="",$C189=""),"",'MPTO_working_3-way'!F188)</f>
        <v>3.7017035354446413</v>
      </c>
      <c r="J189" s="22">
        <f>IF(OR($A189="",$B189="",$C189=""),"",'MPTO_working_3-way'!G188)</f>
        <v>3.9803696324390696</v>
      </c>
      <c r="K189" s="17">
        <f>IF(OR($A189="",$B189="",$C189=""),"",'OddsRatio_working_3-way'!H188)</f>
        <v>2.0962129525425262</v>
      </c>
      <c r="L189" s="21">
        <f>IF(OR($A189="",$B189="",$C189=""),"",'OddsRatio_working_3-way'!I188)</f>
        <v>3.6935518262473521</v>
      </c>
      <c r="M189" s="22">
        <f>IF(OR($A189="",$B189="",$C189=""),"",'OddsRatio_working_3-way'!J188)</f>
        <v>3.9649950335435964</v>
      </c>
      <c r="N189" s="23">
        <f t="shared" si="39"/>
        <v>47.472563902452499</v>
      </c>
      <c r="O189" s="24">
        <f t="shared" si="40"/>
        <v>27.184010055873635</v>
      </c>
      <c r="P189" s="24">
        <f t="shared" si="41"/>
        <v>25.343426041673862</v>
      </c>
      <c r="Q189" t="s">
        <v>460</v>
      </c>
      <c r="R189" t="s">
        <v>468</v>
      </c>
      <c r="S189" t="s">
        <v>490</v>
      </c>
      <c r="T189" s="35">
        <v>100</v>
      </c>
      <c r="U189" s="35">
        <f t="shared" si="42"/>
        <v>89.047097480832434</v>
      </c>
      <c r="V189" s="35">
        <f t="shared" si="43"/>
        <v>79.508196721311478</v>
      </c>
      <c r="W189" s="35">
        <f t="shared" si="44"/>
        <v>28.057553956834536</v>
      </c>
      <c r="X189" s="35">
        <f t="shared" si="45"/>
        <v>92.434249321853997</v>
      </c>
      <c r="Y189" s="35">
        <f t="shared" si="46"/>
        <v>82.895348562333055</v>
      </c>
      <c r="Z189" s="35">
        <f t="shared" si="47"/>
        <v>31.444705797856106</v>
      </c>
      <c r="AA189" s="35">
        <f t="shared" si="48"/>
        <v>-3.3871518410215629</v>
      </c>
      <c r="AB189" s="35">
        <f t="shared" si="49"/>
        <v>-3.3871518410215771</v>
      </c>
      <c r="AC189" s="35">
        <f t="shared" si="50"/>
        <v>-3.38715184102157</v>
      </c>
      <c r="AD189" s="36"/>
      <c r="AE189" s="36"/>
      <c r="AF189">
        <v>2.0499999999999998</v>
      </c>
      <c r="AG189">
        <v>1.85</v>
      </c>
      <c r="AH189" s="41"/>
      <c r="AI189" s="36"/>
      <c r="AJ189" t="s">
        <v>478</v>
      </c>
      <c r="AK189" s="35"/>
      <c r="AL189" s="35"/>
    </row>
    <row r="190" spans="1:38" ht="15" x14ac:dyDescent="0.25">
      <c r="A190">
        <v>9.1300000000000008</v>
      </c>
      <c r="B190">
        <v>4.88</v>
      </c>
      <c r="C190">
        <v>1.39</v>
      </c>
      <c r="D190" s="20">
        <f t="shared" si="38"/>
        <v>3.3871518410215851E-2</v>
      </c>
      <c r="E190" s="17">
        <f>IF(OR($A190="",$B190="",$C190=""),"",A190*'MPTO_working_3-way'!$I189)</f>
        <v>9.4392469630852709</v>
      </c>
      <c r="F190" s="21">
        <f>IF(OR($A190="",$B190="",$C190=""),"",B190*'MPTO_working_3-way'!$I189)</f>
        <v>5.0452930098418536</v>
      </c>
      <c r="G190" s="22">
        <f>IF(OR($A190="",$B190="",$C190=""),"",C190*'MPTO_working_3-way'!$I189)</f>
        <v>1.4370814105901999</v>
      </c>
      <c r="H190" s="17">
        <f>IF(OR($A190="",$B190="",$C190=""),"",'MPTO_working_3-way'!E189)</f>
        <v>10.179306545132032</v>
      </c>
      <c r="I190" s="21">
        <f>IF(OR($A190="",$B190="",$C190=""),"",'MPTO_working_3-way'!F189)</f>
        <v>5.1645549437133331</v>
      </c>
      <c r="J190" s="22">
        <f>IF(OR($A190="",$B190="",$C190=""),"",'MPTO_working_3-way'!G189)</f>
        <v>1.4121621960575141</v>
      </c>
      <c r="K190" s="17">
        <f>IF(OR($A190="",$B190="",$C190=""),"",'OddsRatio_working_3-way'!H189)</f>
        <v>9.7523213862894842</v>
      </c>
      <c r="L190" s="21">
        <f>IF(OR($A190="",$B190="",$C190=""),"",'OddsRatio_working_3-way'!I189)</f>
        <v>5.1769996283890753</v>
      </c>
      <c r="M190" s="22">
        <f>IF(OR($A190="",$B190="",$C190=""),"",'OddsRatio_working_3-way'!J189)</f>
        <v>1.4198530554308608</v>
      </c>
      <c r="N190" s="23">
        <f t="shared" si="39"/>
        <v>10.594065436689712</v>
      </c>
      <c r="O190" s="24">
        <f t="shared" si="40"/>
        <v>19.820454392823169</v>
      </c>
      <c r="P190" s="24">
        <f t="shared" si="41"/>
        <v>69.585480170487116</v>
      </c>
      <c r="Q190" t="s">
        <v>263</v>
      </c>
      <c r="R190" t="s">
        <v>387</v>
      </c>
      <c r="S190" t="s">
        <v>490</v>
      </c>
      <c r="T190" s="35">
        <v>100</v>
      </c>
      <c r="U190" s="35">
        <f t="shared" si="42"/>
        <v>62.686567164179095</v>
      </c>
      <c r="V190" s="35">
        <f t="shared" si="43"/>
        <v>66.555183946488299</v>
      </c>
      <c r="W190" s="35">
        <f t="shared" si="44"/>
        <v>68.55345911949685</v>
      </c>
      <c r="X190" s="35">
        <f t="shared" si="45"/>
        <v>64.891356934014837</v>
      </c>
      <c r="Y190" s="35">
        <f t="shared" si="46"/>
        <v>68.759973716324026</v>
      </c>
      <c r="Z190" s="35">
        <f t="shared" si="47"/>
        <v>70.758248889332592</v>
      </c>
      <c r="AA190" s="35">
        <f t="shared" si="48"/>
        <v>-2.2047897698357417</v>
      </c>
      <c r="AB190" s="35">
        <f t="shared" si="49"/>
        <v>-2.2047897698357275</v>
      </c>
      <c r="AC190" s="35">
        <f t="shared" si="50"/>
        <v>-2.2047897698357417</v>
      </c>
      <c r="AD190" s="36"/>
      <c r="AE190" s="36"/>
      <c r="AF190">
        <v>1.76</v>
      </c>
      <c r="AG190">
        <v>2.14</v>
      </c>
      <c r="AH190" s="41"/>
      <c r="AI190" s="36"/>
      <c r="AJ190" t="s">
        <v>433</v>
      </c>
      <c r="AK190" s="35"/>
      <c r="AL190" s="35"/>
    </row>
    <row r="191" spans="1:38" ht="15" x14ac:dyDescent="0.25">
      <c r="A191">
        <v>2.68</v>
      </c>
      <c r="B191">
        <v>2.99</v>
      </c>
      <c r="C191">
        <v>3.18</v>
      </c>
      <c r="D191" s="20">
        <f t="shared" si="38"/>
        <v>2.2047897698357355E-2</v>
      </c>
      <c r="E191" s="17">
        <f>IF(OR($A191="",$B191="",$C191=""),"",A191*'MPTO_working_3-way'!$I190)</f>
        <v>2.7390883658315981</v>
      </c>
      <c r="F191" s="21">
        <f>IF(OR($A191="",$B191="",$C191=""),"",B191*'MPTO_working_3-way'!$I190)</f>
        <v>3.0559232141180885</v>
      </c>
      <c r="G191" s="22">
        <f>IF(OR($A191="",$B191="",$C191=""),"",C191*'MPTO_working_3-way'!$I190)</f>
        <v>3.2501123146807767</v>
      </c>
      <c r="H191" s="17">
        <f>IF(OR($A191="",$B191="",$C191=""),"",'MPTO_working_3-way'!E190)</f>
        <v>2.7338461674906673</v>
      </c>
      <c r="I191" s="21">
        <f>IF(OR($A191="",$B191="",$C191=""),"",'MPTO_working_3-way'!F190)</f>
        <v>3.057179704076435</v>
      </c>
      <c r="J191" s="22">
        <f>IF(OR($A191="",$B191="",$C191=""),"",'MPTO_working_3-way'!G190)</f>
        <v>3.2560975111100814</v>
      </c>
      <c r="K191" s="17">
        <f>IF(OR($A191="",$B191="",$C191=""),"",'OddsRatio_working_3-way'!H190)</f>
        <v>2.7363304675383566</v>
      </c>
      <c r="L191" s="21">
        <f>IF(OR($A191="",$B191="",$C191=""),"",'OddsRatio_working_3-way'!I190)</f>
        <v>3.056724780000792</v>
      </c>
      <c r="M191" s="22">
        <f>IF(OR($A191="",$B191="",$C191=""),"",'OddsRatio_working_3-way'!J190)</f>
        <v>3.2530954876390576</v>
      </c>
      <c r="N191" s="23">
        <f t="shared" si="39"/>
        <v>36.508497223907419</v>
      </c>
      <c r="O191" s="24">
        <f t="shared" si="40"/>
        <v>32.723335304371872</v>
      </c>
      <c r="P191" s="24">
        <f t="shared" si="41"/>
        <v>30.768167471720719</v>
      </c>
      <c r="Q191" t="s">
        <v>288</v>
      </c>
      <c r="R191" t="s">
        <v>286</v>
      </c>
      <c r="S191" t="s">
        <v>490</v>
      </c>
      <c r="T191" s="35">
        <v>100</v>
      </c>
      <c r="U191" s="35">
        <f t="shared" si="42"/>
        <v>37.888198757763973</v>
      </c>
      <c r="V191" s="35">
        <f t="shared" si="43"/>
        <v>75.124378109452735</v>
      </c>
      <c r="W191" s="35">
        <f t="shared" si="44"/>
        <v>84.520123839009301</v>
      </c>
      <c r="X191" s="35">
        <f t="shared" si="45"/>
        <v>40.355498051537978</v>
      </c>
      <c r="Y191" s="35">
        <f t="shared" si="46"/>
        <v>77.59167740322674</v>
      </c>
      <c r="Z191" s="35">
        <f t="shared" si="47"/>
        <v>86.987423132783292</v>
      </c>
      <c r="AA191" s="35">
        <f t="shared" si="48"/>
        <v>-2.4672992937740048</v>
      </c>
      <c r="AB191" s="35">
        <f t="shared" si="49"/>
        <v>-2.4672992937740048</v>
      </c>
      <c r="AC191" s="35">
        <f t="shared" si="50"/>
        <v>-2.4672992937739906</v>
      </c>
      <c r="AD191" s="36"/>
      <c r="AE191" s="36"/>
      <c r="AF191">
        <v>2.8</v>
      </c>
      <c r="AG191">
        <v>1.49</v>
      </c>
      <c r="AH191" s="41"/>
      <c r="AI191" s="36"/>
      <c r="AJ191" t="s">
        <v>426</v>
      </c>
      <c r="AK191" s="35"/>
      <c r="AL191" s="35"/>
    </row>
    <row r="192" spans="1:38" ht="15" x14ac:dyDescent="0.25">
      <c r="A192">
        <v>1.61</v>
      </c>
      <c r="B192">
        <v>4.0199999999999996</v>
      </c>
      <c r="C192">
        <v>6.46</v>
      </c>
      <c r="D192" s="20">
        <f t="shared" si="38"/>
        <v>2.4672992937740057E-2</v>
      </c>
      <c r="E192" s="17">
        <f>IF(OR($A192="",$B192="",$C192=""),"",A192*'MPTO_working_3-way'!$I191)</f>
        <v>1.6497235186297616</v>
      </c>
      <c r="F192" s="21">
        <f>IF(OR($A192="",$B192="",$C192=""),"",B192*'MPTO_working_3-way'!$I191)</f>
        <v>4.119185431609715</v>
      </c>
      <c r="G192" s="22">
        <f>IF(OR($A192="",$B192="",$C192=""),"",C192*'MPTO_working_3-way'!$I191)</f>
        <v>6.6193875343778004</v>
      </c>
      <c r="H192" s="17">
        <f>IF(OR($A192="",$B192="",$C192=""),"",'MPTO_working_3-way'!E191)</f>
        <v>1.6316043553351858</v>
      </c>
      <c r="I192" s="21">
        <f>IF(OR($A192="",$B192="",$C192=""),"",'MPTO_working_3-way'!F191)</f>
        <v>4.1574529207815969</v>
      </c>
      <c r="J192" s="22">
        <f>IF(OR($A192="",$B192="",$C192=""),"",'MPTO_working_3-way'!G191)</f>
        <v>6.8224723486718428</v>
      </c>
      <c r="K192" s="17">
        <f>IF(OR($A192="",$B192="",$C192=""),"",'OddsRatio_working_3-way'!H191)</f>
        <v>1.6379793493281749</v>
      </c>
      <c r="L192" s="21">
        <f>IF(OR($A192="",$B192="",$C192=""),"",'OddsRatio_working_3-way'!I191)</f>
        <v>4.1585207130673574</v>
      </c>
      <c r="M192" s="22">
        <f>IF(OR($A192="",$B192="",$C192=""),"",'OddsRatio_working_3-way'!J191)</f>
        <v>6.710438110380057</v>
      </c>
      <c r="N192" s="23">
        <f t="shared" si="39"/>
        <v>60.616217730264687</v>
      </c>
      <c r="O192" s="24">
        <f t="shared" si="40"/>
        <v>24.27664441435974</v>
      </c>
      <c r="P192" s="24">
        <f t="shared" si="41"/>
        <v>15.107137855375566</v>
      </c>
      <c r="Q192" t="s">
        <v>473</v>
      </c>
      <c r="R192" t="s">
        <v>397</v>
      </c>
      <c r="S192" t="s">
        <v>490</v>
      </c>
      <c r="T192" s="35">
        <v>100</v>
      </c>
      <c r="U192" s="35">
        <f t="shared" si="42"/>
        <v>59.016393442622956</v>
      </c>
      <c r="V192" s="35">
        <f t="shared" si="43"/>
        <v>68.051118210862612</v>
      </c>
      <c r="W192" s="35">
        <f t="shared" si="44"/>
        <v>70.674486803519059</v>
      </c>
      <c r="X192" s="35">
        <f t="shared" si="45"/>
        <v>61.274394985618308</v>
      </c>
      <c r="Y192" s="35">
        <f t="shared" si="46"/>
        <v>70.309119753857985</v>
      </c>
      <c r="Z192" s="35">
        <f t="shared" si="47"/>
        <v>72.932488346514418</v>
      </c>
      <c r="AA192" s="35">
        <f t="shared" si="48"/>
        <v>-2.2580015429953519</v>
      </c>
      <c r="AB192" s="35">
        <f t="shared" si="49"/>
        <v>-2.2580015429953733</v>
      </c>
      <c r="AC192" s="35">
        <f t="shared" si="50"/>
        <v>-2.258001542995359</v>
      </c>
      <c r="AD192" s="36"/>
      <c r="AE192" s="36"/>
      <c r="AF192">
        <v>2.0699999999999998</v>
      </c>
      <c r="AG192">
        <v>1.85</v>
      </c>
      <c r="AH192" s="41"/>
      <c r="AI192" s="36"/>
      <c r="AJ192" t="s">
        <v>426</v>
      </c>
      <c r="AK192" s="35"/>
      <c r="AL192" s="35"/>
    </row>
    <row r="193" spans="1:38" s="35" customFormat="1" ht="15" x14ac:dyDescent="0.25">
      <c r="A193">
        <v>2.44</v>
      </c>
      <c r="B193">
        <v>3.13</v>
      </c>
      <c r="C193">
        <v>3.41</v>
      </c>
      <c r="D193" s="20">
        <f t="shared" si="38"/>
        <v>2.2580015429953582E-2</v>
      </c>
      <c r="E193" s="17">
        <f>IF(OR($A193="",$B193="",$C193=""),"",A193*'MPTO_working_3-way'!$I192)</f>
        <v>2.4950952376490867</v>
      </c>
      <c r="F193" s="21">
        <f>IF(OR($A193="",$B193="",$C193=""),"",B193*'MPTO_working_3-way'!$I192)</f>
        <v>3.2006754482957547</v>
      </c>
      <c r="G193" s="22">
        <f>IF(OR($A193="",$B193="",$C193=""),"",C193*'MPTO_working_3-way'!$I192)</f>
        <v>3.4869978526161418</v>
      </c>
      <c r="H193" s="17">
        <f>IF(OR($A193="",$B193="",$C193=""),"",'MPTO_working_3-way'!E192)</f>
        <v>2.4856491434230472</v>
      </c>
      <c r="I193" s="21">
        <f>IF(OR($A193="",$B193="",$C193=""),"",'MPTO_working_3-way'!F192)</f>
        <v>3.2055171198210228</v>
      </c>
      <c r="J193" s="22">
        <f>IF(OR($A193="",$B193="",$C193=""),"",'MPTO_working_3-way'!G192)</f>
        <v>3.4998263717171887</v>
      </c>
      <c r="K193" s="17">
        <f>IF(OR($A193="",$B193="",$C193=""),"",'OddsRatio_working_3-way'!H192)</f>
        <v>2.4898902625277031</v>
      </c>
      <c r="L193" s="21">
        <f>IF(OR($A193="",$B193="",$C193=""),"",'OddsRatio_working_3-way'!I192)</f>
        <v>3.2037960133222279</v>
      </c>
      <c r="M193" s="22">
        <f>IF(OR($A193="",$B193="",$C193=""),"",'OddsRatio_working_3-way'!J192)</f>
        <v>3.493496897702614</v>
      </c>
      <c r="N193" s="23">
        <f t="shared" si="39"/>
        <v>40.078630463108652</v>
      </c>
      <c r="O193" s="24">
        <f t="shared" si="40"/>
        <v>31.243405217247638</v>
      </c>
      <c r="P193" s="24">
        <f t="shared" si="41"/>
        <v>28.677964319643724</v>
      </c>
      <c r="Q193" t="s">
        <v>394</v>
      </c>
      <c r="R193" t="s">
        <v>393</v>
      </c>
      <c r="S193" t="s">
        <v>490</v>
      </c>
      <c r="T193" s="35">
        <v>100</v>
      </c>
      <c r="U193" s="35">
        <f t="shared" si="42"/>
        <v>54.337899543379002</v>
      </c>
      <c r="V193" s="35">
        <f t="shared" si="43"/>
        <v>68.454258675078862</v>
      </c>
      <c r="W193" s="35">
        <f t="shared" si="44"/>
        <v>74.937343358395992</v>
      </c>
      <c r="X193" s="35">
        <f t="shared" si="45"/>
        <v>56.608397966525146</v>
      </c>
      <c r="Y193" s="35">
        <f t="shared" si="46"/>
        <v>70.724757098225012</v>
      </c>
      <c r="Z193" s="35">
        <f t="shared" si="47"/>
        <v>77.207841781542143</v>
      </c>
      <c r="AA193" s="35">
        <f t="shared" si="48"/>
        <v>-2.2704984231461438</v>
      </c>
      <c r="AB193" s="35">
        <f t="shared" si="49"/>
        <v>-2.2704984231461509</v>
      </c>
      <c r="AC193" s="35">
        <f t="shared" si="50"/>
        <v>-2.2704984231461509</v>
      </c>
      <c r="AD193" s="36"/>
      <c r="AE193" s="36"/>
      <c r="AF193">
        <v>2.87</v>
      </c>
      <c r="AG193">
        <v>1.47</v>
      </c>
      <c r="AH193" s="41"/>
      <c r="AI193" s="36"/>
      <c r="AJ193" t="s">
        <v>426</v>
      </c>
    </row>
    <row r="194" spans="1:38" ht="15" x14ac:dyDescent="0.25">
      <c r="A194">
        <v>2.19</v>
      </c>
      <c r="B194">
        <v>3.17</v>
      </c>
      <c r="C194">
        <v>3.99</v>
      </c>
      <c r="D194" s="20">
        <f t="shared" si="38"/>
        <v>2.27049842314615E-2</v>
      </c>
      <c r="E194" s="17">
        <f>IF(OR($A194="",$B194="",$C194=""),"",A194*'MPTO_working_3-way'!$I193)</f>
        <v>2.2397239154669006</v>
      </c>
      <c r="F194" s="21">
        <f>IF(OR($A194="",$B194="",$C194=""),"",B194*'MPTO_working_3-way'!$I193)</f>
        <v>3.2419748000137329</v>
      </c>
      <c r="G194" s="22">
        <f>IF(OR($A194="",$B194="",$C194=""),"",C194*'MPTO_working_3-way'!$I193)</f>
        <v>4.0805928870835313</v>
      </c>
      <c r="H194" s="17">
        <f>IF(OR($A194="",$B194="",$C194=""),"",'MPTO_working_3-way'!E193)</f>
        <v>2.2269102320435024</v>
      </c>
      <c r="I194" s="21">
        <f>IF(OR($A194="",$B194="",$C194=""),"",'MPTO_working_3-way'!F193)</f>
        <v>3.2479228662528601</v>
      </c>
      <c r="J194" s="22">
        <f>IF(OR($A194="",$B194="",$C194=""),"",'MPTO_working_3-way'!G193)</f>
        <v>4.1142403023827585</v>
      </c>
      <c r="K194" s="17">
        <f>IF(OR($A194="",$B194="",$C194=""),"",'OddsRatio_working_3-way'!H193)</f>
        <v>2.2324069511954132</v>
      </c>
      <c r="L194" s="21">
        <f>IF(OR($A194="",$B194="",$C194=""),"",'OddsRatio_working_3-way'!I193)</f>
        <v>3.2473303227681076</v>
      </c>
      <c r="M194" s="22">
        <f>IF(OR($A194="",$B194="",$C194=""),"",'OddsRatio_working_3-way'!J193)</f>
        <v>4.0965519193901567</v>
      </c>
      <c r="N194" s="23">
        <f t="shared" si="39"/>
        <v>44.648360143599952</v>
      </c>
      <c r="O194" s="24">
        <f t="shared" si="40"/>
        <v>30.84539707081511</v>
      </c>
      <c r="P194" s="24">
        <f t="shared" si="41"/>
        <v>24.506242785584938</v>
      </c>
      <c r="Q194" t="s">
        <v>395</v>
      </c>
      <c r="R194" t="s">
        <v>465</v>
      </c>
      <c r="S194" t="s">
        <v>490</v>
      </c>
      <c r="T194" s="35">
        <v>100</v>
      </c>
      <c r="U194" s="35">
        <f t="shared" si="42"/>
        <v>64.02877697841727</v>
      </c>
      <c r="V194" s="35">
        <f t="shared" si="43"/>
        <v>67.741935483870961</v>
      </c>
      <c r="W194" s="35">
        <f t="shared" si="44"/>
        <v>64.412811387900362</v>
      </c>
      <c r="X194" s="35">
        <f t="shared" si="45"/>
        <v>67.845253128228677</v>
      </c>
      <c r="Y194" s="35">
        <f t="shared" si="46"/>
        <v>71.558411633682383</v>
      </c>
      <c r="Z194" s="35">
        <f t="shared" si="47"/>
        <v>68.22928753771177</v>
      </c>
      <c r="AA194" s="35">
        <f t="shared" si="48"/>
        <v>-3.8164761498114075</v>
      </c>
      <c r="AB194" s="35">
        <f t="shared" si="49"/>
        <v>-3.8164761498114217</v>
      </c>
      <c r="AC194" s="35">
        <f t="shared" si="50"/>
        <v>-3.8164761498114075</v>
      </c>
      <c r="AD194" s="36"/>
      <c r="AE194" s="36"/>
      <c r="AF194">
        <v>2.31</v>
      </c>
      <c r="AG194">
        <v>1.68</v>
      </c>
      <c r="AH194" s="41"/>
      <c r="AI194" s="36"/>
      <c r="AJ194" t="s">
        <v>426</v>
      </c>
      <c r="AK194" s="35"/>
      <c r="AL194" s="35"/>
    </row>
    <row r="195" spans="1:38" ht="15" x14ac:dyDescent="0.25">
      <c r="A195">
        <v>2.78</v>
      </c>
      <c r="B195">
        <v>3.1</v>
      </c>
      <c r="C195">
        <v>2.81</v>
      </c>
      <c r="D195" s="20">
        <f t="shared" si="38"/>
        <v>3.8164761498114208E-2</v>
      </c>
      <c r="E195" s="17">
        <f>IF(OR($A195="",$B195="",$C195=""),"",A195*'MPTO_working_3-way'!$I194)</f>
        <v>2.8860980369647571</v>
      </c>
      <c r="F195" s="21">
        <f>IF(OR($A195="",$B195="",$C195=""),"",B195*'MPTO_working_3-way'!$I194)</f>
        <v>3.2183107606441541</v>
      </c>
      <c r="G195" s="22">
        <f>IF(OR($A195="",$B195="",$C195=""),"",C195*'MPTO_working_3-way'!$I194)</f>
        <v>2.9172429798097008</v>
      </c>
      <c r="H195" s="17">
        <f>IF(OR($A195="",$B195="",$C195=""),"",'MPTO_working_3-way'!E194)</f>
        <v>2.8819220922234239</v>
      </c>
      <c r="I195" s="21">
        <f>IF(OR($A195="",$B195="",$C195=""),"",'MPTO_working_3-way'!F194)</f>
        <v>3.2272737368720792</v>
      </c>
      <c r="J195" s="22">
        <f>IF(OR($A195="",$B195="",$C195=""),"",'MPTO_working_3-way'!G194)</f>
        <v>2.9141749345561814</v>
      </c>
      <c r="K195" s="17">
        <f>IF(OR($A195="",$B195="",$C195=""),"",'OddsRatio_working_3-way'!H194)</f>
        <v>2.8840123977899728</v>
      </c>
      <c r="L195" s="21">
        <f>IF(OR($A195="",$B195="",$C195=""),"",'OddsRatio_working_3-way'!I194)</f>
        <v>3.2227112558196307</v>
      </c>
      <c r="M195" s="22">
        <f>IF(OR($A195="",$B195="",$C195=""),"",'OddsRatio_working_3-way'!J194)</f>
        <v>2.9157654157302533</v>
      </c>
      <c r="N195" s="23">
        <f t="shared" si="39"/>
        <v>34.648857633806401</v>
      </c>
      <c r="O195" s="24">
        <f t="shared" si="40"/>
        <v>31.072201361929608</v>
      </c>
      <c r="P195" s="24">
        <f t="shared" si="41"/>
        <v>34.278941004263984</v>
      </c>
      <c r="Q195" t="s">
        <v>402</v>
      </c>
      <c r="R195" t="s">
        <v>417</v>
      </c>
      <c r="S195" t="s">
        <v>490</v>
      </c>
      <c r="T195" s="35">
        <v>100</v>
      </c>
      <c r="U195" s="35">
        <f t="shared" si="42"/>
        <v>55.947136563876647</v>
      </c>
      <c r="V195" s="35">
        <f t="shared" si="43"/>
        <v>67.426710097719877</v>
      </c>
      <c r="W195" s="35">
        <f t="shared" si="44"/>
        <v>72.67759562841529</v>
      </c>
      <c r="X195" s="35">
        <f t="shared" si="45"/>
        <v>59.895694273864834</v>
      </c>
      <c r="Y195" s="35">
        <f t="shared" si="46"/>
        <v>71.375267807708042</v>
      </c>
      <c r="Z195" s="35">
        <f t="shared" si="47"/>
        <v>76.626153338403483</v>
      </c>
      <c r="AA195" s="35">
        <f t="shared" si="48"/>
        <v>-3.9485577099881866</v>
      </c>
      <c r="AB195" s="35">
        <f t="shared" si="49"/>
        <v>-3.9485577099881652</v>
      </c>
      <c r="AC195" s="35">
        <f t="shared" si="50"/>
        <v>-3.9485577099881937</v>
      </c>
      <c r="AD195" s="36"/>
      <c r="AE195" s="36"/>
      <c r="AF195">
        <v>2.5099999999999998</v>
      </c>
      <c r="AG195">
        <v>1.55</v>
      </c>
      <c r="AH195" s="41"/>
      <c r="AI195" s="36"/>
      <c r="AJ195" t="s">
        <v>427</v>
      </c>
      <c r="AK195" s="35"/>
      <c r="AL195" s="35"/>
    </row>
    <row r="196" spans="1:38" ht="15" x14ac:dyDescent="0.25">
      <c r="A196">
        <v>2.27</v>
      </c>
      <c r="B196">
        <v>3.07</v>
      </c>
      <c r="C196">
        <v>3.66</v>
      </c>
      <c r="D196" s="20">
        <f t="shared" ref="D196:D201" si="51">IF(OR($A196="",$B196="",$C196=""),"",(1/A196)+(1/B196)+(1/C196)-1)</f>
        <v>3.9485577099881652E-2</v>
      </c>
      <c r="E196" s="17">
        <f>IF(OR($A196="",$B196="",$C196=""),"",A196*'MPTO_working_3-way'!$I195)</f>
        <v>2.3596322600167312</v>
      </c>
      <c r="F196" s="21">
        <f>IF(OR($A196="",$B196="",$C196=""),"",B196*'MPTO_working_3-way'!$I195)</f>
        <v>3.1912207216966366</v>
      </c>
      <c r="G196" s="22">
        <f>IF(OR($A196="",$B196="",$C196=""),"",C196*'MPTO_working_3-way'!$I195)</f>
        <v>3.804517212185567</v>
      </c>
      <c r="H196" s="17">
        <f>IF(OR($A196="",$B196="",$C196=""),"",'MPTO_working_3-way'!E195)</f>
        <v>2.3399104884385333</v>
      </c>
      <c r="I196" s="21">
        <f>IF(OR($A196="",$B196="",$C196=""),"",'MPTO_working_3-way'!F195)</f>
        <v>3.1992727158394731</v>
      </c>
      <c r="J196" s="22">
        <f>IF(OR($A196="",$B196="",$C196=""),"",'MPTO_working_3-way'!G195)</f>
        <v>3.845234174359712</v>
      </c>
      <c r="K196" s="17">
        <f>IF(OR($A196="",$B196="",$C196=""),"",'OddsRatio_working_3-way'!H195)</f>
        <v>2.3484625622512176</v>
      </c>
      <c r="L196" s="21">
        <f>IF(OR($A196="",$B196="",$C196=""),"",'OddsRatio_working_3-way'!I195)</f>
        <v>3.1978877983149769</v>
      </c>
      <c r="M196" s="22">
        <f>IF(OR($A196="",$B196="",$C196=""),"",'OddsRatio_working_3-way'!J195)</f>
        <v>3.8243389099119995</v>
      </c>
      <c r="N196" s="23">
        <f t="shared" si="39"/>
        <v>42.37948501318207</v>
      </c>
      <c r="O196" s="24">
        <f t="shared" si="40"/>
        <v>31.335971003232345</v>
      </c>
      <c r="P196" s="24">
        <f t="shared" si="41"/>
        <v>26.2845439835856</v>
      </c>
      <c r="Q196" t="s">
        <v>296</v>
      </c>
      <c r="R196" t="s">
        <v>401</v>
      </c>
      <c r="S196" t="s">
        <v>490</v>
      </c>
      <c r="T196" s="35">
        <v>100</v>
      </c>
      <c r="U196" s="35">
        <f t="shared" si="42"/>
        <v>57.983193277310924</v>
      </c>
      <c r="V196" s="35">
        <f t="shared" si="43"/>
        <v>70.414201183431956</v>
      </c>
      <c r="W196" s="35">
        <f t="shared" si="44"/>
        <v>67.741935483870961</v>
      </c>
      <c r="X196" s="35">
        <f t="shared" si="45"/>
        <v>61.843863332697083</v>
      </c>
      <c r="Y196" s="35">
        <f t="shared" si="46"/>
        <v>74.274871238818108</v>
      </c>
      <c r="Z196" s="35">
        <f t="shared" si="47"/>
        <v>71.602605539257127</v>
      </c>
      <c r="AA196" s="35">
        <f t="shared" si="48"/>
        <v>-3.8606700553861586</v>
      </c>
      <c r="AB196" s="35">
        <f t="shared" si="49"/>
        <v>-3.8606700553861515</v>
      </c>
      <c r="AC196" s="35">
        <f t="shared" si="50"/>
        <v>-3.8606700553861657</v>
      </c>
      <c r="AD196" s="36"/>
      <c r="AE196" s="36"/>
      <c r="AF196">
        <v>2.78</v>
      </c>
      <c r="AG196">
        <v>1.46</v>
      </c>
      <c r="AH196" s="41"/>
      <c r="AI196" s="36"/>
      <c r="AJ196" t="s">
        <v>427</v>
      </c>
      <c r="AK196" s="35"/>
      <c r="AL196" s="35"/>
    </row>
    <row r="197" spans="1:38" ht="15" x14ac:dyDescent="0.25">
      <c r="A197">
        <v>2.38</v>
      </c>
      <c r="B197">
        <v>3.38</v>
      </c>
      <c r="C197">
        <v>3.1</v>
      </c>
      <c r="D197" s="20">
        <f t="shared" si="51"/>
        <v>3.8606700553861506E-2</v>
      </c>
      <c r="E197" s="17">
        <f>IF(OR($A197="",$B197="",$C197=""),"",A197*'MPTO_working_3-way'!$I196)</f>
        <v>2.4718839473181902</v>
      </c>
      <c r="F197" s="21">
        <f>IF(OR($A197="",$B197="",$C197=""),"",B197*'MPTO_working_3-way'!$I196)</f>
        <v>3.5104906478720519</v>
      </c>
      <c r="G197" s="22">
        <f>IF(OR($A197="",$B197="",$C197=""),"",C197*'MPTO_working_3-way'!$I196)</f>
        <v>3.2196807717169706</v>
      </c>
      <c r="H197" s="17">
        <f>IF(OR($A197="",$B197="",$C197=""),"",'MPTO_working_3-way'!E196)</f>
        <v>2.4551977536851139</v>
      </c>
      <c r="I197" s="21">
        <f>IF(OR($A197="",$B197="",$C197=""),"",'MPTO_working_3-way'!F196)</f>
        <v>3.5337051585074848</v>
      </c>
      <c r="J197" s="22">
        <f>IF(OR($A197="",$B197="",$C197=""),"",'MPTO_working_3-way'!G196)</f>
        <v>3.2288087753188979</v>
      </c>
      <c r="K197" s="17">
        <f>IF(OR($A197="",$B197="",$C197=""),"",'OddsRatio_working_3-way'!H196)</f>
        <v>2.4625520884850554</v>
      </c>
      <c r="L197" s="21">
        <f>IF(OR($A197="",$B197="",$C197=""),"",'OddsRatio_working_3-way'!I196)</f>
        <v>3.5223724424597327</v>
      </c>
      <c r="M197" s="22">
        <f>IF(OR($A197="",$B197="",$C197=""),"",'OddsRatio_working_3-way'!J196)</f>
        <v>3.2256227433468232</v>
      </c>
      <c r="N197" s="23">
        <f t="shared" ref="N197:N201" si="52">(1/E197)* 100</f>
        <v>40.454973668360338</v>
      </c>
      <c r="O197" s="24">
        <f t="shared" ref="O197:O201" si="53">(1/F197)* 100</f>
        <v>28.486046547543669</v>
      </c>
      <c r="P197" s="24">
        <f t="shared" ref="P197:P201" si="54">(1/G197)* 100</f>
        <v>31.058979784096003</v>
      </c>
      <c r="Q197" t="s">
        <v>139</v>
      </c>
      <c r="R197" t="s">
        <v>399</v>
      </c>
      <c r="S197" t="s">
        <v>490</v>
      </c>
      <c r="T197" s="35">
        <v>100</v>
      </c>
      <c r="U197" s="35">
        <f t="shared" ref="U197:U201" si="55">(1/A198)*((T197*A198)-T197)</f>
        <v>42.857142857142854</v>
      </c>
      <c r="V197" s="35">
        <f t="shared" ref="V197:V201" si="56">(1/B198)*((T197*B198)-T197)</f>
        <v>70.845481049562679</v>
      </c>
      <c r="W197" s="35">
        <f t="shared" ref="W197:W201" si="57">(1/C198)*((T197*C198)-T197)</f>
        <v>82.078853046594986</v>
      </c>
      <c r="X197" s="35">
        <f t="shared" ref="X197:X201" si="58">((1/B198)+(1/C198))*T197</f>
        <v>47.075665903842335</v>
      </c>
      <c r="Y197" s="35">
        <f t="shared" ref="Y197:Y201" si="59">((1/A198)+(1/C198))*T197</f>
        <v>75.064004096262167</v>
      </c>
      <c r="Z197" s="35">
        <f t="shared" ref="Z197:Z201" si="60">((1/A198)+(1/B198))*T197</f>
        <v>86.29737609329446</v>
      </c>
      <c r="AA197" s="35">
        <f t="shared" ref="AA197:AA201" si="61">U197-X197</f>
        <v>-4.218523046699481</v>
      </c>
      <c r="AB197" s="35">
        <f t="shared" ref="AB197:AB201" si="62">V197-Y197</f>
        <v>-4.2185230466994881</v>
      </c>
      <c r="AC197" s="35">
        <f t="shared" ref="AC197:AC201" si="63">W197-Z197</f>
        <v>-4.2185230466994739</v>
      </c>
      <c r="AD197" s="36"/>
      <c r="AE197" s="36"/>
      <c r="AF197">
        <v>2.25</v>
      </c>
      <c r="AG197">
        <v>1.67</v>
      </c>
      <c r="AH197" s="41"/>
      <c r="AI197" s="36"/>
      <c r="AJ197" t="s">
        <v>427</v>
      </c>
      <c r="AK197" s="35"/>
      <c r="AL197" s="35"/>
    </row>
    <row r="198" spans="1:38" s="50" customFormat="1" ht="15" x14ac:dyDescent="0.25">
      <c r="A198">
        <v>1.75</v>
      </c>
      <c r="B198">
        <v>3.43</v>
      </c>
      <c r="C198">
        <v>5.58</v>
      </c>
      <c r="D198" s="20">
        <f t="shared" si="51"/>
        <v>4.2185230466994739E-2</v>
      </c>
      <c r="E198" s="17">
        <f>IF(OR($A198="",$B198="",$C198=""),"",A198*'MPTO_working_3-way'!$I197)</f>
        <v>1.8238241533172408</v>
      </c>
      <c r="F198" s="21">
        <f>IF(OR($A198="",$B198="",$C198=""),"",B198*'MPTO_working_3-way'!$I197)</f>
        <v>3.5746953405017923</v>
      </c>
      <c r="G198" s="22">
        <f>IF(OR($A198="",$B198="",$C198=""),"",C198*'MPTO_working_3-way'!$I197)</f>
        <v>5.8153935860058308</v>
      </c>
      <c r="H198" s="17">
        <f>IF(OR($A198="",$B198="",$C198=""),"",'MPTO_working_3-way'!E197)</f>
        <v>1.7941505483860887</v>
      </c>
      <c r="I198" s="21">
        <f>IF(OR($A198="",$B198="",$C198=""),"",'MPTO_working_3-way'!F197)</f>
        <v>3.6038185857926517</v>
      </c>
      <c r="J198" s="22">
        <f>IF(OR($A198="",$B198="",$C198=""),"",'MPTO_working_3-way'!G197)</f>
        <v>6.0551114673190902</v>
      </c>
      <c r="K198" s="17">
        <f>IF(OR($A198="",$B198="",$C198=""),"",'OddsRatio_working_3-way'!H197)</f>
        <v>1.8052740060858121</v>
      </c>
      <c r="L198" s="21">
        <f>IF(OR($A198="",$B198="",$C198=""),"",'OddsRatio_working_3-way'!I197)</f>
        <v>3.609087779718033</v>
      </c>
      <c r="M198" s="22">
        <f>IF(OR($A198="",$B198="",$C198=""),"",'OddsRatio_working_3-way'!J197)</f>
        <v>5.9175399304973606</v>
      </c>
      <c r="N198" s="23">
        <f t="shared" si="52"/>
        <v>54.829847394068224</v>
      </c>
      <c r="O198" s="24">
        <f t="shared" si="53"/>
        <v>27.974411935749092</v>
      </c>
      <c r="P198" s="24">
        <f t="shared" si="54"/>
        <v>17.195740670182687</v>
      </c>
      <c r="Q198" t="s">
        <v>295</v>
      </c>
      <c r="R198" t="s">
        <v>404</v>
      </c>
      <c r="S198" t="s">
        <v>490</v>
      </c>
      <c r="T198" s="35">
        <v>100</v>
      </c>
      <c r="U198" s="35">
        <f t="shared" si="55"/>
        <v>64.539007092198588</v>
      </c>
      <c r="V198" s="35">
        <f t="shared" si="56"/>
        <v>72.451790633608823</v>
      </c>
      <c r="W198" s="35">
        <f t="shared" si="57"/>
        <v>60.15936254980079</v>
      </c>
      <c r="X198" s="35">
        <f t="shared" si="58"/>
        <v>67.388846816590387</v>
      </c>
      <c r="Y198" s="35">
        <f t="shared" si="59"/>
        <v>75.301630358000622</v>
      </c>
      <c r="Z198" s="35">
        <f t="shared" si="60"/>
        <v>63.009202274192603</v>
      </c>
      <c r="AA198" s="35">
        <f t="shared" si="61"/>
        <v>-2.8498397243917992</v>
      </c>
      <c r="AB198" s="35">
        <f t="shared" si="62"/>
        <v>-2.8498397243917992</v>
      </c>
      <c r="AC198" s="35">
        <f t="shared" si="63"/>
        <v>-2.8498397243918134</v>
      </c>
      <c r="AD198" s="52"/>
      <c r="AF198">
        <v>2.1800000000000002</v>
      </c>
      <c r="AG198">
        <v>1.71</v>
      </c>
      <c r="AH198" s="51"/>
      <c r="AI198" s="52"/>
      <c r="AJ198" t="s">
        <v>427</v>
      </c>
    </row>
    <row r="199" spans="1:38" ht="15" x14ac:dyDescent="0.25">
      <c r="A199">
        <v>2.82</v>
      </c>
      <c r="B199">
        <v>3.63</v>
      </c>
      <c r="C199">
        <v>2.5099999999999998</v>
      </c>
      <c r="D199" s="20">
        <f t="shared" si="51"/>
        <v>2.8498397243918117E-2</v>
      </c>
      <c r="E199" s="17">
        <f>IF(OR($A199="",$B199="",$C199=""),"",A199*'MPTO_working_3-way'!$I198)</f>
        <v>2.9003654802278489</v>
      </c>
      <c r="F199" s="21">
        <f>IF(OR($A199="",$B199="",$C199=""),"",B199*'MPTO_working_3-way'!$I198)</f>
        <v>3.7334491819954225</v>
      </c>
      <c r="G199" s="22">
        <f>IF(OR($A199="",$B199="",$C199=""),"",C199*'MPTO_working_3-way'!$I198)</f>
        <v>2.5815309770822341</v>
      </c>
      <c r="H199" s="17">
        <f>IF(OR($A199="",$B199="",$C199=""),"",'MPTO_working_3-way'!E198)</f>
        <v>2.8976229533894604</v>
      </c>
      <c r="I199" s="21">
        <f>IF(OR($A199="",$B199="",$C199=""),"",'MPTO_working_3-way'!F198)</f>
        <v>3.759644033278891</v>
      </c>
      <c r="J199" s="22">
        <f>IF(OR($A199="",$B199="",$C199=""),"",'MPTO_working_3-way'!G198)</f>
        <v>2.5713094251881556</v>
      </c>
      <c r="K199" s="17">
        <f>IF(OR($A199="",$B199="",$C199=""),"",'OddsRatio_working_3-way'!H198)</f>
        <v>2.8998548852770609</v>
      </c>
      <c r="L199" s="21">
        <f>IF(OR($A199="",$B199="",$C199=""),"",'OddsRatio_working_3-way'!I198)</f>
        <v>3.7453946968564122</v>
      </c>
      <c r="M199" s="22">
        <f>IF(OR($A199="",$B199="",$C199=""),"",'OddsRatio_working_3-way'!J198)</f>
        <v>2.5762532289936049</v>
      </c>
      <c r="N199" s="23">
        <f t="shared" si="52"/>
        <v>34.478413386765354</v>
      </c>
      <c r="O199" s="24">
        <f t="shared" si="53"/>
        <v>26.784883126908625</v>
      </c>
      <c r="P199" s="24">
        <f t="shared" si="54"/>
        <v>38.736703486326022</v>
      </c>
      <c r="Q199" t="s">
        <v>303</v>
      </c>
      <c r="R199" t="s">
        <v>142</v>
      </c>
      <c r="S199" t="s">
        <v>490</v>
      </c>
      <c r="T199" s="35">
        <v>100</v>
      </c>
      <c r="U199" s="35">
        <f t="shared" si="55"/>
        <v>41.176470588235297</v>
      </c>
      <c r="V199" s="35">
        <f t="shared" si="56"/>
        <v>75.728155339805824</v>
      </c>
      <c r="W199" s="35">
        <f t="shared" si="57"/>
        <v>80</v>
      </c>
      <c r="X199" s="35">
        <f t="shared" si="58"/>
        <v>44.271844660194176</v>
      </c>
      <c r="Y199" s="35">
        <f t="shared" si="59"/>
        <v>78.82352941176471</v>
      </c>
      <c r="Z199" s="35">
        <f t="shared" si="60"/>
        <v>83.095374071958886</v>
      </c>
      <c r="AA199" s="35">
        <f t="shared" si="61"/>
        <v>-3.0953740719588794</v>
      </c>
      <c r="AB199" s="35">
        <f t="shared" si="62"/>
        <v>-3.0953740719588865</v>
      </c>
      <c r="AC199" s="35">
        <f t="shared" si="63"/>
        <v>-3.0953740719588865</v>
      </c>
      <c r="AD199" s="36"/>
      <c r="AE199" s="36"/>
      <c r="AF199">
        <v>1.78</v>
      </c>
      <c r="AG199">
        <v>2.13</v>
      </c>
      <c r="AH199" s="41"/>
      <c r="AI199" s="36"/>
      <c r="AJ199" t="s">
        <v>428</v>
      </c>
      <c r="AK199" s="35"/>
      <c r="AL199" s="35"/>
    </row>
    <row r="200" spans="1:38" s="35" customFormat="1" ht="15" x14ac:dyDescent="0.25">
      <c r="A200">
        <v>1.7</v>
      </c>
      <c r="B200">
        <v>4.12</v>
      </c>
      <c r="C200">
        <v>5</v>
      </c>
      <c r="D200" s="20">
        <f t="shared" si="51"/>
        <v>3.0953740719588785E-2</v>
      </c>
      <c r="E200" s="17">
        <f>IF(OR($A200="",$B200="",$C200=""),"",A200*'MPTO_working_3-way'!$I199)</f>
        <v>1.7526213592233009</v>
      </c>
      <c r="F200" s="21">
        <f>IF(OR($A200="",$B200="",$C200=""),"",B200*'MPTO_working_3-way'!$I199)</f>
        <v>4.247529411764706</v>
      </c>
      <c r="G200" s="22">
        <f>IF(OR($A200="",$B200="",$C200=""),"",C200*'MPTO_working_3-way'!$I199)</f>
        <v>5.1547687035979441</v>
      </c>
      <c r="H200" s="17">
        <f>IF(OR($A200="",$B200="",$C200=""),"",'MPTO_working_3-way'!E199)</f>
        <v>1.7303511430265499</v>
      </c>
      <c r="I200" s="21">
        <f>IF(OR($A200="",$B200="",$C200=""),"",'MPTO_working_3-way'!F199)</f>
        <v>4.3029161205766711</v>
      </c>
      <c r="J200" s="22">
        <f>IF(OR($A200="",$B200="",$C200=""),"",'MPTO_working_3-way'!G199)</f>
        <v>5.2719791248494579</v>
      </c>
      <c r="K200" s="17">
        <f>IF(OR($A200="",$B200="",$C200=""),"",'OddsRatio_working_3-way'!H199)</f>
        <v>1.7382351951447514</v>
      </c>
      <c r="L200" s="21">
        <f>IF(OR($A200="",$B200="",$C200=""),"",'OddsRatio_working_3-way'!I199)</f>
        <v>4.2904197269308897</v>
      </c>
      <c r="M200" s="22">
        <f>IF(OR($A200="",$B200="",$C200=""),"",'OddsRatio_working_3-way'!J199)</f>
        <v>5.218486829398576</v>
      </c>
      <c r="N200" s="23">
        <f t="shared" si="52"/>
        <v>57.057389762907164</v>
      </c>
      <c r="O200" s="24">
        <f t="shared" si="53"/>
        <v>23.543097717704409</v>
      </c>
      <c r="P200" s="24">
        <f t="shared" si="54"/>
        <v>19.399512519388434</v>
      </c>
      <c r="Q200" t="s">
        <v>300</v>
      </c>
      <c r="R200" t="s">
        <v>301</v>
      </c>
      <c r="S200" t="s">
        <v>490</v>
      </c>
      <c r="T200" s="35">
        <v>100</v>
      </c>
      <c r="U200" s="35">
        <f t="shared" si="55"/>
        <v>31.972789115646258</v>
      </c>
      <c r="V200" s="35">
        <f t="shared" si="56"/>
        <v>78.165938864628828</v>
      </c>
      <c r="W200" s="35">
        <f t="shared" si="57"/>
        <v>86.595174262734588</v>
      </c>
      <c r="X200" s="35">
        <f t="shared" si="58"/>
        <v>35.238886872636598</v>
      </c>
      <c r="Y200" s="35">
        <f t="shared" si="59"/>
        <v>81.432036621619147</v>
      </c>
      <c r="Z200" s="35">
        <f t="shared" si="60"/>
        <v>89.861272019724908</v>
      </c>
      <c r="AA200" s="35">
        <f t="shared" si="61"/>
        <v>-3.2660977569903409</v>
      </c>
      <c r="AB200" s="35">
        <f t="shared" si="62"/>
        <v>-3.2660977569903196</v>
      </c>
      <c r="AC200" s="35">
        <f t="shared" si="63"/>
        <v>-3.2660977569903196</v>
      </c>
      <c r="AD200" s="36"/>
      <c r="AE200" s="36"/>
      <c r="AF200">
        <v>1.69</v>
      </c>
      <c r="AG200">
        <v>2.2599999999999998</v>
      </c>
      <c r="AH200" s="41"/>
      <c r="AI200" s="36"/>
      <c r="AJ200" t="s">
        <v>428</v>
      </c>
    </row>
    <row r="201" spans="1:38" ht="15" x14ac:dyDescent="0.25">
      <c r="A201">
        <v>1.47</v>
      </c>
      <c r="B201">
        <v>4.58</v>
      </c>
      <c r="C201">
        <v>7.46</v>
      </c>
      <c r="D201" s="20">
        <f t="shared" si="51"/>
        <v>3.2660977569903382E-2</v>
      </c>
      <c r="E201" s="17">
        <f>IF(OR($A201="",$B201="",$C201=""),"",A201*'MPTO_working_3-way'!$I200)</f>
        <v>1.5180116370277579</v>
      </c>
      <c r="F201" s="21">
        <f>IF(OR($A201="",$B201="",$C201=""),"",B201*'MPTO_working_3-way'!$I200)</f>
        <v>4.7295872772701575</v>
      </c>
      <c r="G201" s="22">
        <f>IF(OR($A201="",$B201="",$C201=""),"",C201*'MPTO_working_3-way'!$I200)</f>
        <v>7.7036508926714795</v>
      </c>
      <c r="H201" s="17">
        <f>IF(OR($A201="",$B201="",$C201=""),"",'MPTO_working_3-way'!E200)</f>
        <v>1.4939083281343775</v>
      </c>
      <c r="I201" s="21">
        <f>IF(OR($A201="",$B201="",$C201=""),"",'MPTO_working_3-way'!F200)</f>
        <v>4.8203545719657015</v>
      </c>
      <c r="J201" s="22">
        <f>IF(OR($A201="",$B201="",$C201=""),"",'MPTO_working_3-way'!G200)</f>
        <v>8.119435938102523</v>
      </c>
      <c r="K201" s="17">
        <f>IF(OR($A201="",$B201="",$C201=""),"",'OddsRatio_working_3-way'!H200)</f>
        <v>1.5016688920417349</v>
      </c>
      <c r="L201" s="21">
        <f>IF(OR($A201="",$B201="",$C201=""),"",'OddsRatio_working_3-way'!I200)</f>
        <v>4.8212226244881107</v>
      </c>
      <c r="M201" s="22">
        <f>IF(OR($A201="",$B201="",$C201=""),"",'OddsRatio_working_3-way'!J200)</f>
        <v>7.8952788140204477</v>
      </c>
      <c r="N201" s="23">
        <f t="shared" si="52"/>
        <v>65.875647828232971</v>
      </c>
      <c r="O201" s="24">
        <f t="shared" si="53"/>
        <v>21.143493953603159</v>
      </c>
      <c r="P201" s="24">
        <f t="shared" si="54"/>
        <v>12.980858218163869</v>
      </c>
      <c r="Q201" t="s">
        <v>416</v>
      </c>
      <c r="R201" t="s">
        <v>413</v>
      </c>
      <c r="S201" t="s">
        <v>490</v>
      </c>
      <c r="T201" s="35">
        <v>100</v>
      </c>
      <c r="U201" s="35" t="e">
        <f t="shared" si="55"/>
        <v>#DIV/0!</v>
      </c>
      <c r="V201" s="35" t="e">
        <f t="shared" si="56"/>
        <v>#DIV/0!</v>
      </c>
      <c r="W201" s="35" t="e">
        <f t="shared" si="57"/>
        <v>#DIV/0!</v>
      </c>
      <c r="X201" s="35" t="e">
        <f t="shared" si="58"/>
        <v>#DIV/0!</v>
      </c>
      <c r="Y201" s="35" t="e">
        <f t="shared" si="59"/>
        <v>#DIV/0!</v>
      </c>
      <c r="Z201" s="35" t="e">
        <f t="shared" si="60"/>
        <v>#DIV/0!</v>
      </c>
      <c r="AA201" s="35" t="e">
        <f t="shared" si="61"/>
        <v>#DIV/0!</v>
      </c>
      <c r="AB201" s="35" t="e">
        <f t="shared" si="62"/>
        <v>#DIV/0!</v>
      </c>
      <c r="AC201" s="35" t="e">
        <f t="shared" si="63"/>
        <v>#DIV/0!</v>
      </c>
      <c r="AD201" s="36"/>
      <c r="AE201" s="36"/>
      <c r="AF201">
        <v>1.71</v>
      </c>
      <c r="AG201">
        <v>2.23</v>
      </c>
      <c r="AH201" s="41"/>
      <c r="AI201" s="36"/>
      <c r="AJ201" t="s">
        <v>428</v>
      </c>
      <c r="AK201" s="35"/>
      <c r="AL201" s="35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48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48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48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48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4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48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48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48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9"/>
      <c r="E377" s="30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9"/>
      <c r="E378" s="30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9"/>
      <c r="E379" s="30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9"/>
      <c r="E380" s="30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9"/>
      <c r="E381" s="30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9"/>
      <c r="E382" s="30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9"/>
      <c r="E383" s="30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9"/>
      <c r="E384" s="30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9"/>
      <c r="E385" s="30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9"/>
      <c r="E386" s="30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9"/>
      <c r="E387" s="30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9"/>
      <c r="E388" s="30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9"/>
      <c r="E389" s="30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9"/>
      <c r="E390" s="30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9"/>
      <c r="E391" s="30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9"/>
      <c r="E392" s="30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9"/>
      <c r="E393" s="30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9"/>
      <c r="E394" s="30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9"/>
      <c r="E395" s="30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9"/>
      <c r="E396" s="30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9"/>
      <c r="E397" s="30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9"/>
      <c r="E398" s="30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9"/>
      <c r="E399" s="30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9"/>
      <c r="E400" s="30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9"/>
      <c r="E401" s="30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9"/>
      <c r="E402" s="30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9"/>
      <c r="E403" s="30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9"/>
      <c r="E404" s="30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9"/>
      <c r="E405" s="30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9"/>
      <c r="E406" s="30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9"/>
      <c r="E407" s="30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9"/>
      <c r="E408" s="30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9"/>
      <c r="E409" s="30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9"/>
      <c r="E410" s="30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9"/>
      <c r="E411" s="30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9"/>
      <c r="E412" s="30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9"/>
      <c r="E413" s="30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9"/>
      <c r="E414" s="30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9"/>
      <c r="E415" s="30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9"/>
      <c r="E416" s="30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9"/>
      <c r="E417" s="30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9"/>
      <c r="E418" s="30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9"/>
      <c r="E419" s="30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9"/>
      <c r="E420" s="30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9"/>
      <c r="E421" s="30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9"/>
      <c r="E422" s="30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9"/>
      <c r="E423" s="30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9"/>
      <c r="E424" s="30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9"/>
      <c r="E425" s="30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9"/>
      <c r="E426" s="30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9"/>
      <c r="E427" s="30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9"/>
      <c r="E428" s="30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9"/>
      <c r="E429" s="30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9"/>
      <c r="E430" s="30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9"/>
      <c r="E431" s="30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9"/>
      <c r="E432" s="30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9"/>
      <c r="E433" s="30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9"/>
      <c r="E434" s="30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9"/>
      <c r="E435" s="30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9"/>
      <c r="E436" s="30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9"/>
      <c r="E437" s="30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9"/>
      <c r="E438" s="30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9"/>
      <c r="E439" s="30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9"/>
      <c r="E440" s="30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9"/>
      <c r="E441" s="30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 t="str">
        <f t="shared" ref="D442:D452" si="64">IF(OR($A442="",$B442="",$C442=""),"",(1/A442)+(1/B442)+(1/C442)-1)</f>
        <v/>
      </c>
      <c r="E442" s="30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 t="str">
        <f t="shared" si="64"/>
        <v/>
      </c>
      <c r="E443" s="30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 t="str">
        <f t="shared" si="64"/>
        <v/>
      </c>
      <c r="E444" s="30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 t="str">
        <f t="shared" si="64"/>
        <v/>
      </c>
      <c r="E445" s="30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 t="str">
        <f t="shared" si="64"/>
        <v/>
      </c>
      <c r="E446" s="30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 t="str">
        <f t="shared" si="64"/>
        <v/>
      </c>
      <c r="E447" s="30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 t="str">
        <f t="shared" si="64"/>
        <v/>
      </c>
      <c r="E448" s="30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 t="str">
        <f t="shared" si="64"/>
        <v/>
      </c>
      <c r="E449" s="30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 t="str">
        <f t="shared" si="64"/>
        <v/>
      </c>
      <c r="E450" s="30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 t="str">
        <f t="shared" si="64"/>
        <v/>
      </c>
      <c r="E451" s="30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 t="str">
        <f t="shared" si="64"/>
        <v/>
      </c>
      <c r="E452" s="30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 t="str">
        <f t="shared" ref="D453:D456" si="65">IF(OR($A453="",$B453="",$C453=""),"",(1/A453)+(1/B453)+(1/C453)-1)</f>
        <v/>
      </c>
      <c r="E453" s="30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 t="str">
        <f t="shared" si="65"/>
        <v/>
      </c>
      <c r="E454" s="30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 t="str">
        <f t="shared" si="65"/>
        <v/>
      </c>
      <c r="E455" s="30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 t="str">
        <f t="shared" si="65"/>
        <v/>
      </c>
      <c r="E456" s="30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66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66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66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2021-10-29T16:33:14Z</dcterms:modified>
</cp:coreProperties>
</file>