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9200" windowHeight="11490" tabRatio="927" activeTab="3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62913"/>
</workbook>
</file>

<file path=xl/calcChain.xml><?xml version="1.0" encoding="utf-8"?>
<calcChain xmlns="http://schemas.openxmlformats.org/spreadsheetml/2006/main">
  <c r="AE1197" i="2" l="1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F1309" i="1"/>
  <c r="AF1325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E1326" i="1"/>
  <c r="AF1326" i="1" s="1"/>
  <c r="AE1327" i="1"/>
  <c r="AF1327" i="1" s="1"/>
  <c r="AD1199" i="1"/>
  <c r="AC1197" i="1"/>
  <c r="AD1197" i="1" s="1"/>
  <c r="AC1198" i="1"/>
  <c r="AD1198" i="1" s="1"/>
  <c r="AC1199" i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B1302" i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E1074" i="2" l="1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T1196" i="2"/>
  <c r="P1196" i="2"/>
  <c r="S1196" i="2" s="1"/>
  <c r="H1196" i="2"/>
  <c r="Q1196" i="2" s="1"/>
  <c r="F1196" i="2"/>
  <c r="K1196" i="2" s="1"/>
  <c r="W1196" i="2" s="1"/>
  <c r="E1196" i="2"/>
  <c r="J1196" i="2" s="1"/>
  <c r="V1196" i="2" s="1"/>
  <c r="D1196" i="2"/>
  <c r="I1196" i="2" s="1"/>
  <c r="U1196" i="2" s="1"/>
  <c r="T1195" i="2"/>
  <c r="P1195" i="2"/>
  <c r="S1195" i="2" s="1"/>
  <c r="H1195" i="2"/>
  <c r="Q1195" i="2" s="1"/>
  <c r="F1195" i="2"/>
  <c r="K1195" i="2" s="1"/>
  <c r="W1195" i="2" s="1"/>
  <c r="E1195" i="2"/>
  <c r="J1195" i="2" s="1"/>
  <c r="V1195" i="2" s="1"/>
  <c r="D1195" i="2"/>
  <c r="I1195" i="2" s="1"/>
  <c r="U1195" i="2" s="1"/>
  <c r="T1194" i="2"/>
  <c r="P1194" i="2"/>
  <c r="S1194" i="2" s="1"/>
  <c r="H1194" i="2"/>
  <c r="Q1194" i="2" s="1"/>
  <c r="F1194" i="2"/>
  <c r="K1194" i="2" s="1"/>
  <c r="W1194" i="2" s="1"/>
  <c r="E1194" i="2"/>
  <c r="J1194" i="2" s="1"/>
  <c r="V1194" i="2" s="1"/>
  <c r="D1194" i="2"/>
  <c r="I1194" i="2" s="1"/>
  <c r="U1194" i="2" s="1"/>
  <c r="T1193" i="2"/>
  <c r="P1193" i="2"/>
  <c r="S1193" i="2" s="1"/>
  <c r="H1193" i="2"/>
  <c r="Q1193" i="2" s="1"/>
  <c r="F1193" i="2"/>
  <c r="K1193" i="2" s="1"/>
  <c r="W1193" i="2" s="1"/>
  <c r="E1193" i="2"/>
  <c r="J1193" i="2" s="1"/>
  <c r="V1193" i="2" s="1"/>
  <c r="D1193" i="2"/>
  <c r="I1193" i="2" s="1"/>
  <c r="U1193" i="2" s="1"/>
  <c r="T1192" i="2"/>
  <c r="P1192" i="2"/>
  <c r="S1192" i="2" s="1"/>
  <c r="H1192" i="2"/>
  <c r="Q1192" i="2" s="1"/>
  <c r="F1192" i="2"/>
  <c r="K1192" i="2" s="1"/>
  <c r="W1192" i="2" s="1"/>
  <c r="E1192" i="2"/>
  <c r="J1192" i="2" s="1"/>
  <c r="V1192" i="2" s="1"/>
  <c r="D1192" i="2"/>
  <c r="I1192" i="2" s="1"/>
  <c r="U1192" i="2" s="1"/>
  <c r="T1191" i="2"/>
  <c r="P1191" i="2"/>
  <c r="S1191" i="2" s="1"/>
  <c r="H1191" i="2"/>
  <c r="Q1191" i="2" s="1"/>
  <c r="F1191" i="2"/>
  <c r="K1191" i="2" s="1"/>
  <c r="W1191" i="2" s="1"/>
  <c r="E1191" i="2"/>
  <c r="J1191" i="2" s="1"/>
  <c r="V1191" i="2" s="1"/>
  <c r="D1191" i="2"/>
  <c r="I1191" i="2" s="1"/>
  <c r="U1191" i="2" s="1"/>
  <c r="T1190" i="2"/>
  <c r="P1190" i="2"/>
  <c r="S1190" i="2" s="1"/>
  <c r="H1190" i="2"/>
  <c r="Q1190" i="2" s="1"/>
  <c r="F1190" i="2"/>
  <c r="K1190" i="2" s="1"/>
  <c r="W1190" i="2" s="1"/>
  <c r="E1190" i="2"/>
  <c r="J1190" i="2" s="1"/>
  <c r="V1190" i="2" s="1"/>
  <c r="D1190" i="2"/>
  <c r="I1190" i="2" s="1"/>
  <c r="U1190" i="2" s="1"/>
  <c r="T1189" i="2"/>
  <c r="P1189" i="2"/>
  <c r="S1189" i="2" s="1"/>
  <c r="H1189" i="2"/>
  <c r="Q1189" i="2" s="1"/>
  <c r="F1189" i="2"/>
  <c r="K1189" i="2" s="1"/>
  <c r="W1189" i="2" s="1"/>
  <c r="E1189" i="2"/>
  <c r="J1189" i="2" s="1"/>
  <c r="V1189" i="2" s="1"/>
  <c r="D1189" i="2"/>
  <c r="I1189" i="2" s="1"/>
  <c r="U1189" i="2" s="1"/>
  <c r="T1188" i="2"/>
  <c r="P1188" i="2"/>
  <c r="S1188" i="2" s="1"/>
  <c r="H1188" i="2"/>
  <c r="Q1188" i="2" s="1"/>
  <c r="F1188" i="2"/>
  <c r="K1188" i="2" s="1"/>
  <c r="W1188" i="2" s="1"/>
  <c r="E1188" i="2"/>
  <c r="J1188" i="2" s="1"/>
  <c r="V1188" i="2" s="1"/>
  <c r="D1188" i="2"/>
  <c r="I1188" i="2" s="1"/>
  <c r="U1188" i="2" s="1"/>
  <c r="T1187" i="2"/>
  <c r="P1187" i="2"/>
  <c r="S1187" i="2" s="1"/>
  <c r="H1187" i="2"/>
  <c r="Q1187" i="2" s="1"/>
  <c r="F1187" i="2"/>
  <c r="K1187" i="2" s="1"/>
  <c r="W1187" i="2" s="1"/>
  <c r="E1187" i="2"/>
  <c r="J1187" i="2" s="1"/>
  <c r="V1187" i="2" s="1"/>
  <c r="D1187" i="2"/>
  <c r="I1187" i="2" s="1"/>
  <c r="U1187" i="2" s="1"/>
  <c r="T1186" i="2"/>
  <c r="P1186" i="2"/>
  <c r="S1186" i="2" s="1"/>
  <c r="H1186" i="2"/>
  <c r="Q1186" i="2" s="1"/>
  <c r="F1186" i="2"/>
  <c r="K1186" i="2" s="1"/>
  <c r="W1186" i="2" s="1"/>
  <c r="E1186" i="2"/>
  <c r="J1186" i="2" s="1"/>
  <c r="V1186" i="2" s="1"/>
  <c r="D1186" i="2"/>
  <c r="I1186" i="2" s="1"/>
  <c r="U1186" i="2" s="1"/>
  <c r="T1185" i="2"/>
  <c r="P1185" i="2"/>
  <c r="S1185" i="2" s="1"/>
  <c r="H1185" i="2"/>
  <c r="Q1185" i="2" s="1"/>
  <c r="F1185" i="2"/>
  <c r="K1185" i="2" s="1"/>
  <c r="W1185" i="2" s="1"/>
  <c r="E1185" i="2"/>
  <c r="J1185" i="2" s="1"/>
  <c r="V1185" i="2" s="1"/>
  <c r="D1185" i="2"/>
  <c r="I1185" i="2" s="1"/>
  <c r="U1185" i="2" s="1"/>
  <c r="T1184" i="2"/>
  <c r="P1184" i="2"/>
  <c r="S1184" i="2" s="1"/>
  <c r="H1184" i="2"/>
  <c r="Q1184" i="2" s="1"/>
  <c r="F1184" i="2"/>
  <c r="K1184" i="2" s="1"/>
  <c r="W1184" i="2" s="1"/>
  <c r="E1184" i="2"/>
  <c r="J1184" i="2" s="1"/>
  <c r="V1184" i="2" s="1"/>
  <c r="D1184" i="2"/>
  <c r="I1184" i="2" s="1"/>
  <c r="U1184" i="2" s="1"/>
  <c r="T1183" i="2"/>
  <c r="P1183" i="2"/>
  <c r="S1183" i="2" s="1"/>
  <c r="H1183" i="2"/>
  <c r="Q1183" i="2" s="1"/>
  <c r="F1183" i="2"/>
  <c r="K1183" i="2" s="1"/>
  <c r="W1183" i="2" s="1"/>
  <c r="E1183" i="2"/>
  <c r="J1183" i="2" s="1"/>
  <c r="V1183" i="2" s="1"/>
  <c r="D1183" i="2"/>
  <c r="I1183" i="2" s="1"/>
  <c r="U1183" i="2" s="1"/>
  <c r="H1182" i="2"/>
  <c r="P1182" i="2" s="1"/>
  <c r="S1182" i="2" s="1"/>
  <c r="F1182" i="2"/>
  <c r="K1182" i="2" s="1"/>
  <c r="W1182" i="2" s="1"/>
  <c r="E1182" i="2"/>
  <c r="J1182" i="2" s="1"/>
  <c r="V1182" i="2" s="1"/>
  <c r="D1182" i="2"/>
  <c r="I1182" i="2" s="1"/>
  <c r="U1182" i="2" s="1"/>
  <c r="H1181" i="2"/>
  <c r="P1181" i="2" s="1"/>
  <c r="S1181" i="2" s="1"/>
  <c r="F1181" i="2"/>
  <c r="K1181" i="2" s="1"/>
  <c r="W1181" i="2" s="1"/>
  <c r="E1181" i="2"/>
  <c r="J1181" i="2" s="1"/>
  <c r="V1181" i="2" s="1"/>
  <c r="D1181" i="2"/>
  <c r="I1181" i="2" s="1"/>
  <c r="U1181" i="2" s="1"/>
  <c r="H1180" i="2"/>
  <c r="P1180" i="2" s="1"/>
  <c r="S1180" i="2" s="1"/>
  <c r="F1180" i="2"/>
  <c r="K1180" i="2" s="1"/>
  <c r="W1180" i="2" s="1"/>
  <c r="E1180" i="2"/>
  <c r="J1180" i="2" s="1"/>
  <c r="V1180" i="2" s="1"/>
  <c r="D1180" i="2"/>
  <c r="I1180" i="2" s="1"/>
  <c r="U1180" i="2" s="1"/>
  <c r="H1179" i="2"/>
  <c r="P1179" i="2" s="1"/>
  <c r="S1179" i="2" s="1"/>
  <c r="F1179" i="2"/>
  <c r="K1179" i="2" s="1"/>
  <c r="W1179" i="2" s="1"/>
  <c r="E1179" i="2"/>
  <c r="J1179" i="2" s="1"/>
  <c r="V1179" i="2" s="1"/>
  <c r="D1179" i="2"/>
  <c r="I1179" i="2" s="1"/>
  <c r="U1179" i="2" s="1"/>
  <c r="H1178" i="2"/>
  <c r="P1178" i="2" s="1"/>
  <c r="S1178" i="2" s="1"/>
  <c r="F1178" i="2"/>
  <c r="K1178" i="2" s="1"/>
  <c r="W1178" i="2" s="1"/>
  <c r="E1178" i="2"/>
  <c r="J1178" i="2" s="1"/>
  <c r="V1178" i="2" s="1"/>
  <c r="D1178" i="2"/>
  <c r="I1178" i="2" s="1"/>
  <c r="U1178" i="2" s="1"/>
  <c r="H1177" i="2"/>
  <c r="P1177" i="2" s="1"/>
  <c r="S1177" i="2" s="1"/>
  <c r="F1177" i="2"/>
  <c r="K1177" i="2" s="1"/>
  <c r="W1177" i="2" s="1"/>
  <c r="E1177" i="2"/>
  <c r="J1177" i="2" s="1"/>
  <c r="V1177" i="2" s="1"/>
  <c r="D1177" i="2"/>
  <c r="I1177" i="2" s="1"/>
  <c r="U1177" i="2" s="1"/>
  <c r="H1176" i="2"/>
  <c r="P1176" i="2" s="1"/>
  <c r="S1176" i="2" s="1"/>
  <c r="F1176" i="2"/>
  <c r="K1176" i="2" s="1"/>
  <c r="W1176" i="2" s="1"/>
  <c r="E1176" i="2"/>
  <c r="J1176" i="2" s="1"/>
  <c r="V1176" i="2" s="1"/>
  <c r="D1176" i="2"/>
  <c r="I1176" i="2" s="1"/>
  <c r="U1176" i="2" s="1"/>
  <c r="H1175" i="2"/>
  <c r="P1175" i="2" s="1"/>
  <c r="S1175" i="2" s="1"/>
  <c r="F1175" i="2"/>
  <c r="K1175" i="2" s="1"/>
  <c r="W1175" i="2" s="1"/>
  <c r="E1175" i="2"/>
  <c r="J1175" i="2" s="1"/>
  <c r="V1175" i="2" s="1"/>
  <c r="D1175" i="2"/>
  <c r="I1175" i="2" s="1"/>
  <c r="U1175" i="2" s="1"/>
  <c r="H1174" i="2"/>
  <c r="P1174" i="2" s="1"/>
  <c r="S1174" i="2" s="1"/>
  <c r="F1174" i="2"/>
  <c r="K1174" i="2" s="1"/>
  <c r="W1174" i="2" s="1"/>
  <c r="E1174" i="2"/>
  <c r="J1174" i="2" s="1"/>
  <c r="V1174" i="2" s="1"/>
  <c r="D1174" i="2"/>
  <c r="I1174" i="2" s="1"/>
  <c r="U1174" i="2" s="1"/>
  <c r="H1173" i="2"/>
  <c r="P1173" i="2" s="1"/>
  <c r="S1173" i="2" s="1"/>
  <c r="F1173" i="2"/>
  <c r="K1173" i="2" s="1"/>
  <c r="W1173" i="2" s="1"/>
  <c r="E1173" i="2"/>
  <c r="J1173" i="2" s="1"/>
  <c r="V1173" i="2" s="1"/>
  <c r="D1173" i="2"/>
  <c r="I1173" i="2" s="1"/>
  <c r="U1173" i="2" s="1"/>
  <c r="H1172" i="2"/>
  <c r="P1172" i="2" s="1"/>
  <c r="S1172" i="2" s="1"/>
  <c r="F1172" i="2"/>
  <c r="K1172" i="2" s="1"/>
  <c r="W1172" i="2" s="1"/>
  <c r="E1172" i="2"/>
  <c r="J1172" i="2" s="1"/>
  <c r="V1172" i="2" s="1"/>
  <c r="D1172" i="2"/>
  <c r="I1172" i="2" s="1"/>
  <c r="U1172" i="2" s="1"/>
  <c r="H1171" i="2"/>
  <c r="F1171" i="2"/>
  <c r="K1171" i="2" s="1"/>
  <c r="W1171" i="2" s="1"/>
  <c r="E1171" i="2"/>
  <c r="J1171" i="2" s="1"/>
  <c r="V1171" i="2" s="1"/>
  <c r="D1171" i="2"/>
  <c r="I1171" i="2" s="1"/>
  <c r="U1171" i="2" s="1"/>
  <c r="Q1170" i="2"/>
  <c r="T1170" i="2" s="1"/>
  <c r="J1170" i="2"/>
  <c r="V1170" i="2" s="1"/>
  <c r="H1170" i="2"/>
  <c r="P1170" i="2" s="1"/>
  <c r="S1170" i="2" s="1"/>
  <c r="F1170" i="2"/>
  <c r="K1170" i="2" s="1"/>
  <c r="W1170" i="2" s="1"/>
  <c r="E1170" i="2"/>
  <c r="D1170" i="2"/>
  <c r="I1170" i="2" s="1"/>
  <c r="U1170" i="2" s="1"/>
  <c r="Q1169" i="2"/>
  <c r="T1169" i="2" s="1"/>
  <c r="J1169" i="2"/>
  <c r="V1169" i="2" s="1"/>
  <c r="H1169" i="2"/>
  <c r="P1169" i="2" s="1"/>
  <c r="S1169" i="2" s="1"/>
  <c r="F1169" i="2"/>
  <c r="K1169" i="2" s="1"/>
  <c r="W1169" i="2" s="1"/>
  <c r="E1169" i="2"/>
  <c r="D1169" i="2"/>
  <c r="I1169" i="2" s="1"/>
  <c r="U1169" i="2" s="1"/>
  <c r="Q1168" i="2"/>
  <c r="T1168" i="2" s="1"/>
  <c r="J1168" i="2"/>
  <c r="V1168" i="2" s="1"/>
  <c r="H1168" i="2"/>
  <c r="P1168" i="2" s="1"/>
  <c r="S1168" i="2" s="1"/>
  <c r="F1168" i="2"/>
  <c r="K1168" i="2" s="1"/>
  <c r="W1168" i="2" s="1"/>
  <c r="E1168" i="2"/>
  <c r="D1168" i="2"/>
  <c r="I1168" i="2" s="1"/>
  <c r="U1168" i="2" s="1"/>
  <c r="Q1167" i="2"/>
  <c r="T1167" i="2" s="1"/>
  <c r="J1167" i="2"/>
  <c r="V1167" i="2" s="1"/>
  <c r="H1167" i="2"/>
  <c r="P1167" i="2" s="1"/>
  <c r="S1167" i="2" s="1"/>
  <c r="F1167" i="2"/>
  <c r="K1167" i="2" s="1"/>
  <c r="W1167" i="2" s="1"/>
  <c r="E1167" i="2"/>
  <c r="D1167" i="2"/>
  <c r="I1167" i="2" s="1"/>
  <c r="U1167" i="2" s="1"/>
  <c r="Q1166" i="2"/>
  <c r="T1166" i="2" s="1"/>
  <c r="J1166" i="2"/>
  <c r="V1166" i="2" s="1"/>
  <c r="H1166" i="2"/>
  <c r="P1166" i="2" s="1"/>
  <c r="S1166" i="2" s="1"/>
  <c r="F1166" i="2"/>
  <c r="K1166" i="2" s="1"/>
  <c r="W1166" i="2" s="1"/>
  <c r="E1166" i="2"/>
  <c r="D1166" i="2"/>
  <c r="I1166" i="2" s="1"/>
  <c r="U1166" i="2" s="1"/>
  <c r="Q1165" i="2"/>
  <c r="T1165" i="2" s="1"/>
  <c r="J1165" i="2"/>
  <c r="V1165" i="2" s="1"/>
  <c r="H1165" i="2"/>
  <c r="P1165" i="2" s="1"/>
  <c r="S1165" i="2" s="1"/>
  <c r="F1165" i="2"/>
  <c r="K1165" i="2" s="1"/>
  <c r="W1165" i="2" s="1"/>
  <c r="E1165" i="2"/>
  <c r="D1165" i="2"/>
  <c r="I1165" i="2" s="1"/>
  <c r="U1165" i="2" s="1"/>
  <c r="Q1164" i="2"/>
  <c r="T1164" i="2" s="1"/>
  <c r="J1164" i="2"/>
  <c r="V1164" i="2" s="1"/>
  <c r="H1164" i="2"/>
  <c r="P1164" i="2" s="1"/>
  <c r="S1164" i="2" s="1"/>
  <c r="F1164" i="2"/>
  <c r="K1164" i="2" s="1"/>
  <c r="W1164" i="2" s="1"/>
  <c r="E1164" i="2"/>
  <c r="D1164" i="2"/>
  <c r="I1164" i="2" s="1"/>
  <c r="U1164" i="2" s="1"/>
  <c r="Q1163" i="2"/>
  <c r="T1163" i="2" s="1"/>
  <c r="J1163" i="2"/>
  <c r="V1163" i="2" s="1"/>
  <c r="H1163" i="2"/>
  <c r="P1163" i="2" s="1"/>
  <c r="S1163" i="2" s="1"/>
  <c r="F1163" i="2"/>
  <c r="K1163" i="2" s="1"/>
  <c r="W1163" i="2" s="1"/>
  <c r="E1163" i="2"/>
  <c r="D1163" i="2"/>
  <c r="I1163" i="2" s="1"/>
  <c r="U1163" i="2" s="1"/>
  <c r="P1162" i="2"/>
  <c r="S1162" i="2" s="1"/>
  <c r="H1162" i="2"/>
  <c r="Q1162" i="2" s="1"/>
  <c r="T1162" i="2" s="1"/>
  <c r="F1162" i="2"/>
  <c r="K1162" i="2" s="1"/>
  <c r="W1162" i="2" s="1"/>
  <c r="E1162" i="2"/>
  <c r="J1162" i="2" s="1"/>
  <c r="V1162" i="2" s="1"/>
  <c r="D1162" i="2"/>
  <c r="I1162" i="2" s="1"/>
  <c r="U1162" i="2" s="1"/>
  <c r="P1161" i="2"/>
  <c r="S1161" i="2" s="1"/>
  <c r="H1161" i="2"/>
  <c r="Q1161" i="2" s="1"/>
  <c r="T1161" i="2" s="1"/>
  <c r="F1161" i="2"/>
  <c r="K1161" i="2" s="1"/>
  <c r="W1161" i="2" s="1"/>
  <c r="E1161" i="2"/>
  <c r="J1161" i="2" s="1"/>
  <c r="V1161" i="2" s="1"/>
  <c r="D1161" i="2"/>
  <c r="I1161" i="2" s="1"/>
  <c r="U1161" i="2" s="1"/>
  <c r="P1160" i="2"/>
  <c r="S1160" i="2" s="1"/>
  <c r="H1160" i="2"/>
  <c r="Q1160" i="2" s="1"/>
  <c r="T1160" i="2" s="1"/>
  <c r="F1160" i="2"/>
  <c r="K1160" i="2" s="1"/>
  <c r="W1160" i="2" s="1"/>
  <c r="E1160" i="2"/>
  <c r="J1160" i="2" s="1"/>
  <c r="V1160" i="2" s="1"/>
  <c r="D1160" i="2"/>
  <c r="I1160" i="2" s="1"/>
  <c r="U1160" i="2" s="1"/>
  <c r="P1159" i="2"/>
  <c r="S1159" i="2" s="1"/>
  <c r="H1159" i="2"/>
  <c r="Q1159" i="2" s="1"/>
  <c r="T1159" i="2" s="1"/>
  <c r="F1159" i="2"/>
  <c r="K1159" i="2" s="1"/>
  <c r="W1159" i="2" s="1"/>
  <c r="E1159" i="2"/>
  <c r="J1159" i="2" s="1"/>
  <c r="V1159" i="2" s="1"/>
  <c r="D1159" i="2"/>
  <c r="I1159" i="2" s="1"/>
  <c r="U1159" i="2" s="1"/>
  <c r="P1158" i="2"/>
  <c r="S1158" i="2" s="1"/>
  <c r="H1158" i="2"/>
  <c r="Q1158" i="2" s="1"/>
  <c r="T1158" i="2" s="1"/>
  <c r="F1158" i="2"/>
  <c r="K1158" i="2" s="1"/>
  <c r="W1158" i="2" s="1"/>
  <c r="E1158" i="2"/>
  <c r="J1158" i="2" s="1"/>
  <c r="V1158" i="2" s="1"/>
  <c r="D1158" i="2"/>
  <c r="I1158" i="2" s="1"/>
  <c r="U1158" i="2" s="1"/>
  <c r="P1157" i="2"/>
  <c r="S1157" i="2" s="1"/>
  <c r="H1157" i="2"/>
  <c r="Q1157" i="2" s="1"/>
  <c r="T1157" i="2" s="1"/>
  <c r="F1157" i="2"/>
  <c r="K1157" i="2" s="1"/>
  <c r="W1157" i="2" s="1"/>
  <c r="E1157" i="2"/>
  <c r="J1157" i="2" s="1"/>
  <c r="V1157" i="2" s="1"/>
  <c r="D1157" i="2"/>
  <c r="I1157" i="2" s="1"/>
  <c r="U1157" i="2" s="1"/>
  <c r="P1156" i="2"/>
  <c r="S1156" i="2" s="1"/>
  <c r="H1156" i="2"/>
  <c r="Q1156" i="2" s="1"/>
  <c r="T1156" i="2" s="1"/>
  <c r="F1156" i="2"/>
  <c r="K1156" i="2" s="1"/>
  <c r="W1156" i="2" s="1"/>
  <c r="E1156" i="2"/>
  <c r="J1156" i="2" s="1"/>
  <c r="V1156" i="2" s="1"/>
  <c r="D1156" i="2"/>
  <c r="I1156" i="2" s="1"/>
  <c r="U1156" i="2" s="1"/>
  <c r="P1155" i="2"/>
  <c r="S1155" i="2" s="1"/>
  <c r="H1155" i="2"/>
  <c r="Q1155" i="2" s="1"/>
  <c r="T1155" i="2" s="1"/>
  <c r="F1155" i="2"/>
  <c r="K1155" i="2" s="1"/>
  <c r="W1155" i="2" s="1"/>
  <c r="E1155" i="2"/>
  <c r="J1155" i="2" s="1"/>
  <c r="V1155" i="2" s="1"/>
  <c r="D1155" i="2"/>
  <c r="I1155" i="2" s="1"/>
  <c r="U1155" i="2" s="1"/>
  <c r="P1154" i="2"/>
  <c r="S1154" i="2" s="1"/>
  <c r="H1154" i="2"/>
  <c r="Q1154" i="2" s="1"/>
  <c r="T1154" i="2" s="1"/>
  <c r="F1154" i="2"/>
  <c r="K1154" i="2" s="1"/>
  <c r="W1154" i="2" s="1"/>
  <c r="E1154" i="2"/>
  <c r="J1154" i="2" s="1"/>
  <c r="V1154" i="2" s="1"/>
  <c r="D1154" i="2"/>
  <c r="I1154" i="2" s="1"/>
  <c r="U1154" i="2" s="1"/>
  <c r="P1153" i="2"/>
  <c r="S1153" i="2" s="1"/>
  <c r="H1153" i="2"/>
  <c r="Q1153" i="2" s="1"/>
  <c r="T1153" i="2" s="1"/>
  <c r="F1153" i="2"/>
  <c r="K1153" i="2" s="1"/>
  <c r="W1153" i="2" s="1"/>
  <c r="E1153" i="2"/>
  <c r="J1153" i="2" s="1"/>
  <c r="V1153" i="2" s="1"/>
  <c r="D1153" i="2"/>
  <c r="I1153" i="2" s="1"/>
  <c r="U1153" i="2" s="1"/>
  <c r="P1152" i="2"/>
  <c r="S1152" i="2" s="1"/>
  <c r="H1152" i="2"/>
  <c r="Q1152" i="2" s="1"/>
  <c r="T1152" i="2" s="1"/>
  <c r="F1152" i="2"/>
  <c r="K1152" i="2" s="1"/>
  <c r="W1152" i="2" s="1"/>
  <c r="E1152" i="2"/>
  <c r="J1152" i="2" s="1"/>
  <c r="V1152" i="2" s="1"/>
  <c r="D1152" i="2"/>
  <c r="I1152" i="2" s="1"/>
  <c r="U1152" i="2" s="1"/>
  <c r="P1151" i="2"/>
  <c r="S1151" i="2" s="1"/>
  <c r="H1151" i="2"/>
  <c r="Q1151" i="2" s="1"/>
  <c r="T1151" i="2" s="1"/>
  <c r="F1151" i="2"/>
  <c r="K1151" i="2" s="1"/>
  <c r="W1151" i="2" s="1"/>
  <c r="E1151" i="2"/>
  <c r="J1151" i="2" s="1"/>
  <c r="V1151" i="2" s="1"/>
  <c r="D1151" i="2"/>
  <c r="I1151" i="2" s="1"/>
  <c r="U1151" i="2" s="1"/>
  <c r="P1150" i="2"/>
  <c r="S1150" i="2" s="1"/>
  <c r="H1150" i="2"/>
  <c r="Q1150" i="2" s="1"/>
  <c r="T1150" i="2" s="1"/>
  <c r="F1150" i="2"/>
  <c r="K1150" i="2" s="1"/>
  <c r="W1150" i="2" s="1"/>
  <c r="E1150" i="2"/>
  <c r="J1150" i="2" s="1"/>
  <c r="V1150" i="2" s="1"/>
  <c r="D1150" i="2"/>
  <c r="I1150" i="2" s="1"/>
  <c r="U1150" i="2" s="1"/>
  <c r="P1149" i="2"/>
  <c r="S1149" i="2" s="1"/>
  <c r="H1149" i="2"/>
  <c r="Q1149" i="2" s="1"/>
  <c r="T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P1148" i="2"/>
  <c r="S1148" i="2" s="1"/>
  <c r="H1148" i="2"/>
  <c r="Q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P1147" i="2"/>
  <c r="S1147" i="2" s="1"/>
  <c r="H1147" i="2"/>
  <c r="Q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P1146" i="2"/>
  <c r="S1146" i="2" s="1"/>
  <c r="H1146" i="2"/>
  <c r="Q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P1145" i="2"/>
  <c r="S1145" i="2" s="1"/>
  <c r="H1145" i="2"/>
  <c r="Q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P1144" i="2"/>
  <c r="S1144" i="2" s="1"/>
  <c r="H1144" i="2"/>
  <c r="Q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P1143" i="2"/>
  <c r="S1143" i="2" s="1"/>
  <c r="H1143" i="2"/>
  <c r="Q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P1142" i="2"/>
  <c r="S1142" i="2" s="1"/>
  <c r="H1142" i="2"/>
  <c r="Q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P1141" i="2"/>
  <c r="S1141" i="2" s="1"/>
  <c r="H1141" i="2"/>
  <c r="Q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P1140" i="2"/>
  <c r="S1140" i="2" s="1"/>
  <c r="H1140" i="2"/>
  <c r="Q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P1139" i="2"/>
  <c r="S1139" i="2" s="1"/>
  <c r="H1139" i="2"/>
  <c r="Q1139" i="2" s="1"/>
  <c r="F1139" i="2"/>
  <c r="K1139" i="2" s="1"/>
  <c r="W1139" i="2" s="1"/>
  <c r="E1139" i="2"/>
  <c r="J1139" i="2" s="1"/>
  <c r="V1139" i="2" s="1"/>
  <c r="D1139" i="2"/>
  <c r="I1139" i="2" s="1"/>
  <c r="U1139" i="2" s="1"/>
  <c r="P1138" i="2"/>
  <c r="S1138" i="2" s="1"/>
  <c r="H1138" i="2"/>
  <c r="Q1138" i="2" s="1"/>
  <c r="T1138" i="2" s="1"/>
  <c r="F1138" i="2"/>
  <c r="K1138" i="2" s="1"/>
  <c r="W1138" i="2" s="1"/>
  <c r="E1138" i="2"/>
  <c r="J1138" i="2" s="1"/>
  <c r="V1138" i="2" s="1"/>
  <c r="D1138" i="2"/>
  <c r="I1138" i="2" s="1"/>
  <c r="U1138" i="2" s="1"/>
  <c r="P1137" i="2"/>
  <c r="S1137" i="2" s="1"/>
  <c r="H1137" i="2"/>
  <c r="Q1137" i="2" s="1"/>
  <c r="T1137" i="2" s="1"/>
  <c r="F1137" i="2"/>
  <c r="K1137" i="2" s="1"/>
  <c r="W1137" i="2" s="1"/>
  <c r="E1137" i="2"/>
  <c r="J1137" i="2" s="1"/>
  <c r="V1137" i="2" s="1"/>
  <c r="D1137" i="2"/>
  <c r="I1137" i="2" s="1"/>
  <c r="U1137" i="2" s="1"/>
  <c r="P1136" i="2"/>
  <c r="S1136" i="2" s="1"/>
  <c r="H1136" i="2"/>
  <c r="Q1136" i="2" s="1"/>
  <c r="T1136" i="2" s="1"/>
  <c r="F1136" i="2"/>
  <c r="K1136" i="2" s="1"/>
  <c r="W1136" i="2" s="1"/>
  <c r="E1136" i="2"/>
  <c r="J1136" i="2" s="1"/>
  <c r="V1136" i="2" s="1"/>
  <c r="D1136" i="2"/>
  <c r="I1136" i="2" s="1"/>
  <c r="U1136" i="2" s="1"/>
  <c r="P1135" i="2"/>
  <c r="S1135" i="2" s="1"/>
  <c r="H1135" i="2"/>
  <c r="Q1135" i="2" s="1"/>
  <c r="T1135" i="2" s="1"/>
  <c r="F1135" i="2"/>
  <c r="K1135" i="2" s="1"/>
  <c r="W1135" i="2" s="1"/>
  <c r="E1135" i="2"/>
  <c r="J1135" i="2" s="1"/>
  <c r="V1135" i="2" s="1"/>
  <c r="D1135" i="2"/>
  <c r="I1135" i="2" s="1"/>
  <c r="U1135" i="2" s="1"/>
  <c r="P1134" i="2"/>
  <c r="S1134" i="2" s="1"/>
  <c r="H1134" i="2"/>
  <c r="Q1134" i="2" s="1"/>
  <c r="T1134" i="2" s="1"/>
  <c r="F1134" i="2"/>
  <c r="K1134" i="2" s="1"/>
  <c r="W1134" i="2" s="1"/>
  <c r="E1134" i="2"/>
  <c r="J1134" i="2" s="1"/>
  <c r="V1134" i="2" s="1"/>
  <c r="D1134" i="2"/>
  <c r="I1134" i="2" s="1"/>
  <c r="U1134" i="2" s="1"/>
  <c r="P1133" i="2"/>
  <c r="S1133" i="2" s="1"/>
  <c r="H1133" i="2"/>
  <c r="Q1133" i="2" s="1"/>
  <c r="T1133" i="2" s="1"/>
  <c r="F1133" i="2"/>
  <c r="K1133" i="2" s="1"/>
  <c r="W1133" i="2" s="1"/>
  <c r="E1133" i="2"/>
  <c r="J1133" i="2" s="1"/>
  <c r="V1133" i="2" s="1"/>
  <c r="D1133" i="2"/>
  <c r="I1133" i="2" s="1"/>
  <c r="U1133" i="2" s="1"/>
  <c r="P1132" i="2"/>
  <c r="S1132" i="2" s="1"/>
  <c r="H1132" i="2"/>
  <c r="Q1132" i="2" s="1"/>
  <c r="T1132" i="2" s="1"/>
  <c r="F1132" i="2"/>
  <c r="K1132" i="2" s="1"/>
  <c r="W1132" i="2" s="1"/>
  <c r="E1132" i="2"/>
  <c r="J1132" i="2" s="1"/>
  <c r="V1132" i="2" s="1"/>
  <c r="D1132" i="2"/>
  <c r="I1132" i="2" s="1"/>
  <c r="U1132" i="2" s="1"/>
  <c r="P1131" i="2"/>
  <c r="S1131" i="2" s="1"/>
  <c r="H1131" i="2"/>
  <c r="Q1131" i="2" s="1"/>
  <c r="T1131" i="2" s="1"/>
  <c r="F1131" i="2"/>
  <c r="K1131" i="2" s="1"/>
  <c r="W1131" i="2" s="1"/>
  <c r="E1131" i="2"/>
  <c r="J1131" i="2" s="1"/>
  <c r="V1131" i="2" s="1"/>
  <c r="D1131" i="2"/>
  <c r="I1131" i="2" s="1"/>
  <c r="U1131" i="2" s="1"/>
  <c r="P1130" i="2"/>
  <c r="S1130" i="2" s="1"/>
  <c r="H1130" i="2"/>
  <c r="Q1130" i="2" s="1"/>
  <c r="T1130" i="2" s="1"/>
  <c r="F1130" i="2"/>
  <c r="K1130" i="2" s="1"/>
  <c r="W1130" i="2" s="1"/>
  <c r="E1130" i="2"/>
  <c r="J1130" i="2" s="1"/>
  <c r="V1130" i="2" s="1"/>
  <c r="D1130" i="2"/>
  <c r="I1130" i="2" s="1"/>
  <c r="U1130" i="2" s="1"/>
  <c r="P1129" i="2"/>
  <c r="S1129" i="2" s="1"/>
  <c r="H1129" i="2"/>
  <c r="Q1129" i="2" s="1"/>
  <c r="T1129" i="2" s="1"/>
  <c r="F1129" i="2"/>
  <c r="K1129" i="2" s="1"/>
  <c r="W1129" i="2" s="1"/>
  <c r="E1129" i="2"/>
  <c r="J1129" i="2" s="1"/>
  <c r="V1129" i="2" s="1"/>
  <c r="D1129" i="2"/>
  <c r="I1129" i="2" s="1"/>
  <c r="U1129" i="2" s="1"/>
  <c r="P1128" i="2"/>
  <c r="S1128" i="2" s="1"/>
  <c r="H1128" i="2"/>
  <c r="Q1128" i="2" s="1"/>
  <c r="T1128" i="2" s="1"/>
  <c r="F1128" i="2"/>
  <c r="K1128" i="2" s="1"/>
  <c r="W1128" i="2" s="1"/>
  <c r="E1128" i="2"/>
  <c r="J1128" i="2" s="1"/>
  <c r="V1128" i="2" s="1"/>
  <c r="D1128" i="2"/>
  <c r="I1128" i="2" s="1"/>
  <c r="U1128" i="2" s="1"/>
  <c r="H1127" i="2"/>
  <c r="Q1127" i="2" s="1"/>
  <c r="T1127" i="2" s="1"/>
  <c r="F1127" i="2"/>
  <c r="K1127" i="2" s="1"/>
  <c r="W1127" i="2" s="1"/>
  <c r="E1127" i="2"/>
  <c r="J1127" i="2" s="1"/>
  <c r="V1127" i="2" s="1"/>
  <c r="D1127" i="2"/>
  <c r="I1127" i="2" s="1"/>
  <c r="U1127" i="2" s="1"/>
  <c r="H1126" i="2"/>
  <c r="Q1126" i="2" s="1"/>
  <c r="T1126" i="2" s="1"/>
  <c r="F1126" i="2"/>
  <c r="K1126" i="2" s="1"/>
  <c r="W1126" i="2" s="1"/>
  <c r="E1126" i="2"/>
  <c r="J1126" i="2" s="1"/>
  <c r="V1126" i="2" s="1"/>
  <c r="D1126" i="2"/>
  <c r="I1126" i="2" s="1"/>
  <c r="U1126" i="2" s="1"/>
  <c r="H1125" i="2"/>
  <c r="Q1125" i="2" s="1"/>
  <c r="T1125" i="2" s="1"/>
  <c r="F1125" i="2"/>
  <c r="K1125" i="2" s="1"/>
  <c r="W1125" i="2" s="1"/>
  <c r="E1125" i="2"/>
  <c r="J1125" i="2" s="1"/>
  <c r="V1125" i="2" s="1"/>
  <c r="D1125" i="2"/>
  <c r="I1125" i="2" s="1"/>
  <c r="U1125" i="2" s="1"/>
  <c r="H1124" i="2"/>
  <c r="Q1124" i="2" s="1"/>
  <c r="T1124" i="2" s="1"/>
  <c r="F1124" i="2"/>
  <c r="K1124" i="2" s="1"/>
  <c r="W1124" i="2" s="1"/>
  <c r="E1124" i="2"/>
  <c r="J1124" i="2" s="1"/>
  <c r="V1124" i="2" s="1"/>
  <c r="D1124" i="2"/>
  <c r="I1124" i="2" s="1"/>
  <c r="U1124" i="2" s="1"/>
  <c r="H1123" i="2"/>
  <c r="Q1123" i="2" s="1"/>
  <c r="T1123" i="2" s="1"/>
  <c r="F1123" i="2"/>
  <c r="K1123" i="2" s="1"/>
  <c r="W1123" i="2" s="1"/>
  <c r="E1123" i="2"/>
  <c r="J1123" i="2" s="1"/>
  <c r="V1123" i="2" s="1"/>
  <c r="D1123" i="2"/>
  <c r="I1123" i="2" s="1"/>
  <c r="U1123" i="2" s="1"/>
  <c r="H1122" i="2"/>
  <c r="Q1122" i="2" s="1"/>
  <c r="T1122" i="2" s="1"/>
  <c r="F1122" i="2"/>
  <c r="K1122" i="2" s="1"/>
  <c r="W1122" i="2" s="1"/>
  <c r="E1122" i="2"/>
  <c r="J1122" i="2" s="1"/>
  <c r="V1122" i="2" s="1"/>
  <c r="D1122" i="2"/>
  <c r="I1122" i="2" s="1"/>
  <c r="U1122" i="2" s="1"/>
  <c r="H1121" i="2"/>
  <c r="Q1121" i="2" s="1"/>
  <c r="T1121" i="2" s="1"/>
  <c r="F1121" i="2"/>
  <c r="K1121" i="2" s="1"/>
  <c r="W1121" i="2" s="1"/>
  <c r="E1121" i="2"/>
  <c r="J1121" i="2" s="1"/>
  <c r="V1121" i="2" s="1"/>
  <c r="D1121" i="2"/>
  <c r="I1121" i="2" s="1"/>
  <c r="U1121" i="2" s="1"/>
  <c r="H1120" i="2"/>
  <c r="Q1120" i="2" s="1"/>
  <c r="T1120" i="2" s="1"/>
  <c r="F1120" i="2"/>
  <c r="K1120" i="2" s="1"/>
  <c r="W1120" i="2" s="1"/>
  <c r="E1120" i="2"/>
  <c r="J1120" i="2" s="1"/>
  <c r="V1120" i="2" s="1"/>
  <c r="D1120" i="2"/>
  <c r="I1120" i="2" s="1"/>
  <c r="U1120" i="2" s="1"/>
  <c r="H1119" i="2"/>
  <c r="Q1119" i="2" s="1"/>
  <c r="T1119" i="2" s="1"/>
  <c r="F1119" i="2"/>
  <c r="K1119" i="2" s="1"/>
  <c r="W1119" i="2" s="1"/>
  <c r="E1119" i="2"/>
  <c r="J1119" i="2" s="1"/>
  <c r="V1119" i="2" s="1"/>
  <c r="D1119" i="2"/>
  <c r="I1119" i="2" s="1"/>
  <c r="U1119" i="2" s="1"/>
  <c r="H1118" i="2"/>
  <c r="Q1118" i="2" s="1"/>
  <c r="T1118" i="2" s="1"/>
  <c r="F1118" i="2"/>
  <c r="K1118" i="2" s="1"/>
  <c r="W1118" i="2" s="1"/>
  <c r="E1118" i="2"/>
  <c r="J1118" i="2" s="1"/>
  <c r="V1118" i="2" s="1"/>
  <c r="D1118" i="2"/>
  <c r="I1118" i="2" s="1"/>
  <c r="U1118" i="2" s="1"/>
  <c r="H1117" i="2"/>
  <c r="Q1117" i="2" s="1"/>
  <c r="T1117" i="2" s="1"/>
  <c r="F1117" i="2"/>
  <c r="K1117" i="2" s="1"/>
  <c r="W1117" i="2" s="1"/>
  <c r="E1117" i="2"/>
  <c r="J1117" i="2" s="1"/>
  <c r="V1117" i="2" s="1"/>
  <c r="D1117" i="2"/>
  <c r="I1117" i="2" s="1"/>
  <c r="U1117" i="2" s="1"/>
  <c r="H1116" i="2"/>
  <c r="Q1116" i="2" s="1"/>
  <c r="T1116" i="2" s="1"/>
  <c r="F1116" i="2"/>
  <c r="K1116" i="2" s="1"/>
  <c r="W1116" i="2" s="1"/>
  <c r="E1116" i="2"/>
  <c r="J1116" i="2" s="1"/>
  <c r="V1116" i="2" s="1"/>
  <c r="D1116" i="2"/>
  <c r="I1116" i="2" s="1"/>
  <c r="U1116" i="2" s="1"/>
  <c r="H1115" i="2"/>
  <c r="Q1115" i="2" s="1"/>
  <c r="T1115" i="2" s="1"/>
  <c r="F1115" i="2"/>
  <c r="K1115" i="2" s="1"/>
  <c r="W1115" i="2" s="1"/>
  <c r="E1115" i="2"/>
  <c r="J1115" i="2" s="1"/>
  <c r="V1115" i="2" s="1"/>
  <c r="D1115" i="2"/>
  <c r="I1115" i="2" s="1"/>
  <c r="U1115" i="2" s="1"/>
  <c r="H1114" i="2"/>
  <c r="Q1114" i="2" s="1"/>
  <c r="T1114" i="2" s="1"/>
  <c r="F1114" i="2"/>
  <c r="K1114" i="2" s="1"/>
  <c r="W1114" i="2" s="1"/>
  <c r="E1114" i="2"/>
  <c r="J1114" i="2" s="1"/>
  <c r="V1114" i="2" s="1"/>
  <c r="D1114" i="2"/>
  <c r="I1114" i="2" s="1"/>
  <c r="U1114" i="2" s="1"/>
  <c r="H1113" i="2"/>
  <c r="Q1113" i="2" s="1"/>
  <c r="T1113" i="2" s="1"/>
  <c r="F1113" i="2"/>
  <c r="K1113" i="2" s="1"/>
  <c r="W1113" i="2" s="1"/>
  <c r="E1113" i="2"/>
  <c r="J1113" i="2" s="1"/>
  <c r="V1113" i="2" s="1"/>
  <c r="D1113" i="2"/>
  <c r="I1113" i="2" s="1"/>
  <c r="U1113" i="2" s="1"/>
  <c r="H1112" i="2"/>
  <c r="Q1112" i="2" s="1"/>
  <c r="T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Q1111" i="2" s="1"/>
  <c r="T1111" i="2" s="1"/>
  <c r="F1111" i="2"/>
  <c r="K1111" i="2" s="1"/>
  <c r="W1111" i="2" s="1"/>
  <c r="E1111" i="2"/>
  <c r="J1111" i="2" s="1"/>
  <c r="V1111" i="2" s="1"/>
  <c r="D1111" i="2"/>
  <c r="I1111" i="2" s="1"/>
  <c r="U1111" i="2" s="1"/>
  <c r="H1110" i="2"/>
  <c r="P1110" i="2" s="1"/>
  <c r="S1110" i="2" s="1"/>
  <c r="F1110" i="2"/>
  <c r="K1110" i="2" s="1"/>
  <c r="W1110" i="2" s="1"/>
  <c r="E1110" i="2"/>
  <c r="J1110" i="2" s="1"/>
  <c r="V1110" i="2" s="1"/>
  <c r="D1110" i="2"/>
  <c r="I1110" i="2" s="1"/>
  <c r="U1110" i="2" s="1"/>
  <c r="H1109" i="2"/>
  <c r="P1109" i="2" s="1"/>
  <c r="S1109" i="2" s="1"/>
  <c r="F1109" i="2"/>
  <c r="K1109" i="2" s="1"/>
  <c r="W1109" i="2" s="1"/>
  <c r="E1109" i="2"/>
  <c r="J1109" i="2" s="1"/>
  <c r="V1109" i="2" s="1"/>
  <c r="D1109" i="2"/>
  <c r="I1109" i="2" s="1"/>
  <c r="U1109" i="2" s="1"/>
  <c r="H1108" i="2"/>
  <c r="P1108" i="2" s="1"/>
  <c r="S1108" i="2" s="1"/>
  <c r="F1108" i="2"/>
  <c r="K1108" i="2" s="1"/>
  <c r="W1108" i="2" s="1"/>
  <c r="E1108" i="2"/>
  <c r="J1108" i="2" s="1"/>
  <c r="V1108" i="2" s="1"/>
  <c r="D1108" i="2"/>
  <c r="I1108" i="2" s="1"/>
  <c r="U1108" i="2" s="1"/>
  <c r="H1107" i="2"/>
  <c r="P1107" i="2" s="1"/>
  <c r="S1107" i="2" s="1"/>
  <c r="F1107" i="2"/>
  <c r="K1107" i="2" s="1"/>
  <c r="W1107" i="2" s="1"/>
  <c r="E1107" i="2"/>
  <c r="J1107" i="2" s="1"/>
  <c r="V1107" i="2" s="1"/>
  <c r="D1107" i="2"/>
  <c r="I1107" i="2" s="1"/>
  <c r="U1107" i="2" s="1"/>
  <c r="H1106" i="2"/>
  <c r="P1106" i="2" s="1"/>
  <c r="S1106" i="2" s="1"/>
  <c r="F1106" i="2"/>
  <c r="K1106" i="2" s="1"/>
  <c r="W1106" i="2" s="1"/>
  <c r="E1106" i="2"/>
  <c r="J1106" i="2" s="1"/>
  <c r="V1106" i="2" s="1"/>
  <c r="D1106" i="2"/>
  <c r="I1106" i="2" s="1"/>
  <c r="U1106" i="2" s="1"/>
  <c r="H1105" i="2"/>
  <c r="P1105" i="2" s="1"/>
  <c r="S1105" i="2" s="1"/>
  <c r="F1105" i="2"/>
  <c r="K1105" i="2" s="1"/>
  <c r="W1105" i="2" s="1"/>
  <c r="E1105" i="2"/>
  <c r="J1105" i="2" s="1"/>
  <c r="V1105" i="2" s="1"/>
  <c r="D1105" i="2"/>
  <c r="I1105" i="2" s="1"/>
  <c r="U1105" i="2" s="1"/>
  <c r="H1104" i="2"/>
  <c r="P1104" i="2" s="1"/>
  <c r="S1104" i="2" s="1"/>
  <c r="F1104" i="2"/>
  <c r="K1104" i="2" s="1"/>
  <c r="W1104" i="2" s="1"/>
  <c r="E1104" i="2"/>
  <c r="J1104" i="2" s="1"/>
  <c r="V1104" i="2" s="1"/>
  <c r="D1104" i="2"/>
  <c r="I1104" i="2" s="1"/>
  <c r="U1104" i="2" s="1"/>
  <c r="H1103" i="2"/>
  <c r="P1103" i="2" s="1"/>
  <c r="S1103" i="2" s="1"/>
  <c r="F1103" i="2"/>
  <c r="K1103" i="2" s="1"/>
  <c r="W1103" i="2" s="1"/>
  <c r="E1103" i="2"/>
  <c r="J1103" i="2" s="1"/>
  <c r="V1103" i="2" s="1"/>
  <c r="D1103" i="2"/>
  <c r="I1103" i="2" s="1"/>
  <c r="U1103" i="2" s="1"/>
  <c r="H1102" i="2"/>
  <c r="P1102" i="2" s="1"/>
  <c r="S1102" i="2" s="1"/>
  <c r="F1102" i="2"/>
  <c r="K1102" i="2" s="1"/>
  <c r="W1102" i="2" s="1"/>
  <c r="E1102" i="2"/>
  <c r="J1102" i="2" s="1"/>
  <c r="V1102" i="2" s="1"/>
  <c r="D1102" i="2"/>
  <c r="I1102" i="2" s="1"/>
  <c r="U1102" i="2" s="1"/>
  <c r="H1101" i="2"/>
  <c r="P1101" i="2" s="1"/>
  <c r="S1101" i="2" s="1"/>
  <c r="F1101" i="2"/>
  <c r="K1101" i="2" s="1"/>
  <c r="W1101" i="2" s="1"/>
  <c r="E1101" i="2"/>
  <c r="J1101" i="2" s="1"/>
  <c r="V1101" i="2" s="1"/>
  <c r="D1101" i="2"/>
  <c r="I1101" i="2" s="1"/>
  <c r="U1101" i="2" s="1"/>
  <c r="H1100" i="2"/>
  <c r="P1100" i="2" s="1"/>
  <c r="S1100" i="2" s="1"/>
  <c r="F1100" i="2"/>
  <c r="K1100" i="2" s="1"/>
  <c r="W1100" i="2" s="1"/>
  <c r="E1100" i="2"/>
  <c r="J1100" i="2" s="1"/>
  <c r="V1100" i="2" s="1"/>
  <c r="D1100" i="2"/>
  <c r="I1100" i="2" s="1"/>
  <c r="U1100" i="2" s="1"/>
  <c r="H1099" i="2"/>
  <c r="P1099" i="2" s="1"/>
  <c r="S1099" i="2" s="1"/>
  <c r="F1099" i="2"/>
  <c r="K1099" i="2" s="1"/>
  <c r="W1099" i="2" s="1"/>
  <c r="E1099" i="2"/>
  <c r="J1099" i="2" s="1"/>
  <c r="V1099" i="2" s="1"/>
  <c r="D1099" i="2"/>
  <c r="I1099" i="2" s="1"/>
  <c r="U1099" i="2" s="1"/>
  <c r="H1098" i="2"/>
  <c r="P1098" i="2" s="1"/>
  <c r="S1098" i="2" s="1"/>
  <c r="F1098" i="2"/>
  <c r="K1098" i="2" s="1"/>
  <c r="W1098" i="2" s="1"/>
  <c r="E1098" i="2"/>
  <c r="J1098" i="2" s="1"/>
  <c r="V1098" i="2" s="1"/>
  <c r="D1098" i="2"/>
  <c r="I1098" i="2" s="1"/>
  <c r="U1098" i="2" s="1"/>
  <c r="H1097" i="2"/>
  <c r="P1097" i="2" s="1"/>
  <c r="S1097" i="2" s="1"/>
  <c r="F1097" i="2"/>
  <c r="K1097" i="2" s="1"/>
  <c r="W1097" i="2" s="1"/>
  <c r="E1097" i="2"/>
  <c r="J1097" i="2" s="1"/>
  <c r="V1097" i="2" s="1"/>
  <c r="D1097" i="2"/>
  <c r="I1097" i="2" s="1"/>
  <c r="U1097" i="2" s="1"/>
  <c r="H1096" i="2"/>
  <c r="P1096" i="2" s="1"/>
  <c r="S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P1095" i="2" s="1"/>
  <c r="S1095" i="2" s="1"/>
  <c r="F1095" i="2"/>
  <c r="K1095" i="2" s="1"/>
  <c r="W1095" i="2" s="1"/>
  <c r="E1095" i="2"/>
  <c r="J1095" i="2" s="1"/>
  <c r="V1095" i="2" s="1"/>
  <c r="D1095" i="2"/>
  <c r="I1095" i="2" s="1"/>
  <c r="U1095" i="2" s="1"/>
  <c r="H1094" i="2"/>
  <c r="P1094" i="2" s="1"/>
  <c r="S1094" i="2" s="1"/>
  <c r="F1094" i="2"/>
  <c r="K1094" i="2" s="1"/>
  <c r="W1094" i="2" s="1"/>
  <c r="E1094" i="2"/>
  <c r="J1094" i="2" s="1"/>
  <c r="V1094" i="2" s="1"/>
  <c r="D1094" i="2"/>
  <c r="I1094" i="2" s="1"/>
  <c r="U1094" i="2" s="1"/>
  <c r="H1093" i="2"/>
  <c r="P1093" i="2" s="1"/>
  <c r="S1093" i="2" s="1"/>
  <c r="F1093" i="2"/>
  <c r="K1093" i="2" s="1"/>
  <c r="W1093" i="2" s="1"/>
  <c r="E1093" i="2"/>
  <c r="J1093" i="2" s="1"/>
  <c r="V1093" i="2" s="1"/>
  <c r="D1093" i="2"/>
  <c r="I1093" i="2" s="1"/>
  <c r="U1093" i="2" s="1"/>
  <c r="H1092" i="2"/>
  <c r="P1092" i="2" s="1"/>
  <c r="S1092" i="2" s="1"/>
  <c r="F1092" i="2"/>
  <c r="K1092" i="2" s="1"/>
  <c r="W1092" i="2" s="1"/>
  <c r="E1092" i="2"/>
  <c r="J1092" i="2" s="1"/>
  <c r="V1092" i="2" s="1"/>
  <c r="D1092" i="2"/>
  <c r="I1092" i="2" s="1"/>
  <c r="U1092" i="2" s="1"/>
  <c r="H1091" i="2"/>
  <c r="P1091" i="2" s="1"/>
  <c r="S1091" i="2" s="1"/>
  <c r="F1091" i="2"/>
  <c r="K1091" i="2" s="1"/>
  <c r="W1091" i="2" s="1"/>
  <c r="E1091" i="2"/>
  <c r="J1091" i="2" s="1"/>
  <c r="V1091" i="2" s="1"/>
  <c r="D1091" i="2"/>
  <c r="I1091" i="2" s="1"/>
  <c r="U1091" i="2" s="1"/>
  <c r="H1090" i="2"/>
  <c r="P1090" i="2" s="1"/>
  <c r="S1090" i="2" s="1"/>
  <c r="F1090" i="2"/>
  <c r="K1090" i="2" s="1"/>
  <c r="W1090" i="2" s="1"/>
  <c r="E1090" i="2"/>
  <c r="J1090" i="2" s="1"/>
  <c r="V1090" i="2" s="1"/>
  <c r="D1090" i="2"/>
  <c r="I1090" i="2" s="1"/>
  <c r="U1090" i="2" s="1"/>
  <c r="H1089" i="2"/>
  <c r="P1089" i="2" s="1"/>
  <c r="S1089" i="2" s="1"/>
  <c r="F1089" i="2"/>
  <c r="K1089" i="2" s="1"/>
  <c r="W1089" i="2" s="1"/>
  <c r="E1089" i="2"/>
  <c r="J1089" i="2" s="1"/>
  <c r="V1089" i="2" s="1"/>
  <c r="D1089" i="2"/>
  <c r="I1089" i="2" s="1"/>
  <c r="U1089" i="2" s="1"/>
  <c r="H1088" i="2"/>
  <c r="P1088" i="2" s="1"/>
  <c r="S1088" i="2" s="1"/>
  <c r="F1088" i="2"/>
  <c r="K1088" i="2" s="1"/>
  <c r="W1088" i="2" s="1"/>
  <c r="E1088" i="2"/>
  <c r="J1088" i="2" s="1"/>
  <c r="V1088" i="2" s="1"/>
  <c r="D1088" i="2"/>
  <c r="I1088" i="2" s="1"/>
  <c r="U1088" i="2" s="1"/>
  <c r="H1087" i="2"/>
  <c r="P1087" i="2" s="1"/>
  <c r="S1087" i="2" s="1"/>
  <c r="F1087" i="2"/>
  <c r="K1087" i="2" s="1"/>
  <c r="W1087" i="2" s="1"/>
  <c r="E1087" i="2"/>
  <c r="J1087" i="2" s="1"/>
  <c r="V1087" i="2" s="1"/>
  <c r="D1087" i="2"/>
  <c r="I1087" i="2" s="1"/>
  <c r="U1087" i="2" s="1"/>
  <c r="H1086" i="2"/>
  <c r="P1086" i="2" s="1"/>
  <c r="S1086" i="2" s="1"/>
  <c r="F1086" i="2"/>
  <c r="K1086" i="2" s="1"/>
  <c r="W1086" i="2" s="1"/>
  <c r="E1086" i="2"/>
  <c r="J1086" i="2" s="1"/>
  <c r="V1086" i="2" s="1"/>
  <c r="D1086" i="2"/>
  <c r="I1086" i="2" s="1"/>
  <c r="U1086" i="2" s="1"/>
  <c r="H1085" i="2"/>
  <c r="P1085" i="2" s="1"/>
  <c r="S1085" i="2" s="1"/>
  <c r="F1085" i="2"/>
  <c r="K1085" i="2" s="1"/>
  <c r="W1085" i="2" s="1"/>
  <c r="E1085" i="2"/>
  <c r="J1085" i="2" s="1"/>
  <c r="V1085" i="2" s="1"/>
  <c r="D1085" i="2"/>
  <c r="I1085" i="2" s="1"/>
  <c r="U1085" i="2" s="1"/>
  <c r="H1084" i="2"/>
  <c r="P1084" i="2" s="1"/>
  <c r="S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P1083" i="2" s="1"/>
  <c r="S1083" i="2" s="1"/>
  <c r="F1083" i="2"/>
  <c r="K1083" i="2" s="1"/>
  <c r="W1083" i="2" s="1"/>
  <c r="E1083" i="2"/>
  <c r="J1083" i="2" s="1"/>
  <c r="V1083" i="2" s="1"/>
  <c r="D1083" i="2"/>
  <c r="I1083" i="2" s="1"/>
  <c r="U1083" i="2" s="1"/>
  <c r="H1082" i="2"/>
  <c r="P1082" i="2" s="1"/>
  <c r="S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P1081" i="2" s="1"/>
  <c r="S1081" i="2" s="1"/>
  <c r="F1081" i="2"/>
  <c r="K1081" i="2" s="1"/>
  <c r="W1081" i="2" s="1"/>
  <c r="E1081" i="2"/>
  <c r="J1081" i="2" s="1"/>
  <c r="V1081" i="2" s="1"/>
  <c r="D1081" i="2"/>
  <c r="I1081" i="2" s="1"/>
  <c r="U1081" i="2" s="1"/>
  <c r="H1080" i="2"/>
  <c r="P1080" i="2" s="1"/>
  <c r="S1080" i="2" s="1"/>
  <c r="F1080" i="2"/>
  <c r="K1080" i="2" s="1"/>
  <c r="W1080" i="2" s="1"/>
  <c r="E1080" i="2"/>
  <c r="J1080" i="2" s="1"/>
  <c r="V1080" i="2" s="1"/>
  <c r="D1080" i="2"/>
  <c r="I1080" i="2" s="1"/>
  <c r="U1080" i="2" s="1"/>
  <c r="H1079" i="2"/>
  <c r="P1079" i="2" s="1"/>
  <c r="S1079" i="2" s="1"/>
  <c r="F1079" i="2"/>
  <c r="K1079" i="2" s="1"/>
  <c r="W1079" i="2" s="1"/>
  <c r="E1079" i="2"/>
  <c r="J1079" i="2" s="1"/>
  <c r="V1079" i="2" s="1"/>
  <c r="D1079" i="2"/>
  <c r="I1079" i="2" s="1"/>
  <c r="U1079" i="2" s="1"/>
  <c r="H1078" i="2"/>
  <c r="P1078" i="2" s="1"/>
  <c r="S1078" i="2" s="1"/>
  <c r="F1078" i="2"/>
  <c r="K1078" i="2" s="1"/>
  <c r="W1078" i="2" s="1"/>
  <c r="E1078" i="2"/>
  <c r="J1078" i="2" s="1"/>
  <c r="V1078" i="2" s="1"/>
  <c r="D1078" i="2"/>
  <c r="I1078" i="2" s="1"/>
  <c r="U1078" i="2" s="1"/>
  <c r="H1077" i="2"/>
  <c r="P1077" i="2" s="1"/>
  <c r="S1077" i="2" s="1"/>
  <c r="F1077" i="2"/>
  <c r="K1077" i="2" s="1"/>
  <c r="W1077" i="2" s="1"/>
  <c r="E1077" i="2"/>
  <c r="J1077" i="2" s="1"/>
  <c r="V1077" i="2" s="1"/>
  <c r="D1077" i="2"/>
  <c r="I1077" i="2" s="1"/>
  <c r="U1077" i="2" s="1"/>
  <c r="H1076" i="2"/>
  <c r="P1076" i="2" s="1"/>
  <c r="S1076" i="2" s="1"/>
  <c r="F1076" i="2"/>
  <c r="K1076" i="2" s="1"/>
  <c r="W1076" i="2" s="1"/>
  <c r="E1076" i="2"/>
  <c r="J1076" i="2" s="1"/>
  <c r="V1076" i="2" s="1"/>
  <c r="D1076" i="2"/>
  <c r="I1076" i="2" s="1"/>
  <c r="U1076" i="2" s="1"/>
  <c r="H1075" i="2"/>
  <c r="P1075" i="2" s="1"/>
  <c r="S1075" i="2" s="1"/>
  <c r="F1075" i="2"/>
  <c r="K1075" i="2" s="1"/>
  <c r="W1075" i="2" s="1"/>
  <c r="E1075" i="2"/>
  <c r="J1075" i="2" s="1"/>
  <c r="V1075" i="2" s="1"/>
  <c r="D1075" i="2"/>
  <c r="I1075" i="2" s="1"/>
  <c r="U1075" i="2" s="1"/>
  <c r="H1074" i="2"/>
  <c r="P1074" i="2" s="1"/>
  <c r="S1074" i="2" s="1"/>
  <c r="F1074" i="2"/>
  <c r="K1074" i="2" s="1"/>
  <c r="W1074" i="2" s="1"/>
  <c r="E1074" i="2"/>
  <c r="J1074" i="2" s="1"/>
  <c r="V1074" i="2" s="1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K1166" i="1"/>
  <c r="M1166" i="1" s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K1158" i="1"/>
  <c r="M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G1157" i="1" s="1"/>
  <c r="O1157" i="1" s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G1155" i="1" s="1"/>
  <c r="O1155" i="1" s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G1153" i="1" s="1"/>
  <c r="O1153" i="1" s="1"/>
  <c r="Y1152" i="1"/>
  <c r="F1152" i="1"/>
  <c r="D1152" i="1"/>
  <c r="C1152" i="1"/>
  <c r="G1152" i="1" s="1"/>
  <c r="O1152" i="1" s="1"/>
  <c r="Y1151" i="1"/>
  <c r="AE1151" i="1" s="1"/>
  <c r="AF1151" i="1" s="1"/>
  <c r="F1151" i="1"/>
  <c r="L1151" i="1" s="1"/>
  <c r="N1151" i="1" s="1"/>
  <c r="D1151" i="1"/>
  <c r="C1151" i="1"/>
  <c r="G1151" i="1" s="1"/>
  <c r="O1151" i="1" s="1"/>
  <c r="Y1150" i="1"/>
  <c r="F1150" i="1"/>
  <c r="L1150" i="1" s="1"/>
  <c r="N1150" i="1" s="1"/>
  <c r="D1150" i="1"/>
  <c r="C1150" i="1"/>
  <c r="Y1149" i="1"/>
  <c r="K1149" i="1"/>
  <c r="M1149" i="1" s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K1138" i="1"/>
  <c r="M1138" i="1" s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K1132" i="1"/>
  <c r="M1132" i="1" s="1"/>
  <c r="F1132" i="1"/>
  <c r="L1132" i="1" s="1"/>
  <c r="N1132" i="1" s="1"/>
  <c r="D1132" i="1"/>
  <c r="C1132" i="1"/>
  <c r="G1132" i="1" s="1"/>
  <c r="O1132" i="1" s="1"/>
  <c r="Y1131" i="1"/>
  <c r="F1131" i="1"/>
  <c r="D1131" i="1"/>
  <c r="H1131" i="1" s="1"/>
  <c r="P1131" i="1" s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G1124" i="1" s="1"/>
  <c r="O1124" i="1" s="1"/>
  <c r="Y1123" i="1"/>
  <c r="F1123" i="1"/>
  <c r="D1123" i="1"/>
  <c r="C1123" i="1"/>
  <c r="G1123" i="1" s="1"/>
  <c r="O1123" i="1" s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G1117" i="1" s="1"/>
  <c r="O1117" i="1" s="1"/>
  <c r="Y1116" i="1"/>
  <c r="F1116" i="1"/>
  <c r="L1116" i="1" s="1"/>
  <c r="N1116" i="1" s="1"/>
  <c r="D1116" i="1"/>
  <c r="C1116" i="1"/>
  <c r="G1116" i="1" s="1"/>
  <c r="O1116" i="1" s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G1111" i="1" s="1"/>
  <c r="O1111" i="1" s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K1106" i="1"/>
  <c r="M1106" i="1" s="1"/>
  <c r="F1106" i="1"/>
  <c r="L1106" i="1" s="1"/>
  <c r="N1106" i="1" s="1"/>
  <c r="D1106" i="1"/>
  <c r="H1106" i="1" s="1"/>
  <c r="P1106" i="1" s="1"/>
  <c r="C1106" i="1"/>
  <c r="Y1105" i="1"/>
  <c r="F1105" i="1"/>
  <c r="L1105" i="1" s="1"/>
  <c r="N1105" i="1" s="1"/>
  <c r="D1105" i="1"/>
  <c r="H1105" i="1" s="1"/>
  <c r="P1105" i="1" s="1"/>
  <c r="C1105" i="1"/>
  <c r="G1105" i="1" s="1"/>
  <c r="O1105" i="1" s="1"/>
  <c r="Y1104" i="1"/>
  <c r="F1104" i="1"/>
  <c r="L1104" i="1" s="1"/>
  <c r="N1104" i="1" s="1"/>
  <c r="D1104" i="1"/>
  <c r="C1104" i="1"/>
  <c r="G1104" i="1" s="1"/>
  <c r="O1104" i="1" s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G1101" i="1" s="1"/>
  <c r="O1101" i="1" s="1"/>
  <c r="Y1100" i="1"/>
  <c r="K1100" i="1"/>
  <c r="M1100" i="1" s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K1097" i="1"/>
  <c r="M1097" i="1" s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K1084" i="1"/>
  <c r="M1084" i="1" s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H1082" i="1" s="1"/>
  <c r="P1082" i="1" s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G1075" i="1" s="1"/>
  <c r="O1075" i="1" s="1"/>
  <c r="D1075" i="1"/>
  <c r="C1075" i="1"/>
  <c r="Y1074" i="1"/>
  <c r="F1074" i="1"/>
  <c r="L1074" i="1" s="1"/>
  <c r="N1074" i="1" s="1"/>
  <c r="D1074" i="1"/>
  <c r="C1074" i="1"/>
  <c r="AA1155" i="1" l="1"/>
  <c r="AB1155" i="1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AA1105" i="1"/>
  <c r="AB1105" i="1" s="1"/>
  <c r="H1141" i="1"/>
  <c r="P1141" i="1" s="1"/>
  <c r="AA1143" i="1"/>
  <c r="AB1143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AA1099" i="1" s="1"/>
  <c r="AB1099" i="1" s="1"/>
  <c r="K1105" i="1"/>
  <c r="M1105" i="1" s="1"/>
  <c r="H1107" i="1"/>
  <c r="P1107" i="1" s="1"/>
  <c r="AA1107" i="1" s="1"/>
  <c r="AB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AA1130" i="1" s="1"/>
  <c r="AB1130" i="1" s="1"/>
  <c r="H1133" i="1"/>
  <c r="P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AA1175" i="1"/>
  <c r="AB1175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A1110" i="1" s="1"/>
  <c r="AB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AA1141" i="1"/>
  <c r="AB1141" i="1" s="1"/>
  <c r="K1144" i="1"/>
  <c r="M1144" i="1" s="1"/>
  <c r="AE1156" i="1"/>
  <c r="AF1156" i="1" s="1"/>
  <c r="AC1156" i="1"/>
  <c r="AD1156" i="1" s="1"/>
  <c r="AA1159" i="1"/>
  <c r="AB1159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A1101" i="1"/>
  <c r="AB1101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A1117" i="1"/>
  <c r="AB1117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AA1133" i="1"/>
  <c r="AB1133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A1087" i="1" s="1"/>
  <c r="AB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A1142" i="1" s="1"/>
  <c r="AB1142" i="1" s="1"/>
  <c r="AE1148" i="1"/>
  <c r="AF1148" i="1" s="1"/>
  <c r="AC1148" i="1"/>
  <c r="AD1148" i="1" s="1"/>
  <c r="AA1151" i="1"/>
  <c r="AB1151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AA1167" i="1"/>
  <c r="AB1167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AA1158" i="1" s="1"/>
  <c r="AB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A1080" i="1" s="1"/>
  <c r="AB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A1152" i="1" s="1"/>
  <c r="AB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3" i="2" s="1"/>
  <c r="T1072" i="2"/>
  <c r="Q1072" i="2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1" i="2" s="1"/>
  <c r="T1070" i="2"/>
  <c r="Q1070" i="2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70" i="2" s="1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9" i="2" s="1"/>
  <c r="T1068" i="2"/>
  <c r="Q1068" i="2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8" i="2" s="1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T1066" i="2"/>
  <c r="Q1066" i="2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6" i="2" s="1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5" i="2" s="1"/>
  <c r="T1064" i="2"/>
  <c r="Q1064" i="2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4" i="2" s="1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3" i="2" s="1"/>
  <c r="T1062" i="2"/>
  <c r="Q1062" i="2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2" i="2" s="1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1" i="2" s="1"/>
  <c r="T1060" i="2"/>
  <c r="Q1060" i="2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60" i="2" s="1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9" i="2" s="1"/>
  <c r="T1058" i="2"/>
  <c r="Q1058" i="2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7" i="2" s="1"/>
  <c r="T1056" i="2"/>
  <c r="Q1056" i="2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6" i="2" s="1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5" i="2" s="1"/>
  <c r="T1054" i="2"/>
  <c r="Q1054" i="2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4" i="2" s="1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3" i="2" s="1"/>
  <c r="T1052" i="2"/>
  <c r="Q1052" i="2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2" i="2" s="1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1" i="2" s="1"/>
  <c r="T1050" i="2"/>
  <c r="Q1050" i="2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50" i="2" s="1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9" i="2" s="1"/>
  <c r="T1048" i="2"/>
  <c r="Q1048" i="2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8" i="2" s="1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7" i="2" s="1"/>
  <c r="T1046" i="2"/>
  <c r="Q1046" i="2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O1045" i="2"/>
  <c r="R1045" i="2" s="1"/>
  <c r="K1045" i="2"/>
  <c r="W1045" i="2" s="1"/>
  <c r="H1045" i="2"/>
  <c r="F1045" i="2"/>
  <c r="E1045" i="2"/>
  <c r="J1045" i="2" s="1"/>
  <c r="V1045" i="2" s="1"/>
  <c r="D1045" i="2"/>
  <c r="I1045" i="2" s="1"/>
  <c r="U1045" i="2" s="1"/>
  <c r="H1044" i="2"/>
  <c r="F1044" i="2"/>
  <c r="K1044" i="2" s="1"/>
  <c r="W1044" i="2" s="1"/>
  <c r="E1044" i="2"/>
  <c r="D1044" i="2"/>
  <c r="O1043" i="2"/>
  <c r="R1043" i="2" s="1"/>
  <c r="K1043" i="2"/>
  <c r="W1043" i="2" s="1"/>
  <c r="H1043" i="2"/>
  <c r="F1043" i="2"/>
  <c r="E1043" i="2"/>
  <c r="J1043" i="2" s="1"/>
  <c r="V1043" i="2" s="1"/>
  <c r="D1043" i="2"/>
  <c r="I1043" i="2" s="1"/>
  <c r="U1043" i="2" s="1"/>
  <c r="H1042" i="2"/>
  <c r="F1042" i="2"/>
  <c r="K1042" i="2" s="1"/>
  <c r="W1042" i="2" s="1"/>
  <c r="E1042" i="2"/>
  <c r="D1042" i="2"/>
  <c r="W1041" i="2"/>
  <c r="V1041" i="2"/>
  <c r="O1041" i="2"/>
  <c r="R1041" i="2" s="1"/>
  <c r="K1041" i="2"/>
  <c r="H1041" i="2"/>
  <c r="F1041" i="2"/>
  <c r="E1041" i="2"/>
  <c r="J1041" i="2" s="1"/>
  <c r="D1041" i="2"/>
  <c r="I1041" i="2" s="1"/>
  <c r="U1041" i="2" s="1"/>
  <c r="H1040" i="2"/>
  <c r="F1040" i="2"/>
  <c r="K1040" i="2" s="1"/>
  <c r="W1040" i="2" s="1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W1037" i="2"/>
  <c r="V1037" i="2"/>
  <c r="O1037" i="2"/>
  <c r="R1037" i="2" s="1"/>
  <c r="K1037" i="2"/>
  <c r="H1037" i="2"/>
  <c r="F1037" i="2"/>
  <c r="E1037" i="2"/>
  <c r="J1037" i="2" s="1"/>
  <c r="D1037" i="2"/>
  <c r="I1037" i="2" s="1"/>
  <c r="U1037" i="2" s="1"/>
  <c r="H1036" i="2"/>
  <c r="F1036" i="2"/>
  <c r="K1036" i="2" s="1"/>
  <c r="W1036" i="2" s="1"/>
  <c r="E1036" i="2"/>
  <c r="D1036" i="2"/>
  <c r="O1035" i="2"/>
  <c r="R1035" i="2" s="1"/>
  <c r="K1035" i="2"/>
  <c r="W1035" i="2" s="1"/>
  <c r="H1035" i="2"/>
  <c r="F1035" i="2"/>
  <c r="E1035" i="2"/>
  <c r="J1035" i="2" s="1"/>
  <c r="V1035" i="2" s="1"/>
  <c r="D1035" i="2"/>
  <c r="I1035" i="2" s="1"/>
  <c r="U1035" i="2" s="1"/>
  <c r="H1034" i="2"/>
  <c r="F1034" i="2"/>
  <c r="K1034" i="2" s="1"/>
  <c r="W1034" i="2" s="1"/>
  <c r="E1034" i="2"/>
  <c r="D1034" i="2"/>
  <c r="W1033" i="2"/>
  <c r="V1033" i="2"/>
  <c r="O1033" i="2"/>
  <c r="R1033" i="2" s="1"/>
  <c r="K1033" i="2"/>
  <c r="H1033" i="2"/>
  <c r="F1033" i="2"/>
  <c r="E1033" i="2"/>
  <c r="J1033" i="2" s="1"/>
  <c r="D1033" i="2"/>
  <c r="I1033" i="2" s="1"/>
  <c r="U1033" i="2" s="1"/>
  <c r="H1032" i="2"/>
  <c r="F1032" i="2"/>
  <c r="K1032" i="2" s="1"/>
  <c r="W1032" i="2" s="1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W1029" i="2"/>
  <c r="V1029" i="2"/>
  <c r="O1029" i="2"/>
  <c r="R1029" i="2" s="1"/>
  <c r="K1029" i="2"/>
  <c r="H1029" i="2"/>
  <c r="F1029" i="2"/>
  <c r="E1029" i="2"/>
  <c r="J1029" i="2" s="1"/>
  <c r="D1029" i="2"/>
  <c r="I1029" i="2" s="1"/>
  <c r="U1029" i="2" s="1"/>
  <c r="H1028" i="2"/>
  <c r="F1028" i="2"/>
  <c r="K1028" i="2" s="1"/>
  <c r="W1028" i="2" s="1"/>
  <c r="E1028" i="2"/>
  <c r="D1028" i="2"/>
  <c r="O1027" i="2"/>
  <c r="R1027" i="2" s="1"/>
  <c r="K1027" i="2"/>
  <c r="W1027" i="2" s="1"/>
  <c r="H1027" i="2"/>
  <c r="F1027" i="2"/>
  <c r="E1027" i="2"/>
  <c r="J1027" i="2" s="1"/>
  <c r="V1027" i="2" s="1"/>
  <c r="D1027" i="2"/>
  <c r="I1027" i="2" s="1"/>
  <c r="U1027" i="2" s="1"/>
  <c r="H1026" i="2"/>
  <c r="F1026" i="2"/>
  <c r="K1026" i="2" s="1"/>
  <c r="W1026" i="2" s="1"/>
  <c r="E1026" i="2"/>
  <c r="D1026" i="2"/>
  <c r="W1025" i="2"/>
  <c r="V1025" i="2"/>
  <c r="O1025" i="2"/>
  <c r="R1025" i="2" s="1"/>
  <c r="K1025" i="2"/>
  <c r="H1025" i="2"/>
  <c r="F1025" i="2"/>
  <c r="E1025" i="2"/>
  <c r="J1025" i="2" s="1"/>
  <c r="D1025" i="2"/>
  <c r="I1025" i="2" s="1"/>
  <c r="U1025" i="2" s="1"/>
  <c r="H1024" i="2"/>
  <c r="F1024" i="2"/>
  <c r="K1024" i="2" s="1"/>
  <c r="W1024" i="2" s="1"/>
  <c r="E1024" i="2"/>
  <c r="D1024" i="2"/>
  <c r="O1023" i="2"/>
  <c r="R1023" i="2" s="1"/>
  <c r="K1023" i="2"/>
  <c r="W1023" i="2" s="1"/>
  <c r="H1023" i="2"/>
  <c r="F1023" i="2"/>
  <c r="E1023" i="2"/>
  <c r="J1023" i="2" s="1"/>
  <c r="V1023" i="2" s="1"/>
  <c r="D1023" i="2"/>
  <c r="I1023" i="2" s="1"/>
  <c r="U1023" i="2" s="1"/>
  <c r="H1022" i="2"/>
  <c r="F1022" i="2"/>
  <c r="K1022" i="2" s="1"/>
  <c r="W1022" i="2" s="1"/>
  <c r="E1022" i="2"/>
  <c r="D1022" i="2"/>
  <c r="W1021" i="2"/>
  <c r="V1021" i="2"/>
  <c r="O1021" i="2"/>
  <c r="R1021" i="2" s="1"/>
  <c r="K1021" i="2"/>
  <c r="H1021" i="2"/>
  <c r="F1021" i="2"/>
  <c r="E1021" i="2"/>
  <c r="J1021" i="2" s="1"/>
  <c r="D1021" i="2"/>
  <c r="I1021" i="2" s="1"/>
  <c r="U1021" i="2" s="1"/>
  <c r="H1020" i="2"/>
  <c r="F1020" i="2"/>
  <c r="K1020" i="2" s="1"/>
  <c r="W1020" i="2" s="1"/>
  <c r="E1020" i="2"/>
  <c r="D1020" i="2"/>
  <c r="O1019" i="2"/>
  <c r="R1019" i="2" s="1"/>
  <c r="K1019" i="2"/>
  <c r="W1019" i="2" s="1"/>
  <c r="H1019" i="2"/>
  <c r="F1019" i="2"/>
  <c r="E1019" i="2"/>
  <c r="J1019" i="2" s="1"/>
  <c r="V1019" i="2" s="1"/>
  <c r="D1019" i="2"/>
  <c r="I1019" i="2" s="1"/>
  <c r="U1019" i="2" s="1"/>
  <c r="H1018" i="2"/>
  <c r="F1018" i="2"/>
  <c r="K1018" i="2" s="1"/>
  <c r="W1018" i="2" s="1"/>
  <c r="E1018" i="2"/>
  <c r="D1018" i="2"/>
  <c r="W1017" i="2"/>
  <c r="V1017" i="2"/>
  <c r="O1017" i="2"/>
  <c r="R1017" i="2" s="1"/>
  <c r="K1017" i="2"/>
  <c r="H1017" i="2"/>
  <c r="F1017" i="2"/>
  <c r="E1017" i="2"/>
  <c r="J1017" i="2" s="1"/>
  <c r="D1017" i="2"/>
  <c r="I1017" i="2" s="1"/>
  <c r="U1017" i="2" s="1"/>
  <c r="H1016" i="2"/>
  <c r="F1016" i="2"/>
  <c r="K1016" i="2" s="1"/>
  <c r="W1016" i="2" s="1"/>
  <c r="E1016" i="2"/>
  <c r="D1016" i="2"/>
  <c r="O1015" i="2"/>
  <c r="R1015" i="2" s="1"/>
  <c r="K1015" i="2"/>
  <c r="W1015" i="2" s="1"/>
  <c r="H1015" i="2"/>
  <c r="F1015" i="2"/>
  <c r="E1015" i="2"/>
  <c r="J1015" i="2" s="1"/>
  <c r="V1015" i="2" s="1"/>
  <c r="D1015" i="2"/>
  <c r="I1015" i="2" s="1"/>
  <c r="U1015" i="2" s="1"/>
  <c r="H1014" i="2"/>
  <c r="F1014" i="2"/>
  <c r="K1014" i="2" s="1"/>
  <c r="W1014" i="2" s="1"/>
  <c r="E1014" i="2"/>
  <c r="D1014" i="2"/>
  <c r="H1013" i="2"/>
  <c r="F1013" i="2"/>
  <c r="E1013" i="2"/>
  <c r="D1013" i="2"/>
  <c r="S1012" i="2"/>
  <c r="K1012" i="2"/>
  <c r="W1012" i="2" s="1"/>
  <c r="H1012" i="2"/>
  <c r="P1012" i="2" s="1"/>
  <c r="F1012" i="2"/>
  <c r="E1012" i="2"/>
  <c r="J1012" i="2" s="1"/>
  <c r="V1012" i="2" s="1"/>
  <c r="D1012" i="2"/>
  <c r="I1012" i="2" s="1"/>
  <c r="U1012" i="2" s="1"/>
  <c r="U1011" i="2"/>
  <c r="S1011" i="2"/>
  <c r="O1011" i="2"/>
  <c r="R1011" i="2" s="1"/>
  <c r="K1011" i="2"/>
  <c r="W1011" i="2" s="1"/>
  <c r="H1011" i="2"/>
  <c r="P1011" i="2" s="1"/>
  <c r="F1011" i="2"/>
  <c r="E1011" i="2"/>
  <c r="J1011" i="2" s="1"/>
  <c r="V1011" i="2" s="1"/>
  <c r="D1011" i="2"/>
  <c r="I1011" i="2" s="1"/>
  <c r="Q1010" i="2"/>
  <c r="T1010" i="2" s="1"/>
  <c r="O1010" i="2"/>
  <c r="R1010" i="2" s="1"/>
  <c r="H1010" i="2"/>
  <c r="P1010" i="2" s="1"/>
  <c r="S1010" i="2" s="1"/>
  <c r="F1010" i="2"/>
  <c r="K1010" i="2" s="1"/>
  <c r="W1010" i="2" s="1"/>
  <c r="E1010" i="2"/>
  <c r="J1010" i="2" s="1"/>
  <c r="V1010" i="2" s="1"/>
  <c r="D1010" i="2"/>
  <c r="Q1009" i="2"/>
  <c r="T1009" i="2" s="1"/>
  <c r="H1009" i="2"/>
  <c r="F1009" i="2"/>
  <c r="K1009" i="2" s="1"/>
  <c r="W1009" i="2" s="1"/>
  <c r="E1009" i="2"/>
  <c r="D1009" i="2"/>
  <c r="W1008" i="2"/>
  <c r="S1008" i="2"/>
  <c r="K1008" i="2"/>
  <c r="J1008" i="2"/>
  <c r="V1008" i="2" s="1"/>
  <c r="H1008" i="2"/>
  <c r="P1008" i="2" s="1"/>
  <c r="F1008" i="2"/>
  <c r="E1008" i="2"/>
  <c r="D1008" i="2"/>
  <c r="I1008" i="2" s="1"/>
  <c r="U1008" i="2" s="1"/>
  <c r="U1007" i="2"/>
  <c r="S1007" i="2"/>
  <c r="O1007" i="2"/>
  <c r="R1007" i="2" s="1"/>
  <c r="H1007" i="2"/>
  <c r="P1007" i="2" s="1"/>
  <c r="F1007" i="2"/>
  <c r="K1007" i="2" s="1"/>
  <c r="W1007" i="2" s="1"/>
  <c r="E1007" i="2"/>
  <c r="J1007" i="2" s="1"/>
  <c r="V1007" i="2" s="1"/>
  <c r="D1007" i="2"/>
  <c r="I1007" i="2" s="1"/>
  <c r="H1006" i="2"/>
  <c r="F1006" i="2"/>
  <c r="E1006" i="2"/>
  <c r="D1006" i="2"/>
  <c r="H1005" i="2"/>
  <c r="J1005" i="2" s="1"/>
  <c r="V1005" i="2" s="1"/>
  <c r="F1005" i="2"/>
  <c r="E1005" i="2"/>
  <c r="D1005" i="2"/>
  <c r="W1004" i="2"/>
  <c r="S1004" i="2"/>
  <c r="K1004" i="2"/>
  <c r="H1004" i="2"/>
  <c r="P1004" i="2" s="1"/>
  <c r="F1004" i="2"/>
  <c r="E1004" i="2"/>
  <c r="J1004" i="2" s="1"/>
  <c r="V1004" i="2" s="1"/>
  <c r="D1004" i="2"/>
  <c r="I1004" i="2" s="1"/>
  <c r="U1004" i="2" s="1"/>
  <c r="U1003" i="2"/>
  <c r="S1003" i="2"/>
  <c r="O1003" i="2"/>
  <c r="R1003" i="2" s="1"/>
  <c r="K1003" i="2"/>
  <c r="W1003" i="2" s="1"/>
  <c r="H1003" i="2"/>
  <c r="P1003" i="2" s="1"/>
  <c r="F1003" i="2"/>
  <c r="E1003" i="2"/>
  <c r="J1003" i="2" s="1"/>
  <c r="V1003" i="2" s="1"/>
  <c r="D1003" i="2"/>
  <c r="I1003" i="2" s="1"/>
  <c r="Q1002" i="2"/>
  <c r="T1002" i="2" s="1"/>
  <c r="O1002" i="2"/>
  <c r="R1002" i="2" s="1"/>
  <c r="H1002" i="2"/>
  <c r="P1002" i="2" s="1"/>
  <c r="S1002" i="2" s="1"/>
  <c r="F1002" i="2"/>
  <c r="K1002" i="2" s="1"/>
  <c r="W1002" i="2" s="1"/>
  <c r="E1002" i="2"/>
  <c r="J1002" i="2" s="1"/>
  <c r="V1002" i="2" s="1"/>
  <c r="D1002" i="2"/>
  <c r="Q1001" i="2"/>
  <c r="T1001" i="2" s="1"/>
  <c r="H1001" i="2"/>
  <c r="F1001" i="2"/>
  <c r="K1001" i="2" s="1"/>
  <c r="W1001" i="2" s="1"/>
  <c r="E1001" i="2"/>
  <c r="D1001" i="2"/>
  <c r="W1000" i="2"/>
  <c r="S1000" i="2"/>
  <c r="K1000" i="2"/>
  <c r="J1000" i="2"/>
  <c r="V1000" i="2" s="1"/>
  <c r="H1000" i="2"/>
  <c r="P1000" i="2" s="1"/>
  <c r="F1000" i="2"/>
  <c r="E1000" i="2"/>
  <c r="D1000" i="2"/>
  <c r="I1000" i="2" s="1"/>
  <c r="U1000" i="2" s="1"/>
  <c r="U999" i="2"/>
  <c r="S999" i="2"/>
  <c r="O999" i="2"/>
  <c r="R999" i="2" s="1"/>
  <c r="H999" i="2"/>
  <c r="P999" i="2" s="1"/>
  <c r="F999" i="2"/>
  <c r="K999" i="2" s="1"/>
  <c r="W999" i="2" s="1"/>
  <c r="E999" i="2"/>
  <c r="J999" i="2" s="1"/>
  <c r="V999" i="2" s="1"/>
  <c r="D999" i="2"/>
  <c r="I999" i="2" s="1"/>
  <c r="Q998" i="2"/>
  <c r="T998" i="2" s="1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Q997" i="2"/>
  <c r="T997" i="2" s="1"/>
  <c r="P997" i="2"/>
  <c r="S997" i="2" s="1"/>
  <c r="H997" i="2"/>
  <c r="O997" i="2" s="1"/>
  <c r="R997" i="2" s="1"/>
  <c r="F997" i="2"/>
  <c r="K997" i="2" s="1"/>
  <c r="W997" i="2" s="1"/>
  <c r="E997" i="2"/>
  <c r="J997" i="2" s="1"/>
  <c r="V997" i="2" s="1"/>
  <c r="D997" i="2"/>
  <c r="I997" i="2" s="1"/>
  <c r="U997" i="2" s="1"/>
  <c r="T996" i="2"/>
  <c r="Q996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Q995" i="2"/>
  <c r="T995" i="2" s="1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U995" i="2" s="1"/>
  <c r="T994" i="2"/>
  <c r="Q994" i="2"/>
  <c r="P994" i="2"/>
  <c r="S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I994" i="2" s="1"/>
  <c r="U994" i="2" s="1"/>
  <c r="Q993" i="2"/>
  <c r="T993" i="2" s="1"/>
  <c r="P993" i="2"/>
  <c r="S993" i="2" s="1"/>
  <c r="H993" i="2"/>
  <c r="O993" i="2" s="1"/>
  <c r="R993" i="2" s="1"/>
  <c r="F993" i="2"/>
  <c r="K993" i="2" s="1"/>
  <c r="W993" i="2" s="1"/>
  <c r="E993" i="2"/>
  <c r="J993" i="2" s="1"/>
  <c r="V993" i="2" s="1"/>
  <c r="D993" i="2"/>
  <c r="I993" i="2" s="1"/>
  <c r="U993" i="2" s="1"/>
  <c r="T992" i="2"/>
  <c r="Q992" i="2"/>
  <c r="P992" i="2"/>
  <c r="S992" i="2" s="1"/>
  <c r="H992" i="2"/>
  <c r="O992" i="2" s="1"/>
  <c r="R992" i="2" s="1"/>
  <c r="F992" i="2"/>
  <c r="K992" i="2" s="1"/>
  <c r="W992" i="2" s="1"/>
  <c r="E992" i="2"/>
  <c r="J992" i="2" s="1"/>
  <c r="V992" i="2" s="1"/>
  <c r="D992" i="2"/>
  <c r="I992" i="2" s="1"/>
  <c r="U992" i="2" s="1"/>
  <c r="Q991" i="2"/>
  <c r="T991" i="2" s="1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T990" i="2"/>
  <c r="Q990" i="2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Q989" i="2"/>
  <c r="T989" i="2" s="1"/>
  <c r="P989" i="2"/>
  <c r="S989" i="2" s="1"/>
  <c r="H989" i="2"/>
  <c r="O989" i="2" s="1"/>
  <c r="R989" i="2" s="1"/>
  <c r="F989" i="2"/>
  <c r="K989" i="2" s="1"/>
  <c r="W989" i="2" s="1"/>
  <c r="E989" i="2"/>
  <c r="J989" i="2" s="1"/>
  <c r="V989" i="2" s="1"/>
  <c r="D989" i="2"/>
  <c r="I989" i="2" s="1"/>
  <c r="U989" i="2" s="1"/>
  <c r="T988" i="2"/>
  <c r="Q988" i="2"/>
  <c r="P988" i="2"/>
  <c r="S988" i="2" s="1"/>
  <c r="H988" i="2"/>
  <c r="O988" i="2" s="1"/>
  <c r="R988" i="2" s="1"/>
  <c r="F988" i="2"/>
  <c r="K988" i="2" s="1"/>
  <c r="W988" i="2" s="1"/>
  <c r="E988" i="2"/>
  <c r="J988" i="2" s="1"/>
  <c r="V988" i="2" s="1"/>
  <c r="D988" i="2"/>
  <c r="I988" i="2" s="1"/>
  <c r="U988" i="2" s="1"/>
  <c r="Q987" i="2"/>
  <c r="T987" i="2" s="1"/>
  <c r="P987" i="2"/>
  <c r="S987" i="2" s="1"/>
  <c r="H987" i="2"/>
  <c r="O987" i="2" s="1"/>
  <c r="R987" i="2" s="1"/>
  <c r="F987" i="2"/>
  <c r="K987" i="2" s="1"/>
  <c r="W987" i="2" s="1"/>
  <c r="E987" i="2"/>
  <c r="J987" i="2" s="1"/>
  <c r="V987" i="2" s="1"/>
  <c r="D987" i="2"/>
  <c r="I987" i="2" s="1"/>
  <c r="U987" i="2" s="1"/>
  <c r="T986" i="2"/>
  <c r="Q986" i="2"/>
  <c r="P986" i="2"/>
  <c r="S986" i="2" s="1"/>
  <c r="H986" i="2"/>
  <c r="O986" i="2" s="1"/>
  <c r="R986" i="2" s="1"/>
  <c r="F986" i="2"/>
  <c r="K986" i="2" s="1"/>
  <c r="W986" i="2" s="1"/>
  <c r="E986" i="2"/>
  <c r="J986" i="2" s="1"/>
  <c r="V986" i="2" s="1"/>
  <c r="D986" i="2"/>
  <c r="I986" i="2" s="1"/>
  <c r="U986" i="2" s="1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T984" i="2"/>
  <c r="Q984" i="2"/>
  <c r="P984" i="2"/>
  <c r="S984" i="2" s="1"/>
  <c r="H984" i="2"/>
  <c r="O984" i="2" s="1"/>
  <c r="R984" i="2" s="1"/>
  <c r="F984" i="2"/>
  <c r="K984" i="2" s="1"/>
  <c r="W984" i="2" s="1"/>
  <c r="E984" i="2"/>
  <c r="J984" i="2" s="1"/>
  <c r="V984" i="2" s="1"/>
  <c r="D984" i="2"/>
  <c r="I984" i="2" s="1"/>
  <c r="U984" i="2" s="1"/>
  <c r="Q983" i="2"/>
  <c r="T983" i="2" s="1"/>
  <c r="P983" i="2"/>
  <c r="S983" i="2" s="1"/>
  <c r="H983" i="2"/>
  <c r="O983" i="2" s="1"/>
  <c r="R983" i="2" s="1"/>
  <c r="F983" i="2"/>
  <c r="K983" i="2" s="1"/>
  <c r="W983" i="2" s="1"/>
  <c r="E983" i="2"/>
  <c r="J983" i="2" s="1"/>
  <c r="V983" i="2" s="1"/>
  <c r="D983" i="2"/>
  <c r="I983" i="2" s="1"/>
  <c r="U983" i="2" s="1"/>
  <c r="T982" i="2"/>
  <c r="Q982" i="2"/>
  <c r="P982" i="2"/>
  <c r="S982" i="2" s="1"/>
  <c r="H982" i="2"/>
  <c r="O982" i="2" s="1"/>
  <c r="R982" i="2" s="1"/>
  <c r="F982" i="2"/>
  <c r="K982" i="2" s="1"/>
  <c r="W982" i="2" s="1"/>
  <c r="E982" i="2"/>
  <c r="J982" i="2" s="1"/>
  <c r="V982" i="2" s="1"/>
  <c r="D982" i="2"/>
  <c r="I982" i="2" s="1"/>
  <c r="U982" i="2" s="1"/>
  <c r="Q981" i="2"/>
  <c r="T981" i="2" s="1"/>
  <c r="P981" i="2"/>
  <c r="S981" i="2" s="1"/>
  <c r="H981" i="2"/>
  <c r="O981" i="2" s="1"/>
  <c r="R981" i="2" s="1"/>
  <c r="F981" i="2"/>
  <c r="K981" i="2" s="1"/>
  <c r="W981" i="2" s="1"/>
  <c r="E981" i="2"/>
  <c r="J981" i="2" s="1"/>
  <c r="V981" i="2" s="1"/>
  <c r="D981" i="2"/>
  <c r="I981" i="2" s="1"/>
  <c r="U981" i="2" s="1"/>
  <c r="T980" i="2"/>
  <c r="Q980" i="2"/>
  <c r="P980" i="2"/>
  <c r="S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I980" i="2" s="1"/>
  <c r="U980" i="2" s="1"/>
  <c r="Q979" i="2"/>
  <c r="T979" i="2" s="1"/>
  <c r="P979" i="2"/>
  <c r="S979" i="2" s="1"/>
  <c r="H979" i="2"/>
  <c r="O979" i="2" s="1"/>
  <c r="R979" i="2" s="1"/>
  <c r="F979" i="2"/>
  <c r="K979" i="2" s="1"/>
  <c r="W979" i="2" s="1"/>
  <c r="E979" i="2"/>
  <c r="J979" i="2" s="1"/>
  <c r="V979" i="2" s="1"/>
  <c r="D979" i="2"/>
  <c r="I979" i="2" s="1"/>
  <c r="U979" i="2" s="1"/>
  <c r="T978" i="2"/>
  <c r="Q978" i="2"/>
  <c r="P978" i="2"/>
  <c r="S978" i="2" s="1"/>
  <c r="H978" i="2"/>
  <c r="O978" i="2" s="1"/>
  <c r="R978" i="2" s="1"/>
  <c r="F978" i="2"/>
  <c r="K978" i="2" s="1"/>
  <c r="W978" i="2" s="1"/>
  <c r="E978" i="2"/>
  <c r="J978" i="2" s="1"/>
  <c r="V978" i="2" s="1"/>
  <c r="D978" i="2"/>
  <c r="I978" i="2" s="1"/>
  <c r="U978" i="2" s="1"/>
  <c r="Q977" i="2"/>
  <c r="T977" i="2" s="1"/>
  <c r="P977" i="2"/>
  <c r="S977" i="2" s="1"/>
  <c r="H977" i="2"/>
  <c r="O977" i="2" s="1"/>
  <c r="R977" i="2" s="1"/>
  <c r="F977" i="2"/>
  <c r="K977" i="2" s="1"/>
  <c r="W977" i="2" s="1"/>
  <c r="E977" i="2"/>
  <c r="J977" i="2" s="1"/>
  <c r="V977" i="2" s="1"/>
  <c r="D977" i="2"/>
  <c r="I977" i="2" s="1"/>
  <c r="U977" i="2" s="1"/>
  <c r="U976" i="2"/>
  <c r="T976" i="2"/>
  <c r="O976" i="2"/>
  <c r="R976" i="2" s="1"/>
  <c r="H976" i="2"/>
  <c r="Q976" i="2" s="1"/>
  <c r="F976" i="2"/>
  <c r="K976" i="2" s="1"/>
  <c r="W976" i="2" s="1"/>
  <c r="E976" i="2"/>
  <c r="J976" i="2" s="1"/>
  <c r="V976" i="2" s="1"/>
  <c r="D976" i="2"/>
  <c r="I976" i="2" s="1"/>
  <c r="Q975" i="2"/>
  <c r="T975" i="2" s="1"/>
  <c r="K975" i="2"/>
  <c r="W975" i="2" s="1"/>
  <c r="J975" i="2"/>
  <c r="V975" i="2" s="1"/>
  <c r="H975" i="2"/>
  <c r="P975" i="2" s="1"/>
  <c r="S975" i="2" s="1"/>
  <c r="F975" i="2"/>
  <c r="E975" i="2"/>
  <c r="D975" i="2"/>
  <c r="I975" i="2" s="1"/>
  <c r="U975" i="2" s="1"/>
  <c r="Q974" i="2"/>
  <c r="T974" i="2" s="1"/>
  <c r="H974" i="2"/>
  <c r="P974" i="2" s="1"/>
  <c r="S974" i="2" s="1"/>
  <c r="F974" i="2"/>
  <c r="K974" i="2" s="1"/>
  <c r="W974" i="2" s="1"/>
  <c r="E974" i="2"/>
  <c r="J974" i="2" s="1"/>
  <c r="V974" i="2" s="1"/>
  <c r="D974" i="2"/>
  <c r="I974" i="2" s="1"/>
  <c r="U974" i="2" s="1"/>
  <c r="Q973" i="2"/>
  <c r="T973" i="2" s="1"/>
  <c r="K973" i="2"/>
  <c r="W973" i="2" s="1"/>
  <c r="J973" i="2"/>
  <c r="V973" i="2" s="1"/>
  <c r="H973" i="2"/>
  <c r="P973" i="2" s="1"/>
  <c r="S973" i="2" s="1"/>
  <c r="F973" i="2"/>
  <c r="E973" i="2"/>
  <c r="D973" i="2"/>
  <c r="I973" i="2" s="1"/>
  <c r="U973" i="2" s="1"/>
  <c r="Q972" i="2"/>
  <c r="T972" i="2" s="1"/>
  <c r="H972" i="2"/>
  <c r="P972" i="2" s="1"/>
  <c r="S972" i="2" s="1"/>
  <c r="F972" i="2"/>
  <c r="K972" i="2" s="1"/>
  <c r="W972" i="2" s="1"/>
  <c r="E972" i="2"/>
  <c r="J972" i="2" s="1"/>
  <c r="V972" i="2" s="1"/>
  <c r="D972" i="2"/>
  <c r="I972" i="2" s="1"/>
  <c r="U972" i="2" s="1"/>
  <c r="U971" i="2"/>
  <c r="Q971" i="2"/>
  <c r="T971" i="2" s="1"/>
  <c r="K971" i="2"/>
  <c r="W971" i="2" s="1"/>
  <c r="J971" i="2"/>
  <c r="V971" i="2" s="1"/>
  <c r="H971" i="2"/>
  <c r="P971" i="2" s="1"/>
  <c r="S971" i="2" s="1"/>
  <c r="F971" i="2"/>
  <c r="E971" i="2"/>
  <c r="D971" i="2"/>
  <c r="I971" i="2" s="1"/>
  <c r="Q970" i="2"/>
  <c r="T970" i="2" s="1"/>
  <c r="H970" i="2"/>
  <c r="P970" i="2" s="1"/>
  <c r="S970" i="2" s="1"/>
  <c r="F970" i="2"/>
  <c r="K970" i="2" s="1"/>
  <c r="W970" i="2" s="1"/>
  <c r="E970" i="2"/>
  <c r="J970" i="2" s="1"/>
  <c r="V970" i="2" s="1"/>
  <c r="D970" i="2"/>
  <c r="I970" i="2" s="1"/>
  <c r="U970" i="2" s="1"/>
  <c r="U969" i="2"/>
  <c r="Q969" i="2"/>
  <c r="T969" i="2" s="1"/>
  <c r="K969" i="2"/>
  <c r="W969" i="2" s="1"/>
  <c r="J969" i="2"/>
  <c r="V969" i="2" s="1"/>
  <c r="H969" i="2"/>
  <c r="P969" i="2" s="1"/>
  <c r="S969" i="2" s="1"/>
  <c r="F969" i="2"/>
  <c r="E969" i="2"/>
  <c r="D969" i="2"/>
  <c r="I969" i="2" s="1"/>
  <c r="Q968" i="2"/>
  <c r="T968" i="2" s="1"/>
  <c r="H968" i="2"/>
  <c r="P968" i="2" s="1"/>
  <c r="S968" i="2" s="1"/>
  <c r="F968" i="2"/>
  <c r="K968" i="2" s="1"/>
  <c r="W968" i="2" s="1"/>
  <c r="E968" i="2"/>
  <c r="J968" i="2" s="1"/>
  <c r="V968" i="2" s="1"/>
  <c r="D968" i="2"/>
  <c r="I968" i="2" s="1"/>
  <c r="U968" i="2" s="1"/>
  <c r="Q967" i="2"/>
  <c r="T967" i="2" s="1"/>
  <c r="K967" i="2"/>
  <c r="W967" i="2" s="1"/>
  <c r="J967" i="2"/>
  <c r="V967" i="2" s="1"/>
  <c r="H967" i="2"/>
  <c r="P967" i="2" s="1"/>
  <c r="S967" i="2" s="1"/>
  <c r="F967" i="2"/>
  <c r="E967" i="2"/>
  <c r="D967" i="2"/>
  <c r="I967" i="2" s="1"/>
  <c r="U967" i="2" s="1"/>
  <c r="Q966" i="2"/>
  <c r="T966" i="2" s="1"/>
  <c r="H966" i="2"/>
  <c r="P966" i="2" s="1"/>
  <c r="S966" i="2" s="1"/>
  <c r="F966" i="2"/>
  <c r="K966" i="2" s="1"/>
  <c r="W966" i="2" s="1"/>
  <c r="E966" i="2"/>
  <c r="J966" i="2" s="1"/>
  <c r="V966" i="2" s="1"/>
  <c r="D966" i="2"/>
  <c r="I966" i="2" s="1"/>
  <c r="U966" i="2" s="1"/>
  <c r="Q965" i="2"/>
  <c r="T965" i="2" s="1"/>
  <c r="K965" i="2"/>
  <c r="W965" i="2" s="1"/>
  <c r="J965" i="2"/>
  <c r="V965" i="2" s="1"/>
  <c r="H965" i="2"/>
  <c r="P965" i="2" s="1"/>
  <c r="S965" i="2" s="1"/>
  <c r="F965" i="2"/>
  <c r="E965" i="2"/>
  <c r="D965" i="2"/>
  <c r="I965" i="2" s="1"/>
  <c r="U965" i="2" s="1"/>
  <c r="Q964" i="2"/>
  <c r="T964" i="2" s="1"/>
  <c r="J964" i="2"/>
  <c r="V964" i="2" s="1"/>
  <c r="H964" i="2"/>
  <c r="P964" i="2" s="1"/>
  <c r="S964" i="2" s="1"/>
  <c r="F964" i="2"/>
  <c r="K964" i="2" s="1"/>
  <c r="W964" i="2" s="1"/>
  <c r="E964" i="2"/>
  <c r="D964" i="2"/>
  <c r="I964" i="2" s="1"/>
  <c r="U964" i="2" s="1"/>
  <c r="U963" i="2"/>
  <c r="Q963" i="2"/>
  <c r="T963" i="2" s="1"/>
  <c r="K963" i="2"/>
  <c r="W963" i="2" s="1"/>
  <c r="J963" i="2"/>
  <c r="V963" i="2" s="1"/>
  <c r="H963" i="2"/>
  <c r="P963" i="2" s="1"/>
  <c r="S963" i="2" s="1"/>
  <c r="F963" i="2"/>
  <c r="E963" i="2"/>
  <c r="D963" i="2"/>
  <c r="I963" i="2" s="1"/>
  <c r="Q962" i="2"/>
  <c r="T962" i="2" s="1"/>
  <c r="J962" i="2"/>
  <c r="V962" i="2" s="1"/>
  <c r="H962" i="2"/>
  <c r="P962" i="2" s="1"/>
  <c r="S962" i="2" s="1"/>
  <c r="F962" i="2"/>
  <c r="K962" i="2" s="1"/>
  <c r="W962" i="2" s="1"/>
  <c r="E962" i="2"/>
  <c r="D962" i="2"/>
  <c r="I962" i="2" s="1"/>
  <c r="U962" i="2" s="1"/>
  <c r="Q961" i="2"/>
  <c r="T961" i="2" s="1"/>
  <c r="K961" i="2"/>
  <c r="W961" i="2" s="1"/>
  <c r="J961" i="2"/>
  <c r="V961" i="2" s="1"/>
  <c r="H961" i="2"/>
  <c r="P961" i="2" s="1"/>
  <c r="S961" i="2" s="1"/>
  <c r="F961" i="2"/>
  <c r="E961" i="2"/>
  <c r="D961" i="2"/>
  <c r="I961" i="2" s="1"/>
  <c r="U961" i="2" s="1"/>
  <c r="Q960" i="2"/>
  <c r="T960" i="2" s="1"/>
  <c r="J960" i="2"/>
  <c r="V960" i="2" s="1"/>
  <c r="H960" i="2"/>
  <c r="P960" i="2" s="1"/>
  <c r="S960" i="2" s="1"/>
  <c r="F960" i="2"/>
  <c r="K960" i="2" s="1"/>
  <c r="W960" i="2" s="1"/>
  <c r="E960" i="2"/>
  <c r="D960" i="2"/>
  <c r="I960" i="2" s="1"/>
  <c r="U960" i="2" s="1"/>
  <c r="U959" i="2"/>
  <c r="Q959" i="2"/>
  <c r="T959" i="2" s="1"/>
  <c r="K959" i="2"/>
  <c r="W959" i="2" s="1"/>
  <c r="J959" i="2"/>
  <c r="V959" i="2" s="1"/>
  <c r="H959" i="2"/>
  <c r="P959" i="2" s="1"/>
  <c r="S959" i="2" s="1"/>
  <c r="F959" i="2"/>
  <c r="E959" i="2"/>
  <c r="D959" i="2"/>
  <c r="I959" i="2" s="1"/>
  <c r="Q958" i="2"/>
  <c r="T958" i="2" s="1"/>
  <c r="J958" i="2"/>
  <c r="V958" i="2" s="1"/>
  <c r="H958" i="2"/>
  <c r="P958" i="2" s="1"/>
  <c r="S958" i="2" s="1"/>
  <c r="F958" i="2"/>
  <c r="K958" i="2" s="1"/>
  <c r="W958" i="2" s="1"/>
  <c r="E958" i="2"/>
  <c r="D958" i="2"/>
  <c r="I958" i="2" s="1"/>
  <c r="U958" i="2" s="1"/>
  <c r="Q957" i="2"/>
  <c r="T957" i="2" s="1"/>
  <c r="K957" i="2"/>
  <c r="W957" i="2" s="1"/>
  <c r="J957" i="2"/>
  <c r="V957" i="2" s="1"/>
  <c r="H957" i="2"/>
  <c r="P957" i="2" s="1"/>
  <c r="S957" i="2" s="1"/>
  <c r="F957" i="2"/>
  <c r="E957" i="2"/>
  <c r="D957" i="2"/>
  <c r="I957" i="2" s="1"/>
  <c r="U957" i="2" s="1"/>
  <c r="Q956" i="2"/>
  <c r="T956" i="2" s="1"/>
  <c r="J956" i="2"/>
  <c r="V956" i="2" s="1"/>
  <c r="H956" i="2"/>
  <c r="P956" i="2" s="1"/>
  <c r="S956" i="2" s="1"/>
  <c r="F956" i="2"/>
  <c r="K956" i="2" s="1"/>
  <c r="W956" i="2" s="1"/>
  <c r="E956" i="2"/>
  <c r="D956" i="2"/>
  <c r="I956" i="2" s="1"/>
  <c r="U956" i="2" s="1"/>
  <c r="U955" i="2"/>
  <c r="Q955" i="2"/>
  <c r="T955" i="2" s="1"/>
  <c r="K955" i="2"/>
  <c r="W955" i="2" s="1"/>
  <c r="J955" i="2"/>
  <c r="V955" i="2" s="1"/>
  <c r="H955" i="2"/>
  <c r="P955" i="2" s="1"/>
  <c r="S955" i="2" s="1"/>
  <c r="F955" i="2"/>
  <c r="E955" i="2"/>
  <c r="D955" i="2"/>
  <c r="I955" i="2" s="1"/>
  <c r="Q954" i="2"/>
  <c r="T954" i="2" s="1"/>
  <c r="J954" i="2"/>
  <c r="V954" i="2" s="1"/>
  <c r="H954" i="2"/>
  <c r="P954" i="2" s="1"/>
  <c r="S954" i="2" s="1"/>
  <c r="F954" i="2"/>
  <c r="K954" i="2" s="1"/>
  <c r="W954" i="2" s="1"/>
  <c r="E954" i="2"/>
  <c r="D954" i="2"/>
  <c r="I954" i="2" s="1"/>
  <c r="U954" i="2" s="1"/>
  <c r="Q953" i="2"/>
  <c r="T953" i="2" s="1"/>
  <c r="K953" i="2"/>
  <c r="W953" i="2" s="1"/>
  <c r="J953" i="2"/>
  <c r="V953" i="2" s="1"/>
  <c r="H953" i="2"/>
  <c r="P953" i="2" s="1"/>
  <c r="S953" i="2" s="1"/>
  <c r="F953" i="2"/>
  <c r="E953" i="2"/>
  <c r="D953" i="2"/>
  <c r="I953" i="2" s="1"/>
  <c r="U953" i="2" s="1"/>
  <c r="Q952" i="2"/>
  <c r="T952" i="2" s="1"/>
  <c r="J952" i="2"/>
  <c r="V952" i="2" s="1"/>
  <c r="H952" i="2"/>
  <c r="P952" i="2" s="1"/>
  <c r="S952" i="2" s="1"/>
  <c r="F952" i="2"/>
  <c r="K952" i="2" s="1"/>
  <c r="W952" i="2" s="1"/>
  <c r="E952" i="2"/>
  <c r="D952" i="2"/>
  <c r="I952" i="2" s="1"/>
  <c r="U952" i="2" s="1"/>
  <c r="U951" i="2"/>
  <c r="Q951" i="2"/>
  <c r="T951" i="2" s="1"/>
  <c r="K951" i="2"/>
  <c r="W951" i="2" s="1"/>
  <c r="J951" i="2"/>
  <c r="V951" i="2" s="1"/>
  <c r="H951" i="2"/>
  <c r="P951" i="2" s="1"/>
  <c r="S951" i="2" s="1"/>
  <c r="F951" i="2"/>
  <c r="E951" i="2"/>
  <c r="D951" i="2"/>
  <c r="I951" i="2" s="1"/>
  <c r="Q950" i="2"/>
  <c r="T950" i="2" s="1"/>
  <c r="J950" i="2"/>
  <c r="V950" i="2" s="1"/>
  <c r="H950" i="2"/>
  <c r="P950" i="2" s="1"/>
  <c r="S950" i="2" s="1"/>
  <c r="F950" i="2"/>
  <c r="K950" i="2" s="1"/>
  <c r="W950" i="2" s="1"/>
  <c r="E950" i="2"/>
  <c r="D950" i="2"/>
  <c r="I950" i="2" s="1"/>
  <c r="U950" i="2" s="1"/>
  <c r="Q949" i="2"/>
  <c r="T949" i="2" s="1"/>
  <c r="K949" i="2"/>
  <c r="W949" i="2" s="1"/>
  <c r="J949" i="2"/>
  <c r="V949" i="2" s="1"/>
  <c r="H949" i="2"/>
  <c r="P949" i="2" s="1"/>
  <c r="S949" i="2" s="1"/>
  <c r="F949" i="2"/>
  <c r="E949" i="2"/>
  <c r="D949" i="2"/>
  <c r="I949" i="2" s="1"/>
  <c r="U949" i="2" s="1"/>
  <c r="Q948" i="2"/>
  <c r="T948" i="2" s="1"/>
  <c r="J948" i="2"/>
  <c r="V948" i="2" s="1"/>
  <c r="H948" i="2"/>
  <c r="P948" i="2" s="1"/>
  <c r="S948" i="2" s="1"/>
  <c r="F948" i="2"/>
  <c r="K948" i="2" s="1"/>
  <c r="W948" i="2" s="1"/>
  <c r="E948" i="2"/>
  <c r="D948" i="2"/>
  <c r="I948" i="2" s="1"/>
  <c r="U948" i="2" s="1"/>
  <c r="U947" i="2"/>
  <c r="Q947" i="2"/>
  <c r="T947" i="2" s="1"/>
  <c r="K947" i="2"/>
  <c r="W947" i="2" s="1"/>
  <c r="J947" i="2"/>
  <c r="V947" i="2" s="1"/>
  <c r="H947" i="2"/>
  <c r="P947" i="2" s="1"/>
  <c r="S947" i="2" s="1"/>
  <c r="F947" i="2"/>
  <c r="E947" i="2"/>
  <c r="D947" i="2"/>
  <c r="I947" i="2" s="1"/>
  <c r="Q946" i="2"/>
  <c r="T946" i="2" s="1"/>
  <c r="J946" i="2"/>
  <c r="V946" i="2" s="1"/>
  <c r="H946" i="2"/>
  <c r="P946" i="2" s="1"/>
  <c r="S946" i="2" s="1"/>
  <c r="F946" i="2"/>
  <c r="K946" i="2" s="1"/>
  <c r="W946" i="2" s="1"/>
  <c r="E946" i="2"/>
  <c r="D946" i="2"/>
  <c r="I946" i="2" s="1"/>
  <c r="U946" i="2" s="1"/>
  <c r="Q945" i="2"/>
  <c r="T945" i="2" s="1"/>
  <c r="K945" i="2"/>
  <c r="W945" i="2" s="1"/>
  <c r="J945" i="2"/>
  <c r="V945" i="2" s="1"/>
  <c r="H945" i="2"/>
  <c r="P945" i="2" s="1"/>
  <c r="S945" i="2" s="1"/>
  <c r="F945" i="2"/>
  <c r="E945" i="2"/>
  <c r="D945" i="2"/>
  <c r="I945" i="2" s="1"/>
  <c r="U945" i="2" s="1"/>
  <c r="Q944" i="2"/>
  <c r="T944" i="2" s="1"/>
  <c r="J944" i="2"/>
  <c r="V944" i="2" s="1"/>
  <c r="H944" i="2"/>
  <c r="P944" i="2" s="1"/>
  <c r="S944" i="2" s="1"/>
  <c r="F944" i="2"/>
  <c r="K944" i="2" s="1"/>
  <c r="W944" i="2" s="1"/>
  <c r="E944" i="2"/>
  <c r="D944" i="2"/>
  <c r="I944" i="2" s="1"/>
  <c r="U944" i="2" s="1"/>
  <c r="U943" i="2"/>
  <c r="Q943" i="2"/>
  <c r="T943" i="2" s="1"/>
  <c r="K943" i="2"/>
  <c r="W943" i="2" s="1"/>
  <c r="J943" i="2"/>
  <c r="V943" i="2" s="1"/>
  <c r="H943" i="2"/>
  <c r="P943" i="2" s="1"/>
  <c r="S943" i="2" s="1"/>
  <c r="F943" i="2"/>
  <c r="E943" i="2"/>
  <c r="D943" i="2"/>
  <c r="I943" i="2" s="1"/>
  <c r="Q942" i="2"/>
  <c r="T942" i="2" s="1"/>
  <c r="J942" i="2"/>
  <c r="V942" i="2" s="1"/>
  <c r="H942" i="2"/>
  <c r="P942" i="2" s="1"/>
  <c r="S942" i="2" s="1"/>
  <c r="F942" i="2"/>
  <c r="K942" i="2" s="1"/>
  <c r="W942" i="2" s="1"/>
  <c r="E942" i="2"/>
  <c r="D942" i="2"/>
  <c r="I942" i="2" s="1"/>
  <c r="U942" i="2" s="1"/>
  <c r="Q941" i="2"/>
  <c r="T941" i="2" s="1"/>
  <c r="K941" i="2"/>
  <c r="W941" i="2" s="1"/>
  <c r="J941" i="2"/>
  <c r="V941" i="2" s="1"/>
  <c r="H941" i="2"/>
  <c r="P941" i="2" s="1"/>
  <c r="S941" i="2" s="1"/>
  <c r="F941" i="2"/>
  <c r="E941" i="2"/>
  <c r="D941" i="2"/>
  <c r="I941" i="2" s="1"/>
  <c r="U941" i="2" s="1"/>
  <c r="Q940" i="2"/>
  <c r="T940" i="2" s="1"/>
  <c r="J940" i="2"/>
  <c r="V940" i="2" s="1"/>
  <c r="H940" i="2"/>
  <c r="P940" i="2" s="1"/>
  <c r="S940" i="2" s="1"/>
  <c r="F940" i="2"/>
  <c r="K940" i="2" s="1"/>
  <c r="W940" i="2" s="1"/>
  <c r="E940" i="2"/>
  <c r="D940" i="2"/>
  <c r="I940" i="2" s="1"/>
  <c r="U940" i="2" s="1"/>
  <c r="U939" i="2"/>
  <c r="Q939" i="2"/>
  <c r="T939" i="2" s="1"/>
  <c r="K939" i="2"/>
  <c r="W939" i="2" s="1"/>
  <c r="J939" i="2"/>
  <c r="V939" i="2" s="1"/>
  <c r="H939" i="2"/>
  <c r="P939" i="2" s="1"/>
  <c r="S939" i="2" s="1"/>
  <c r="F939" i="2"/>
  <c r="E939" i="2"/>
  <c r="D939" i="2"/>
  <c r="I939" i="2" s="1"/>
  <c r="Q938" i="2"/>
  <c r="T938" i="2" s="1"/>
  <c r="J938" i="2"/>
  <c r="V938" i="2" s="1"/>
  <c r="H938" i="2"/>
  <c r="P938" i="2" s="1"/>
  <c r="S938" i="2" s="1"/>
  <c r="F938" i="2"/>
  <c r="K938" i="2" s="1"/>
  <c r="W938" i="2" s="1"/>
  <c r="E938" i="2"/>
  <c r="D938" i="2"/>
  <c r="I938" i="2" s="1"/>
  <c r="U938" i="2" s="1"/>
  <c r="Q937" i="2"/>
  <c r="T937" i="2" s="1"/>
  <c r="K937" i="2"/>
  <c r="W937" i="2" s="1"/>
  <c r="J937" i="2"/>
  <c r="V937" i="2" s="1"/>
  <c r="H937" i="2"/>
  <c r="P937" i="2" s="1"/>
  <c r="S937" i="2" s="1"/>
  <c r="F937" i="2"/>
  <c r="E937" i="2"/>
  <c r="D937" i="2"/>
  <c r="I937" i="2" s="1"/>
  <c r="U937" i="2" s="1"/>
  <c r="Q936" i="2"/>
  <c r="T936" i="2" s="1"/>
  <c r="J936" i="2"/>
  <c r="V936" i="2" s="1"/>
  <c r="H936" i="2"/>
  <c r="P936" i="2" s="1"/>
  <c r="S936" i="2" s="1"/>
  <c r="F936" i="2"/>
  <c r="K936" i="2" s="1"/>
  <c r="W936" i="2" s="1"/>
  <c r="E936" i="2"/>
  <c r="D936" i="2"/>
  <c r="I936" i="2" s="1"/>
  <c r="U936" i="2" s="1"/>
  <c r="U935" i="2"/>
  <c r="Q935" i="2"/>
  <c r="T935" i="2" s="1"/>
  <c r="K935" i="2"/>
  <c r="W935" i="2" s="1"/>
  <c r="J935" i="2"/>
  <c r="V935" i="2" s="1"/>
  <c r="H935" i="2"/>
  <c r="P935" i="2" s="1"/>
  <c r="S935" i="2" s="1"/>
  <c r="F935" i="2"/>
  <c r="E935" i="2"/>
  <c r="D935" i="2"/>
  <c r="I935" i="2" s="1"/>
  <c r="Q934" i="2"/>
  <c r="T934" i="2" s="1"/>
  <c r="J934" i="2"/>
  <c r="V934" i="2" s="1"/>
  <c r="H934" i="2"/>
  <c r="P934" i="2" s="1"/>
  <c r="S934" i="2" s="1"/>
  <c r="F934" i="2"/>
  <c r="K934" i="2" s="1"/>
  <c r="W934" i="2" s="1"/>
  <c r="E934" i="2"/>
  <c r="D934" i="2"/>
  <c r="I934" i="2" s="1"/>
  <c r="U934" i="2" s="1"/>
  <c r="U933" i="2"/>
  <c r="Q933" i="2"/>
  <c r="T933" i="2" s="1"/>
  <c r="K933" i="2"/>
  <c r="W933" i="2" s="1"/>
  <c r="J933" i="2"/>
  <c r="V933" i="2" s="1"/>
  <c r="H933" i="2"/>
  <c r="P933" i="2" s="1"/>
  <c r="S933" i="2" s="1"/>
  <c r="F933" i="2"/>
  <c r="E933" i="2"/>
  <c r="D933" i="2"/>
  <c r="I933" i="2" s="1"/>
  <c r="Q932" i="2"/>
  <c r="T932" i="2" s="1"/>
  <c r="J932" i="2"/>
  <c r="V932" i="2" s="1"/>
  <c r="H932" i="2"/>
  <c r="P932" i="2" s="1"/>
  <c r="S932" i="2" s="1"/>
  <c r="F932" i="2"/>
  <c r="K932" i="2" s="1"/>
  <c r="W932" i="2" s="1"/>
  <c r="E932" i="2"/>
  <c r="D932" i="2"/>
  <c r="I932" i="2" s="1"/>
  <c r="U932" i="2" s="1"/>
  <c r="U931" i="2"/>
  <c r="Q931" i="2"/>
  <c r="T931" i="2" s="1"/>
  <c r="K931" i="2"/>
  <c r="W931" i="2" s="1"/>
  <c r="J931" i="2"/>
  <c r="V931" i="2" s="1"/>
  <c r="H931" i="2"/>
  <c r="P931" i="2" s="1"/>
  <c r="S931" i="2" s="1"/>
  <c r="F931" i="2"/>
  <c r="E931" i="2"/>
  <c r="D931" i="2"/>
  <c r="I931" i="2" s="1"/>
  <c r="Q930" i="2"/>
  <c r="T930" i="2" s="1"/>
  <c r="J930" i="2"/>
  <c r="V930" i="2" s="1"/>
  <c r="H930" i="2"/>
  <c r="P930" i="2" s="1"/>
  <c r="S930" i="2" s="1"/>
  <c r="F930" i="2"/>
  <c r="K930" i="2" s="1"/>
  <c r="W930" i="2" s="1"/>
  <c r="E930" i="2"/>
  <c r="D930" i="2"/>
  <c r="I930" i="2" s="1"/>
  <c r="U930" i="2" s="1"/>
  <c r="U929" i="2"/>
  <c r="Q929" i="2"/>
  <c r="T929" i="2" s="1"/>
  <c r="K929" i="2"/>
  <c r="W929" i="2" s="1"/>
  <c r="J929" i="2"/>
  <c r="V929" i="2" s="1"/>
  <c r="H929" i="2"/>
  <c r="P929" i="2" s="1"/>
  <c r="S929" i="2" s="1"/>
  <c r="F929" i="2"/>
  <c r="E929" i="2"/>
  <c r="D929" i="2"/>
  <c r="I929" i="2" s="1"/>
  <c r="Q928" i="2"/>
  <c r="T928" i="2" s="1"/>
  <c r="J928" i="2"/>
  <c r="V928" i="2" s="1"/>
  <c r="H928" i="2"/>
  <c r="P928" i="2" s="1"/>
  <c r="S928" i="2" s="1"/>
  <c r="F928" i="2"/>
  <c r="K928" i="2" s="1"/>
  <c r="W928" i="2" s="1"/>
  <c r="E928" i="2"/>
  <c r="D928" i="2"/>
  <c r="I928" i="2" s="1"/>
  <c r="U928" i="2" s="1"/>
  <c r="U927" i="2"/>
  <c r="Q927" i="2"/>
  <c r="T927" i="2" s="1"/>
  <c r="K927" i="2"/>
  <c r="W927" i="2" s="1"/>
  <c r="J927" i="2"/>
  <c r="V927" i="2" s="1"/>
  <c r="H927" i="2"/>
  <c r="P927" i="2" s="1"/>
  <c r="S927" i="2" s="1"/>
  <c r="F927" i="2"/>
  <c r="E927" i="2"/>
  <c r="D927" i="2"/>
  <c r="I927" i="2" s="1"/>
  <c r="Q926" i="2"/>
  <c r="T926" i="2" s="1"/>
  <c r="J926" i="2"/>
  <c r="V926" i="2" s="1"/>
  <c r="H926" i="2"/>
  <c r="P926" i="2" s="1"/>
  <c r="S926" i="2" s="1"/>
  <c r="F926" i="2"/>
  <c r="K926" i="2" s="1"/>
  <c r="W926" i="2" s="1"/>
  <c r="E926" i="2"/>
  <c r="D926" i="2"/>
  <c r="I926" i="2" s="1"/>
  <c r="U926" i="2" s="1"/>
  <c r="U925" i="2"/>
  <c r="Q925" i="2"/>
  <c r="T925" i="2" s="1"/>
  <c r="K925" i="2"/>
  <c r="W925" i="2" s="1"/>
  <c r="J925" i="2"/>
  <c r="V925" i="2" s="1"/>
  <c r="H925" i="2"/>
  <c r="P925" i="2" s="1"/>
  <c r="S925" i="2" s="1"/>
  <c r="F925" i="2"/>
  <c r="E925" i="2"/>
  <c r="D925" i="2"/>
  <c r="I925" i="2" s="1"/>
  <c r="Q924" i="2"/>
  <c r="T924" i="2" s="1"/>
  <c r="J924" i="2"/>
  <c r="V924" i="2" s="1"/>
  <c r="H924" i="2"/>
  <c r="P924" i="2" s="1"/>
  <c r="S924" i="2" s="1"/>
  <c r="F924" i="2"/>
  <c r="K924" i="2" s="1"/>
  <c r="W924" i="2" s="1"/>
  <c r="E924" i="2"/>
  <c r="D924" i="2"/>
  <c r="I924" i="2" s="1"/>
  <c r="U924" i="2" s="1"/>
  <c r="V923" i="2"/>
  <c r="U923" i="2"/>
  <c r="Q923" i="2"/>
  <c r="T923" i="2" s="1"/>
  <c r="K923" i="2"/>
  <c r="W923" i="2" s="1"/>
  <c r="J923" i="2"/>
  <c r="H923" i="2"/>
  <c r="P923" i="2" s="1"/>
  <c r="S923" i="2" s="1"/>
  <c r="F923" i="2"/>
  <c r="E923" i="2"/>
  <c r="D923" i="2"/>
  <c r="I923" i="2" s="1"/>
  <c r="Q922" i="2"/>
  <c r="T922" i="2" s="1"/>
  <c r="J922" i="2"/>
  <c r="V922" i="2" s="1"/>
  <c r="H922" i="2"/>
  <c r="P922" i="2" s="1"/>
  <c r="S922" i="2" s="1"/>
  <c r="F922" i="2"/>
  <c r="K922" i="2" s="1"/>
  <c r="W922" i="2" s="1"/>
  <c r="E922" i="2"/>
  <c r="D922" i="2"/>
  <c r="I922" i="2" s="1"/>
  <c r="U922" i="2" s="1"/>
  <c r="U921" i="2"/>
  <c r="Q921" i="2"/>
  <c r="T921" i="2" s="1"/>
  <c r="K921" i="2"/>
  <c r="W921" i="2" s="1"/>
  <c r="J921" i="2"/>
  <c r="V921" i="2" s="1"/>
  <c r="H921" i="2"/>
  <c r="P921" i="2" s="1"/>
  <c r="S921" i="2" s="1"/>
  <c r="F921" i="2"/>
  <c r="E921" i="2"/>
  <c r="D921" i="2"/>
  <c r="I921" i="2" s="1"/>
  <c r="Q920" i="2"/>
  <c r="T920" i="2" s="1"/>
  <c r="J920" i="2"/>
  <c r="V920" i="2" s="1"/>
  <c r="H920" i="2"/>
  <c r="P920" i="2" s="1"/>
  <c r="S920" i="2" s="1"/>
  <c r="F920" i="2"/>
  <c r="K920" i="2" s="1"/>
  <c r="W920" i="2" s="1"/>
  <c r="E920" i="2"/>
  <c r="D920" i="2"/>
  <c r="I920" i="2" s="1"/>
  <c r="U920" i="2" s="1"/>
  <c r="U919" i="2"/>
  <c r="Q919" i="2"/>
  <c r="T919" i="2" s="1"/>
  <c r="K919" i="2"/>
  <c r="W919" i="2" s="1"/>
  <c r="J919" i="2"/>
  <c r="V919" i="2" s="1"/>
  <c r="H919" i="2"/>
  <c r="P919" i="2" s="1"/>
  <c r="S919" i="2" s="1"/>
  <c r="F919" i="2"/>
  <c r="E919" i="2"/>
  <c r="D919" i="2"/>
  <c r="I919" i="2" s="1"/>
  <c r="Q918" i="2"/>
  <c r="T918" i="2" s="1"/>
  <c r="J918" i="2"/>
  <c r="V918" i="2" s="1"/>
  <c r="H918" i="2"/>
  <c r="P918" i="2" s="1"/>
  <c r="S918" i="2" s="1"/>
  <c r="F918" i="2"/>
  <c r="K918" i="2" s="1"/>
  <c r="W918" i="2" s="1"/>
  <c r="E918" i="2"/>
  <c r="D918" i="2"/>
  <c r="I918" i="2" s="1"/>
  <c r="U918" i="2" s="1"/>
  <c r="U917" i="2"/>
  <c r="Q917" i="2"/>
  <c r="T917" i="2" s="1"/>
  <c r="K917" i="2"/>
  <c r="W917" i="2" s="1"/>
  <c r="J917" i="2"/>
  <c r="V917" i="2" s="1"/>
  <c r="H917" i="2"/>
  <c r="P917" i="2" s="1"/>
  <c r="S917" i="2" s="1"/>
  <c r="F917" i="2"/>
  <c r="E917" i="2"/>
  <c r="D917" i="2"/>
  <c r="I917" i="2" s="1"/>
  <c r="Q916" i="2"/>
  <c r="T916" i="2" s="1"/>
  <c r="J916" i="2"/>
  <c r="V916" i="2" s="1"/>
  <c r="H916" i="2"/>
  <c r="P916" i="2" s="1"/>
  <c r="S916" i="2" s="1"/>
  <c r="F916" i="2"/>
  <c r="K916" i="2" s="1"/>
  <c r="W916" i="2" s="1"/>
  <c r="E916" i="2"/>
  <c r="D916" i="2"/>
  <c r="I916" i="2" s="1"/>
  <c r="U916" i="2" s="1"/>
  <c r="U915" i="2"/>
  <c r="Q915" i="2"/>
  <c r="T915" i="2" s="1"/>
  <c r="K915" i="2"/>
  <c r="W915" i="2" s="1"/>
  <c r="J915" i="2"/>
  <c r="V915" i="2" s="1"/>
  <c r="H915" i="2"/>
  <c r="P915" i="2" s="1"/>
  <c r="S915" i="2" s="1"/>
  <c r="F915" i="2"/>
  <c r="E915" i="2"/>
  <c r="D915" i="2"/>
  <c r="I915" i="2" s="1"/>
  <c r="Q914" i="2"/>
  <c r="T914" i="2" s="1"/>
  <c r="J914" i="2"/>
  <c r="V914" i="2" s="1"/>
  <c r="H914" i="2"/>
  <c r="P914" i="2" s="1"/>
  <c r="S914" i="2" s="1"/>
  <c r="F914" i="2"/>
  <c r="K914" i="2" s="1"/>
  <c r="W914" i="2" s="1"/>
  <c r="E914" i="2"/>
  <c r="D914" i="2"/>
  <c r="I914" i="2" s="1"/>
  <c r="U914" i="2" s="1"/>
  <c r="U913" i="2"/>
  <c r="Q913" i="2"/>
  <c r="T913" i="2" s="1"/>
  <c r="K913" i="2"/>
  <c r="W913" i="2" s="1"/>
  <c r="J913" i="2"/>
  <c r="V913" i="2" s="1"/>
  <c r="H913" i="2"/>
  <c r="P913" i="2" s="1"/>
  <c r="S913" i="2" s="1"/>
  <c r="F913" i="2"/>
  <c r="E913" i="2"/>
  <c r="D913" i="2"/>
  <c r="I913" i="2" s="1"/>
  <c r="Q912" i="2"/>
  <c r="T912" i="2" s="1"/>
  <c r="J912" i="2"/>
  <c r="V912" i="2" s="1"/>
  <c r="H912" i="2"/>
  <c r="P912" i="2" s="1"/>
  <c r="S912" i="2" s="1"/>
  <c r="F912" i="2"/>
  <c r="K912" i="2" s="1"/>
  <c r="W912" i="2" s="1"/>
  <c r="E912" i="2"/>
  <c r="D912" i="2"/>
  <c r="I912" i="2" s="1"/>
  <c r="U912" i="2" s="1"/>
  <c r="U911" i="2"/>
  <c r="Q911" i="2"/>
  <c r="T911" i="2" s="1"/>
  <c r="K911" i="2"/>
  <c r="W911" i="2" s="1"/>
  <c r="J911" i="2"/>
  <c r="V911" i="2" s="1"/>
  <c r="H911" i="2"/>
  <c r="P911" i="2" s="1"/>
  <c r="S911" i="2" s="1"/>
  <c r="F911" i="2"/>
  <c r="E911" i="2"/>
  <c r="D911" i="2"/>
  <c r="I911" i="2" s="1"/>
  <c r="Q910" i="2"/>
  <c r="T910" i="2" s="1"/>
  <c r="J910" i="2"/>
  <c r="V910" i="2" s="1"/>
  <c r="H910" i="2"/>
  <c r="P910" i="2" s="1"/>
  <c r="S910" i="2" s="1"/>
  <c r="F910" i="2"/>
  <c r="K910" i="2" s="1"/>
  <c r="W910" i="2" s="1"/>
  <c r="E910" i="2"/>
  <c r="D910" i="2"/>
  <c r="I910" i="2" s="1"/>
  <c r="U910" i="2" s="1"/>
  <c r="U909" i="2"/>
  <c r="Q909" i="2"/>
  <c r="T909" i="2" s="1"/>
  <c r="K909" i="2"/>
  <c r="W909" i="2" s="1"/>
  <c r="J909" i="2"/>
  <c r="V909" i="2" s="1"/>
  <c r="H909" i="2"/>
  <c r="P909" i="2" s="1"/>
  <c r="S909" i="2" s="1"/>
  <c r="F909" i="2"/>
  <c r="E909" i="2"/>
  <c r="D909" i="2"/>
  <c r="I909" i="2" s="1"/>
  <c r="Q908" i="2"/>
  <c r="T908" i="2" s="1"/>
  <c r="J908" i="2"/>
  <c r="V908" i="2" s="1"/>
  <c r="H908" i="2"/>
  <c r="P908" i="2" s="1"/>
  <c r="S908" i="2" s="1"/>
  <c r="F908" i="2"/>
  <c r="K908" i="2" s="1"/>
  <c r="W908" i="2" s="1"/>
  <c r="E908" i="2"/>
  <c r="D908" i="2"/>
  <c r="I908" i="2" s="1"/>
  <c r="U908" i="2" s="1"/>
  <c r="U907" i="2"/>
  <c r="Q907" i="2"/>
  <c r="T907" i="2" s="1"/>
  <c r="K907" i="2"/>
  <c r="W907" i="2" s="1"/>
  <c r="J907" i="2"/>
  <c r="V907" i="2" s="1"/>
  <c r="H907" i="2"/>
  <c r="P907" i="2" s="1"/>
  <c r="S907" i="2" s="1"/>
  <c r="F907" i="2"/>
  <c r="E907" i="2"/>
  <c r="D907" i="2"/>
  <c r="I907" i="2" s="1"/>
  <c r="Q906" i="2"/>
  <c r="T906" i="2" s="1"/>
  <c r="J906" i="2"/>
  <c r="V906" i="2" s="1"/>
  <c r="H906" i="2"/>
  <c r="P906" i="2" s="1"/>
  <c r="S906" i="2" s="1"/>
  <c r="F906" i="2"/>
  <c r="K906" i="2" s="1"/>
  <c r="W906" i="2" s="1"/>
  <c r="E906" i="2"/>
  <c r="D906" i="2"/>
  <c r="I906" i="2" s="1"/>
  <c r="U906" i="2" s="1"/>
  <c r="U905" i="2"/>
  <c r="Q905" i="2"/>
  <c r="T905" i="2" s="1"/>
  <c r="K905" i="2"/>
  <c r="W905" i="2" s="1"/>
  <c r="J905" i="2"/>
  <c r="V905" i="2" s="1"/>
  <c r="H905" i="2"/>
  <c r="P905" i="2" s="1"/>
  <c r="S905" i="2" s="1"/>
  <c r="F905" i="2"/>
  <c r="E905" i="2"/>
  <c r="D905" i="2"/>
  <c r="I905" i="2" s="1"/>
  <c r="Q904" i="2"/>
  <c r="T904" i="2" s="1"/>
  <c r="J904" i="2"/>
  <c r="V904" i="2" s="1"/>
  <c r="H904" i="2"/>
  <c r="P904" i="2" s="1"/>
  <c r="S904" i="2" s="1"/>
  <c r="F904" i="2"/>
  <c r="K904" i="2" s="1"/>
  <c r="W904" i="2" s="1"/>
  <c r="E904" i="2"/>
  <c r="D904" i="2"/>
  <c r="I904" i="2" s="1"/>
  <c r="U904" i="2" s="1"/>
  <c r="U903" i="2"/>
  <c r="Q903" i="2"/>
  <c r="T903" i="2" s="1"/>
  <c r="K903" i="2"/>
  <c r="W903" i="2" s="1"/>
  <c r="J903" i="2"/>
  <c r="V903" i="2" s="1"/>
  <c r="H903" i="2"/>
  <c r="P903" i="2" s="1"/>
  <c r="S903" i="2" s="1"/>
  <c r="F903" i="2"/>
  <c r="E903" i="2"/>
  <c r="D903" i="2"/>
  <c r="I903" i="2" s="1"/>
  <c r="Q902" i="2"/>
  <c r="T902" i="2" s="1"/>
  <c r="J902" i="2"/>
  <c r="V902" i="2" s="1"/>
  <c r="H902" i="2"/>
  <c r="P902" i="2" s="1"/>
  <c r="S902" i="2" s="1"/>
  <c r="F902" i="2"/>
  <c r="K902" i="2" s="1"/>
  <c r="W902" i="2" s="1"/>
  <c r="E902" i="2"/>
  <c r="D902" i="2"/>
  <c r="I902" i="2" s="1"/>
  <c r="U902" i="2" s="1"/>
  <c r="U901" i="2"/>
  <c r="Q901" i="2"/>
  <c r="T901" i="2" s="1"/>
  <c r="K901" i="2"/>
  <c r="W901" i="2" s="1"/>
  <c r="J901" i="2"/>
  <c r="V901" i="2" s="1"/>
  <c r="H901" i="2"/>
  <c r="P901" i="2" s="1"/>
  <c r="S901" i="2" s="1"/>
  <c r="F901" i="2"/>
  <c r="E901" i="2"/>
  <c r="D901" i="2"/>
  <c r="I901" i="2" s="1"/>
  <c r="Q900" i="2"/>
  <c r="T900" i="2" s="1"/>
  <c r="J900" i="2"/>
  <c r="V900" i="2" s="1"/>
  <c r="H900" i="2"/>
  <c r="P900" i="2" s="1"/>
  <c r="S900" i="2" s="1"/>
  <c r="F900" i="2"/>
  <c r="K900" i="2" s="1"/>
  <c r="W900" i="2" s="1"/>
  <c r="E900" i="2"/>
  <c r="D900" i="2"/>
  <c r="I900" i="2" s="1"/>
  <c r="U900" i="2" s="1"/>
  <c r="U899" i="2"/>
  <c r="Q899" i="2"/>
  <c r="T899" i="2" s="1"/>
  <c r="K899" i="2"/>
  <c r="W899" i="2" s="1"/>
  <c r="J899" i="2"/>
  <c r="V899" i="2" s="1"/>
  <c r="H899" i="2"/>
  <c r="P899" i="2" s="1"/>
  <c r="S899" i="2" s="1"/>
  <c r="F899" i="2"/>
  <c r="E899" i="2"/>
  <c r="D899" i="2"/>
  <c r="I899" i="2" s="1"/>
  <c r="Q898" i="2"/>
  <c r="T898" i="2" s="1"/>
  <c r="J898" i="2"/>
  <c r="V898" i="2" s="1"/>
  <c r="H898" i="2"/>
  <c r="P898" i="2" s="1"/>
  <c r="S898" i="2" s="1"/>
  <c r="F898" i="2"/>
  <c r="K898" i="2" s="1"/>
  <c r="W898" i="2" s="1"/>
  <c r="E898" i="2"/>
  <c r="D898" i="2"/>
  <c r="I898" i="2" s="1"/>
  <c r="U898" i="2" s="1"/>
  <c r="U897" i="2"/>
  <c r="Q897" i="2"/>
  <c r="T897" i="2" s="1"/>
  <c r="K897" i="2"/>
  <c r="W897" i="2" s="1"/>
  <c r="J897" i="2"/>
  <c r="V897" i="2" s="1"/>
  <c r="H897" i="2"/>
  <c r="P897" i="2" s="1"/>
  <c r="S897" i="2" s="1"/>
  <c r="F897" i="2"/>
  <c r="E897" i="2"/>
  <c r="D897" i="2"/>
  <c r="I897" i="2" s="1"/>
  <c r="Q896" i="2"/>
  <c r="T896" i="2" s="1"/>
  <c r="J896" i="2"/>
  <c r="V896" i="2" s="1"/>
  <c r="H896" i="2"/>
  <c r="P896" i="2" s="1"/>
  <c r="S896" i="2" s="1"/>
  <c r="F896" i="2"/>
  <c r="K896" i="2" s="1"/>
  <c r="W896" i="2" s="1"/>
  <c r="E896" i="2"/>
  <c r="D896" i="2"/>
  <c r="I896" i="2" s="1"/>
  <c r="U896" i="2" s="1"/>
  <c r="U895" i="2"/>
  <c r="Q895" i="2"/>
  <c r="T895" i="2" s="1"/>
  <c r="K895" i="2"/>
  <c r="W895" i="2" s="1"/>
  <c r="J895" i="2"/>
  <c r="V895" i="2" s="1"/>
  <c r="H895" i="2"/>
  <c r="P895" i="2" s="1"/>
  <c r="S895" i="2" s="1"/>
  <c r="F895" i="2"/>
  <c r="E895" i="2"/>
  <c r="D895" i="2"/>
  <c r="I895" i="2" s="1"/>
  <c r="Q894" i="2"/>
  <c r="T894" i="2" s="1"/>
  <c r="J894" i="2"/>
  <c r="V894" i="2" s="1"/>
  <c r="H894" i="2"/>
  <c r="P894" i="2" s="1"/>
  <c r="S894" i="2" s="1"/>
  <c r="F894" i="2"/>
  <c r="K894" i="2" s="1"/>
  <c r="W894" i="2" s="1"/>
  <c r="E894" i="2"/>
  <c r="D894" i="2"/>
  <c r="I894" i="2" s="1"/>
  <c r="U894" i="2" s="1"/>
  <c r="U893" i="2"/>
  <c r="Q893" i="2"/>
  <c r="T893" i="2" s="1"/>
  <c r="K893" i="2"/>
  <c r="W893" i="2" s="1"/>
  <c r="J893" i="2"/>
  <c r="V893" i="2" s="1"/>
  <c r="H893" i="2"/>
  <c r="P893" i="2" s="1"/>
  <c r="S893" i="2" s="1"/>
  <c r="F893" i="2"/>
  <c r="E893" i="2"/>
  <c r="D893" i="2"/>
  <c r="I893" i="2" s="1"/>
  <c r="Q892" i="2"/>
  <c r="T892" i="2" s="1"/>
  <c r="J892" i="2"/>
  <c r="V892" i="2" s="1"/>
  <c r="H892" i="2"/>
  <c r="P892" i="2" s="1"/>
  <c r="S892" i="2" s="1"/>
  <c r="F892" i="2"/>
  <c r="K892" i="2" s="1"/>
  <c r="W892" i="2" s="1"/>
  <c r="E892" i="2"/>
  <c r="D892" i="2"/>
  <c r="I892" i="2" s="1"/>
  <c r="U892" i="2" s="1"/>
  <c r="U891" i="2"/>
  <c r="Q891" i="2"/>
  <c r="T891" i="2" s="1"/>
  <c r="K891" i="2"/>
  <c r="W891" i="2" s="1"/>
  <c r="J891" i="2"/>
  <c r="V891" i="2" s="1"/>
  <c r="H891" i="2"/>
  <c r="P891" i="2" s="1"/>
  <c r="S891" i="2" s="1"/>
  <c r="F891" i="2"/>
  <c r="E891" i="2"/>
  <c r="D891" i="2"/>
  <c r="I891" i="2" s="1"/>
  <c r="Q890" i="2"/>
  <c r="T890" i="2" s="1"/>
  <c r="J890" i="2"/>
  <c r="V890" i="2" s="1"/>
  <c r="H890" i="2"/>
  <c r="P890" i="2" s="1"/>
  <c r="S890" i="2" s="1"/>
  <c r="F890" i="2"/>
  <c r="K890" i="2" s="1"/>
  <c r="W890" i="2" s="1"/>
  <c r="E890" i="2"/>
  <c r="D890" i="2"/>
  <c r="I890" i="2" s="1"/>
  <c r="U890" i="2" s="1"/>
  <c r="U889" i="2"/>
  <c r="Q889" i="2"/>
  <c r="T889" i="2" s="1"/>
  <c r="K889" i="2"/>
  <c r="W889" i="2" s="1"/>
  <c r="J889" i="2"/>
  <c r="V889" i="2" s="1"/>
  <c r="H889" i="2"/>
  <c r="P889" i="2" s="1"/>
  <c r="S889" i="2" s="1"/>
  <c r="F889" i="2"/>
  <c r="E889" i="2"/>
  <c r="D889" i="2"/>
  <c r="I889" i="2" s="1"/>
  <c r="Q888" i="2"/>
  <c r="T888" i="2" s="1"/>
  <c r="J888" i="2"/>
  <c r="V888" i="2" s="1"/>
  <c r="H888" i="2"/>
  <c r="P888" i="2" s="1"/>
  <c r="S888" i="2" s="1"/>
  <c r="F888" i="2"/>
  <c r="K888" i="2" s="1"/>
  <c r="W888" i="2" s="1"/>
  <c r="E888" i="2"/>
  <c r="D888" i="2"/>
  <c r="I888" i="2" s="1"/>
  <c r="U888" i="2" s="1"/>
  <c r="U887" i="2"/>
  <c r="Q887" i="2"/>
  <c r="T887" i="2" s="1"/>
  <c r="K887" i="2"/>
  <c r="W887" i="2" s="1"/>
  <c r="J887" i="2"/>
  <c r="V887" i="2" s="1"/>
  <c r="H887" i="2"/>
  <c r="P887" i="2" s="1"/>
  <c r="S887" i="2" s="1"/>
  <c r="F887" i="2"/>
  <c r="E887" i="2"/>
  <c r="D887" i="2"/>
  <c r="I887" i="2" s="1"/>
  <c r="Q886" i="2"/>
  <c r="T886" i="2" s="1"/>
  <c r="J886" i="2"/>
  <c r="V886" i="2" s="1"/>
  <c r="H886" i="2"/>
  <c r="P886" i="2" s="1"/>
  <c r="S886" i="2" s="1"/>
  <c r="F886" i="2"/>
  <c r="K886" i="2" s="1"/>
  <c r="W886" i="2" s="1"/>
  <c r="E886" i="2"/>
  <c r="D886" i="2"/>
  <c r="I886" i="2" s="1"/>
  <c r="U886" i="2" s="1"/>
  <c r="U885" i="2"/>
  <c r="Q885" i="2"/>
  <c r="T885" i="2" s="1"/>
  <c r="K885" i="2"/>
  <c r="W885" i="2" s="1"/>
  <c r="J885" i="2"/>
  <c r="V885" i="2" s="1"/>
  <c r="H885" i="2"/>
  <c r="P885" i="2" s="1"/>
  <c r="S885" i="2" s="1"/>
  <c r="F885" i="2"/>
  <c r="E885" i="2"/>
  <c r="D885" i="2"/>
  <c r="I885" i="2" s="1"/>
  <c r="Q884" i="2"/>
  <c r="T884" i="2" s="1"/>
  <c r="J884" i="2"/>
  <c r="V884" i="2" s="1"/>
  <c r="H884" i="2"/>
  <c r="P884" i="2" s="1"/>
  <c r="S884" i="2" s="1"/>
  <c r="F884" i="2"/>
  <c r="K884" i="2" s="1"/>
  <c r="W884" i="2" s="1"/>
  <c r="E884" i="2"/>
  <c r="D884" i="2"/>
  <c r="I884" i="2" s="1"/>
  <c r="U884" i="2" s="1"/>
  <c r="U883" i="2"/>
  <c r="Q883" i="2"/>
  <c r="T883" i="2" s="1"/>
  <c r="K883" i="2"/>
  <c r="W883" i="2" s="1"/>
  <c r="J883" i="2"/>
  <c r="V883" i="2" s="1"/>
  <c r="H883" i="2"/>
  <c r="P883" i="2" s="1"/>
  <c r="S883" i="2" s="1"/>
  <c r="F883" i="2"/>
  <c r="E883" i="2"/>
  <c r="D883" i="2"/>
  <c r="I883" i="2" s="1"/>
  <c r="Q882" i="2"/>
  <c r="T882" i="2" s="1"/>
  <c r="J882" i="2"/>
  <c r="V882" i="2" s="1"/>
  <c r="H882" i="2"/>
  <c r="P882" i="2" s="1"/>
  <c r="S882" i="2" s="1"/>
  <c r="F882" i="2"/>
  <c r="K882" i="2" s="1"/>
  <c r="W882" i="2" s="1"/>
  <c r="E882" i="2"/>
  <c r="D882" i="2"/>
  <c r="I882" i="2" s="1"/>
  <c r="U882" i="2" s="1"/>
  <c r="H881" i="2"/>
  <c r="F881" i="2"/>
  <c r="K881" i="2" s="1"/>
  <c r="W881" i="2" s="1"/>
  <c r="E881" i="2"/>
  <c r="D881" i="2"/>
  <c r="V880" i="2"/>
  <c r="O880" i="2"/>
  <c r="R880" i="2" s="1"/>
  <c r="K880" i="2"/>
  <c r="W880" i="2" s="1"/>
  <c r="H880" i="2"/>
  <c r="F880" i="2"/>
  <c r="E880" i="2"/>
  <c r="J880" i="2" s="1"/>
  <c r="D880" i="2"/>
  <c r="I880" i="2" s="1"/>
  <c r="U880" i="2" s="1"/>
  <c r="H879" i="2"/>
  <c r="F879" i="2"/>
  <c r="K879" i="2" s="1"/>
  <c r="W879" i="2" s="1"/>
  <c r="E879" i="2"/>
  <c r="D879" i="2"/>
  <c r="V878" i="2"/>
  <c r="O878" i="2"/>
  <c r="R878" i="2" s="1"/>
  <c r="K878" i="2"/>
  <c r="W878" i="2" s="1"/>
  <c r="H878" i="2"/>
  <c r="F878" i="2"/>
  <c r="E878" i="2"/>
  <c r="J878" i="2" s="1"/>
  <c r="D878" i="2"/>
  <c r="I878" i="2" s="1"/>
  <c r="U878" i="2" s="1"/>
  <c r="H877" i="2"/>
  <c r="F877" i="2"/>
  <c r="K877" i="2" s="1"/>
  <c r="W877" i="2" s="1"/>
  <c r="E877" i="2"/>
  <c r="D877" i="2"/>
  <c r="V876" i="2"/>
  <c r="O876" i="2"/>
  <c r="R876" i="2" s="1"/>
  <c r="K876" i="2"/>
  <c r="W876" i="2" s="1"/>
  <c r="H876" i="2"/>
  <c r="F876" i="2"/>
  <c r="E876" i="2"/>
  <c r="J876" i="2" s="1"/>
  <c r="D876" i="2"/>
  <c r="I876" i="2" s="1"/>
  <c r="U876" i="2" s="1"/>
  <c r="H875" i="2"/>
  <c r="F875" i="2"/>
  <c r="K875" i="2" s="1"/>
  <c r="W875" i="2" s="1"/>
  <c r="E875" i="2"/>
  <c r="D875" i="2"/>
  <c r="V874" i="2"/>
  <c r="O874" i="2"/>
  <c r="R874" i="2" s="1"/>
  <c r="K874" i="2"/>
  <c r="W874" i="2" s="1"/>
  <c r="H874" i="2"/>
  <c r="F874" i="2"/>
  <c r="E874" i="2"/>
  <c r="J874" i="2" s="1"/>
  <c r="D874" i="2"/>
  <c r="I874" i="2" s="1"/>
  <c r="U874" i="2" s="1"/>
  <c r="H873" i="2"/>
  <c r="F873" i="2"/>
  <c r="K873" i="2" s="1"/>
  <c r="W873" i="2" s="1"/>
  <c r="E873" i="2"/>
  <c r="D873" i="2"/>
  <c r="V872" i="2"/>
  <c r="O872" i="2"/>
  <c r="R872" i="2" s="1"/>
  <c r="K872" i="2"/>
  <c r="W872" i="2" s="1"/>
  <c r="H872" i="2"/>
  <c r="F872" i="2"/>
  <c r="E872" i="2"/>
  <c r="J872" i="2" s="1"/>
  <c r="D872" i="2"/>
  <c r="I872" i="2" s="1"/>
  <c r="U872" i="2" s="1"/>
  <c r="H871" i="2"/>
  <c r="F871" i="2"/>
  <c r="K871" i="2" s="1"/>
  <c r="W871" i="2" s="1"/>
  <c r="E871" i="2"/>
  <c r="D871" i="2"/>
  <c r="V870" i="2"/>
  <c r="O870" i="2"/>
  <c r="R870" i="2" s="1"/>
  <c r="K870" i="2"/>
  <c r="W870" i="2" s="1"/>
  <c r="H870" i="2"/>
  <c r="F870" i="2"/>
  <c r="E870" i="2"/>
  <c r="J870" i="2" s="1"/>
  <c r="D870" i="2"/>
  <c r="I870" i="2" s="1"/>
  <c r="U870" i="2" s="1"/>
  <c r="H869" i="2"/>
  <c r="F869" i="2"/>
  <c r="K869" i="2" s="1"/>
  <c r="W869" i="2" s="1"/>
  <c r="E869" i="2"/>
  <c r="D869" i="2"/>
  <c r="V868" i="2"/>
  <c r="O868" i="2"/>
  <c r="R868" i="2" s="1"/>
  <c r="K868" i="2"/>
  <c r="W868" i="2" s="1"/>
  <c r="H868" i="2"/>
  <c r="F868" i="2"/>
  <c r="E868" i="2"/>
  <c r="J868" i="2" s="1"/>
  <c r="D868" i="2"/>
  <c r="I868" i="2" s="1"/>
  <c r="U868" i="2" s="1"/>
  <c r="H867" i="2"/>
  <c r="F867" i="2"/>
  <c r="K867" i="2" s="1"/>
  <c r="W867" i="2" s="1"/>
  <c r="E867" i="2"/>
  <c r="D867" i="2"/>
  <c r="V866" i="2"/>
  <c r="O866" i="2"/>
  <c r="R866" i="2" s="1"/>
  <c r="K866" i="2"/>
  <c r="W866" i="2" s="1"/>
  <c r="H866" i="2"/>
  <c r="F866" i="2"/>
  <c r="E866" i="2"/>
  <c r="J866" i="2" s="1"/>
  <c r="D866" i="2"/>
  <c r="I866" i="2" s="1"/>
  <c r="U866" i="2" s="1"/>
  <c r="H865" i="2"/>
  <c r="F865" i="2"/>
  <c r="K865" i="2" s="1"/>
  <c r="W865" i="2" s="1"/>
  <c r="E865" i="2"/>
  <c r="D865" i="2"/>
  <c r="V864" i="2"/>
  <c r="O864" i="2"/>
  <c r="R864" i="2" s="1"/>
  <c r="K864" i="2"/>
  <c r="W864" i="2" s="1"/>
  <c r="H864" i="2"/>
  <c r="F864" i="2"/>
  <c r="E864" i="2"/>
  <c r="J864" i="2" s="1"/>
  <c r="D864" i="2"/>
  <c r="I864" i="2" s="1"/>
  <c r="U864" i="2" s="1"/>
  <c r="H863" i="2"/>
  <c r="F863" i="2"/>
  <c r="K863" i="2" s="1"/>
  <c r="W863" i="2" s="1"/>
  <c r="E863" i="2"/>
  <c r="D863" i="2"/>
  <c r="V862" i="2"/>
  <c r="O862" i="2"/>
  <c r="R862" i="2" s="1"/>
  <c r="K862" i="2"/>
  <c r="W862" i="2" s="1"/>
  <c r="H862" i="2"/>
  <c r="F862" i="2"/>
  <c r="E862" i="2"/>
  <c r="J862" i="2" s="1"/>
  <c r="D862" i="2"/>
  <c r="I862" i="2" s="1"/>
  <c r="U862" i="2" s="1"/>
  <c r="H861" i="2"/>
  <c r="F861" i="2"/>
  <c r="K861" i="2" s="1"/>
  <c r="W861" i="2" s="1"/>
  <c r="E861" i="2"/>
  <c r="D861" i="2"/>
  <c r="V860" i="2"/>
  <c r="O860" i="2"/>
  <c r="R860" i="2" s="1"/>
  <c r="K860" i="2"/>
  <c r="W860" i="2" s="1"/>
  <c r="H860" i="2"/>
  <c r="F860" i="2"/>
  <c r="E860" i="2"/>
  <c r="J860" i="2" s="1"/>
  <c r="D860" i="2"/>
  <c r="I860" i="2" s="1"/>
  <c r="U860" i="2" s="1"/>
  <c r="H859" i="2"/>
  <c r="F859" i="2"/>
  <c r="K859" i="2" s="1"/>
  <c r="W859" i="2" s="1"/>
  <c r="E859" i="2"/>
  <c r="D859" i="2"/>
  <c r="V858" i="2"/>
  <c r="O858" i="2"/>
  <c r="R858" i="2" s="1"/>
  <c r="K858" i="2"/>
  <c r="W858" i="2" s="1"/>
  <c r="H858" i="2"/>
  <c r="F858" i="2"/>
  <c r="E858" i="2"/>
  <c r="J858" i="2" s="1"/>
  <c r="D858" i="2"/>
  <c r="I858" i="2" s="1"/>
  <c r="U858" i="2" s="1"/>
  <c r="H857" i="2"/>
  <c r="F857" i="2"/>
  <c r="K857" i="2" s="1"/>
  <c r="W857" i="2" s="1"/>
  <c r="E857" i="2"/>
  <c r="D857" i="2"/>
  <c r="V856" i="2"/>
  <c r="O856" i="2"/>
  <c r="R856" i="2" s="1"/>
  <c r="K856" i="2"/>
  <c r="W856" i="2" s="1"/>
  <c r="H856" i="2"/>
  <c r="F856" i="2"/>
  <c r="E856" i="2"/>
  <c r="J856" i="2" s="1"/>
  <c r="D856" i="2"/>
  <c r="I856" i="2" s="1"/>
  <c r="U856" i="2" s="1"/>
  <c r="H855" i="2"/>
  <c r="F855" i="2"/>
  <c r="K855" i="2" s="1"/>
  <c r="W855" i="2" s="1"/>
  <c r="E855" i="2"/>
  <c r="D855" i="2"/>
  <c r="V854" i="2"/>
  <c r="O854" i="2"/>
  <c r="R854" i="2" s="1"/>
  <c r="K854" i="2"/>
  <c r="W854" i="2" s="1"/>
  <c r="H854" i="2"/>
  <c r="F854" i="2"/>
  <c r="E854" i="2"/>
  <c r="J854" i="2" s="1"/>
  <c r="D854" i="2"/>
  <c r="I854" i="2" s="1"/>
  <c r="U854" i="2" s="1"/>
  <c r="H853" i="2"/>
  <c r="F853" i="2"/>
  <c r="K853" i="2" s="1"/>
  <c r="W853" i="2" s="1"/>
  <c r="E853" i="2"/>
  <c r="D853" i="2"/>
  <c r="V852" i="2"/>
  <c r="O852" i="2"/>
  <c r="R852" i="2" s="1"/>
  <c r="K852" i="2"/>
  <c r="W852" i="2" s="1"/>
  <c r="H852" i="2"/>
  <c r="F852" i="2"/>
  <c r="E852" i="2"/>
  <c r="J852" i="2" s="1"/>
  <c r="D852" i="2"/>
  <c r="I852" i="2" s="1"/>
  <c r="U852" i="2" s="1"/>
  <c r="H851" i="2"/>
  <c r="F851" i="2"/>
  <c r="K851" i="2" s="1"/>
  <c r="W851" i="2" s="1"/>
  <c r="E851" i="2"/>
  <c r="D851" i="2"/>
  <c r="V850" i="2"/>
  <c r="O850" i="2"/>
  <c r="R850" i="2" s="1"/>
  <c r="K850" i="2"/>
  <c r="W850" i="2" s="1"/>
  <c r="H850" i="2"/>
  <c r="F850" i="2"/>
  <c r="E850" i="2"/>
  <c r="J850" i="2" s="1"/>
  <c r="D850" i="2"/>
  <c r="I850" i="2" s="1"/>
  <c r="U850" i="2" s="1"/>
  <c r="H849" i="2"/>
  <c r="F849" i="2"/>
  <c r="K849" i="2" s="1"/>
  <c r="W849" i="2" s="1"/>
  <c r="E849" i="2"/>
  <c r="D849" i="2"/>
  <c r="V848" i="2"/>
  <c r="O848" i="2"/>
  <c r="R848" i="2" s="1"/>
  <c r="K848" i="2"/>
  <c r="W848" i="2" s="1"/>
  <c r="H848" i="2"/>
  <c r="F848" i="2"/>
  <c r="E848" i="2"/>
  <c r="J848" i="2" s="1"/>
  <c r="D848" i="2"/>
  <c r="I848" i="2" s="1"/>
  <c r="U848" i="2" s="1"/>
  <c r="H847" i="2"/>
  <c r="F847" i="2"/>
  <c r="K847" i="2" s="1"/>
  <c r="W847" i="2" s="1"/>
  <c r="E847" i="2"/>
  <c r="D847" i="2"/>
  <c r="V846" i="2"/>
  <c r="O846" i="2"/>
  <c r="R846" i="2" s="1"/>
  <c r="K846" i="2"/>
  <c r="W846" i="2" s="1"/>
  <c r="H846" i="2"/>
  <c r="F846" i="2"/>
  <c r="E846" i="2"/>
  <c r="J846" i="2" s="1"/>
  <c r="D846" i="2"/>
  <c r="I846" i="2" s="1"/>
  <c r="U846" i="2" s="1"/>
  <c r="H845" i="2"/>
  <c r="F845" i="2"/>
  <c r="K845" i="2" s="1"/>
  <c r="W845" i="2" s="1"/>
  <c r="E845" i="2"/>
  <c r="D845" i="2"/>
  <c r="V844" i="2"/>
  <c r="O844" i="2"/>
  <c r="R844" i="2" s="1"/>
  <c r="K844" i="2"/>
  <c r="W844" i="2" s="1"/>
  <c r="H844" i="2"/>
  <c r="F844" i="2"/>
  <c r="E844" i="2"/>
  <c r="J844" i="2" s="1"/>
  <c r="D844" i="2"/>
  <c r="I844" i="2" s="1"/>
  <c r="U844" i="2" s="1"/>
  <c r="H843" i="2"/>
  <c r="F843" i="2"/>
  <c r="K843" i="2" s="1"/>
  <c r="W843" i="2" s="1"/>
  <c r="E843" i="2"/>
  <c r="D843" i="2"/>
  <c r="V842" i="2"/>
  <c r="O842" i="2"/>
  <c r="R842" i="2" s="1"/>
  <c r="K842" i="2"/>
  <c r="W842" i="2" s="1"/>
  <c r="H842" i="2"/>
  <c r="F842" i="2"/>
  <c r="E842" i="2"/>
  <c r="J842" i="2" s="1"/>
  <c r="D842" i="2"/>
  <c r="I842" i="2" s="1"/>
  <c r="U842" i="2" s="1"/>
  <c r="H841" i="2"/>
  <c r="F841" i="2"/>
  <c r="K841" i="2" s="1"/>
  <c r="W841" i="2" s="1"/>
  <c r="E841" i="2"/>
  <c r="D841" i="2"/>
  <c r="V840" i="2"/>
  <c r="O840" i="2"/>
  <c r="R840" i="2" s="1"/>
  <c r="K840" i="2"/>
  <c r="W840" i="2" s="1"/>
  <c r="H840" i="2"/>
  <c r="F840" i="2"/>
  <c r="E840" i="2"/>
  <c r="J840" i="2" s="1"/>
  <c r="D840" i="2"/>
  <c r="I840" i="2" s="1"/>
  <c r="U840" i="2" s="1"/>
  <c r="H839" i="2"/>
  <c r="F839" i="2"/>
  <c r="K839" i="2" s="1"/>
  <c r="W839" i="2" s="1"/>
  <c r="E839" i="2"/>
  <c r="D839" i="2"/>
  <c r="V838" i="2"/>
  <c r="O838" i="2"/>
  <c r="R838" i="2" s="1"/>
  <c r="K838" i="2"/>
  <c r="W838" i="2" s="1"/>
  <c r="H838" i="2"/>
  <c r="F838" i="2"/>
  <c r="E838" i="2"/>
  <c r="J838" i="2" s="1"/>
  <c r="D838" i="2"/>
  <c r="I838" i="2" s="1"/>
  <c r="U838" i="2" s="1"/>
  <c r="H837" i="2"/>
  <c r="F837" i="2"/>
  <c r="K837" i="2" s="1"/>
  <c r="W837" i="2" s="1"/>
  <c r="E837" i="2"/>
  <c r="D837" i="2"/>
  <c r="V836" i="2"/>
  <c r="O836" i="2"/>
  <c r="R836" i="2" s="1"/>
  <c r="K836" i="2"/>
  <c r="W836" i="2" s="1"/>
  <c r="H836" i="2"/>
  <c r="F836" i="2"/>
  <c r="E836" i="2"/>
  <c r="J836" i="2" s="1"/>
  <c r="D836" i="2"/>
  <c r="I836" i="2" s="1"/>
  <c r="U836" i="2" s="1"/>
  <c r="H835" i="2"/>
  <c r="F835" i="2"/>
  <c r="K835" i="2" s="1"/>
  <c r="W835" i="2" s="1"/>
  <c r="E835" i="2"/>
  <c r="D835" i="2"/>
  <c r="V834" i="2"/>
  <c r="O834" i="2"/>
  <c r="R834" i="2" s="1"/>
  <c r="K834" i="2"/>
  <c r="W834" i="2" s="1"/>
  <c r="H834" i="2"/>
  <c r="F834" i="2"/>
  <c r="E834" i="2"/>
  <c r="J834" i="2" s="1"/>
  <c r="D834" i="2"/>
  <c r="I834" i="2" s="1"/>
  <c r="U834" i="2" s="1"/>
  <c r="H833" i="2"/>
  <c r="F833" i="2"/>
  <c r="K833" i="2" s="1"/>
  <c r="W833" i="2" s="1"/>
  <c r="E833" i="2"/>
  <c r="D833" i="2"/>
  <c r="V832" i="2"/>
  <c r="O832" i="2"/>
  <c r="R832" i="2" s="1"/>
  <c r="K832" i="2"/>
  <c r="W832" i="2" s="1"/>
  <c r="H832" i="2"/>
  <c r="F832" i="2"/>
  <c r="E832" i="2"/>
  <c r="J832" i="2" s="1"/>
  <c r="D832" i="2"/>
  <c r="I832" i="2" s="1"/>
  <c r="U832" i="2" s="1"/>
  <c r="H831" i="2"/>
  <c r="F831" i="2"/>
  <c r="K831" i="2" s="1"/>
  <c r="W831" i="2" s="1"/>
  <c r="E831" i="2"/>
  <c r="D831" i="2"/>
  <c r="V830" i="2"/>
  <c r="O830" i="2"/>
  <c r="R830" i="2" s="1"/>
  <c r="K830" i="2"/>
  <c r="W830" i="2" s="1"/>
  <c r="H830" i="2"/>
  <c r="F830" i="2"/>
  <c r="E830" i="2"/>
  <c r="J830" i="2" s="1"/>
  <c r="D830" i="2"/>
  <c r="I830" i="2" s="1"/>
  <c r="U830" i="2" s="1"/>
  <c r="H829" i="2"/>
  <c r="F829" i="2"/>
  <c r="K829" i="2" s="1"/>
  <c r="W829" i="2" s="1"/>
  <c r="E829" i="2"/>
  <c r="D829" i="2"/>
  <c r="V828" i="2"/>
  <c r="O828" i="2"/>
  <c r="R828" i="2" s="1"/>
  <c r="K828" i="2"/>
  <c r="W828" i="2" s="1"/>
  <c r="H828" i="2"/>
  <c r="F828" i="2"/>
  <c r="E828" i="2"/>
  <c r="J828" i="2" s="1"/>
  <c r="D828" i="2"/>
  <c r="I828" i="2" s="1"/>
  <c r="U828" i="2" s="1"/>
  <c r="H827" i="2"/>
  <c r="F827" i="2"/>
  <c r="K827" i="2" s="1"/>
  <c r="W827" i="2" s="1"/>
  <c r="E827" i="2"/>
  <c r="D827" i="2"/>
  <c r="V826" i="2"/>
  <c r="O826" i="2"/>
  <c r="R826" i="2" s="1"/>
  <c r="K826" i="2"/>
  <c r="W826" i="2" s="1"/>
  <c r="H826" i="2"/>
  <c r="F826" i="2"/>
  <c r="E826" i="2"/>
  <c r="J826" i="2" s="1"/>
  <c r="D826" i="2"/>
  <c r="I826" i="2" s="1"/>
  <c r="U826" i="2" s="1"/>
  <c r="H825" i="2"/>
  <c r="F825" i="2"/>
  <c r="K825" i="2" s="1"/>
  <c r="W825" i="2" s="1"/>
  <c r="E825" i="2"/>
  <c r="D825" i="2"/>
  <c r="V824" i="2"/>
  <c r="O824" i="2"/>
  <c r="R824" i="2" s="1"/>
  <c r="K824" i="2"/>
  <c r="W824" i="2" s="1"/>
  <c r="H824" i="2"/>
  <c r="F824" i="2"/>
  <c r="E824" i="2"/>
  <c r="J824" i="2" s="1"/>
  <c r="D824" i="2"/>
  <c r="I824" i="2" s="1"/>
  <c r="U824" i="2" s="1"/>
  <c r="H823" i="2"/>
  <c r="F823" i="2"/>
  <c r="K823" i="2" s="1"/>
  <c r="W823" i="2" s="1"/>
  <c r="E823" i="2"/>
  <c r="D823" i="2"/>
  <c r="V822" i="2"/>
  <c r="O822" i="2"/>
  <c r="R822" i="2" s="1"/>
  <c r="K822" i="2"/>
  <c r="W822" i="2" s="1"/>
  <c r="H822" i="2"/>
  <c r="F822" i="2"/>
  <c r="E822" i="2"/>
  <c r="J822" i="2" s="1"/>
  <c r="D822" i="2"/>
  <c r="I822" i="2" s="1"/>
  <c r="U822" i="2" s="1"/>
  <c r="H821" i="2"/>
  <c r="F821" i="2"/>
  <c r="K821" i="2" s="1"/>
  <c r="W821" i="2" s="1"/>
  <c r="E821" i="2"/>
  <c r="D821" i="2"/>
  <c r="V820" i="2"/>
  <c r="O820" i="2"/>
  <c r="R820" i="2" s="1"/>
  <c r="K820" i="2"/>
  <c r="W820" i="2" s="1"/>
  <c r="H820" i="2"/>
  <c r="F820" i="2"/>
  <c r="E820" i="2"/>
  <c r="J820" i="2" s="1"/>
  <c r="D820" i="2"/>
  <c r="I820" i="2" s="1"/>
  <c r="U820" i="2" s="1"/>
  <c r="H819" i="2"/>
  <c r="F819" i="2"/>
  <c r="K819" i="2" s="1"/>
  <c r="W819" i="2" s="1"/>
  <c r="E819" i="2"/>
  <c r="D819" i="2"/>
  <c r="V818" i="2"/>
  <c r="O818" i="2"/>
  <c r="R818" i="2" s="1"/>
  <c r="K818" i="2"/>
  <c r="W818" i="2" s="1"/>
  <c r="H818" i="2"/>
  <c r="F818" i="2"/>
  <c r="E818" i="2"/>
  <c r="J818" i="2" s="1"/>
  <c r="D818" i="2"/>
  <c r="I818" i="2" s="1"/>
  <c r="U818" i="2" s="1"/>
  <c r="H817" i="2"/>
  <c r="F817" i="2"/>
  <c r="K817" i="2" s="1"/>
  <c r="W817" i="2" s="1"/>
  <c r="E817" i="2"/>
  <c r="D817" i="2"/>
  <c r="V816" i="2"/>
  <c r="O816" i="2"/>
  <c r="R816" i="2" s="1"/>
  <c r="K816" i="2"/>
  <c r="W816" i="2" s="1"/>
  <c r="H816" i="2"/>
  <c r="F816" i="2"/>
  <c r="E816" i="2"/>
  <c r="J816" i="2" s="1"/>
  <c r="D816" i="2"/>
  <c r="I816" i="2" s="1"/>
  <c r="U816" i="2" s="1"/>
  <c r="H815" i="2"/>
  <c r="F815" i="2"/>
  <c r="K815" i="2" s="1"/>
  <c r="W815" i="2" s="1"/>
  <c r="E815" i="2"/>
  <c r="D815" i="2"/>
  <c r="V814" i="2"/>
  <c r="O814" i="2"/>
  <c r="R814" i="2" s="1"/>
  <c r="K814" i="2"/>
  <c r="W814" i="2" s="1"/>
  <c r="H814" i="2"/>
  <c r="F814" i="2"/>
  <c r="E814" i="2"/>
  <c r="J814" i="2" s="1"/>
  <c r="D814" i="2"/>
  <c r="I814" i="2" s="1"/>
  <c r="U814" i="2" s="1"/>
  <c r="H813" i="2"/>
  <c r="F813" i="2"/>
  <c r="K813" i="2" s="1"/>
  <c r="W813" i="2" s="1"/>
  <c r="E813" i="2"/>
  <c r="D813" i="2"/>
  <c r="V812" i="2"/>
  <c r="O812" i="2"/>
  <c r="R812" i="2" s="1"/>
  <c r="K812" i="2"/>
  <c r="W812" i="2" s="1"/>
  <c r="H812" i="2"/>
  <c r="F812" i="2"/>
  <c r="E812" i="2"/>
  <c r="J812" i="2" s="1"/>
  <c r="D812" i="2"/>
  <c r="I812" i="2" s="1"/>
  <c r="U812" i="2" s="1"/>
  <c r="H811" i="2"/>
  <c r="F811" i="2"/>
  <c r="K811" i="2" s="1"/>
  <c r="W811" i="2" s="1"/>
  <c r="E811" i="2"/>
  <c r="D811" i="2"/>
  <c r="V810" i="2"/>
  <c r="O810" i="2"/>
  <c r="R810" i="2" s="1"/>
  <c r="K810" i="2"/>
  <c r="W810" i="2" s="1"/>
  <c r="H810" i="2"/>
  <c r="F810" i="2"/>
  <c r="E810" i="2"/>
  <c r="J810" i="2" s="1"/>
  <c r="D810" i="2"/>
  <c r="I810" i="2" s="1"/>
  <c r="U810" i="2" s="1"/>
  <c r="H809" i="2"/>
  <c r="F809" i="2"/>
  <c r="K809" i="2" s="1"/>
  <c r="W809" i="2" s="1"/>
  <c r="E809" i="2"/>
  <c r="D809" i="2"/>
  <c r="V808" i="2"/>
  <c r="O808" i="2"/>
  <c r="R808" i="2" s="1"/>
  <c r="K808" i="2"/>
  <c r="W808" i="2" s="1"/>
  <c r="H808" i="2"/>
  <c r="F808" i="2"/>
  <c r="E808" i="2"/>
  <c r="J808" i="2" s="1"/>
  <c r="D808" i="2"/>
  <c r="I808" i="2" s="1"/>
  <c r="U808" i="2" s="1"/>
  <c r="H807" i="2"/>
  <c r="F807" i="2"/>
  <c r="K807" i="2" s="1"/>
  <c r="W807" i="2" s="1"/>
  <c r="E807" i="2"/>
  <c r="D807" i="2"/>
  <c r="V806" i="2"/>
  <c r="O806" i="2"/>
  <c r="R806" i="2" s="1"/>
  <c r="K806" i="2"/>
  <c r="W806" i="2" s="1"/>
  <c r="H806" i="2"/>
  <c r="F806" i="2"/>
  <c r="E806" i="2"/>
  <c r="J806" i="2" s="1"/>
  <c r="D806" i="2"/>
  <c r="I806" i="2" s="1"/>
  <c r="U806" i="2" s="1"/>
  <c r="H805" i="2"/>
  <c r="F805" i="2"/>
  <c r="K805" i="2" s="1"/>
  <c r="W805" i="2" s="1"/>
  <c r="E805" i="2"/>
  <c r="D805" i="2"/>
  <c r="V804" i="2"/>
  <c r="O804" i="2"/>
  <c r="R804" i="2" s="1"/>
  <c r="K804" i="2"/>
  <c r="W804" i="2" s="1"/>
  <c r="H804" i="2"/>
  <c r="F804" i="2"/>
  <c r="E804" i="2"/>
  <c r="J804" i="2" s="1"/>
  <c r="D804" i="2"/>
  <c r="I804" i="2" s="1"/>
  <c r="U804" i="2" s="1"/>
  <c r="H803" i="2"/>
  <c r="F803" i="2"/>
  <c r="K803" i="2" s="1"/>
  <c r="W803" i="2" s="1"/>
  <c r="E803" i="2"/>
  <c r="D803" i="2"/>
  <c r="V802" i="2"/>
  <c r="O802" i="2"/>
  <c r="R802" i="2" s="1"/>
  <c r="K802" i="2"/>
  <c r="W802" i="2" s="1"/>
  <c r="H802" i="2"/>
  <c r="F802" i="2"/>
  <c r="E802" i="2"/>
  <c r="J802" i="2" s="1"/>
  <c r="D802" i="2"/>
  <c r="I802" i="2" s="1"/>
  <c r="U802" i="2" s="1"/>
  <c r="H801" i="2"/>
  <c r="F801" i="2"/>
  <c r="K801" i="2" s="1"/>
  <c r="W801" i="2" s="1"/>
  <c r="E801" i="2"/>
  <c r="D801" i="2"/>
  <c r="V800" i="2"/>
  <c r="O800" i="2"/>
  <c r="R800" i="2" s="1"/>
  <c r="K800" i="2"/>
  <c r="W800" i="2" s="1"/>
  <c r="H800" i="2"/>
  <c r="F800" i="2"/>
  <c r="E800" i="2"/>
  <c r="J800" i="2" s="1"/>
  <c r="D800" i="2"/>
  <c r="I800" i="2" s="1"/>
  <c r="U800" i="2" s="1"/>
  <c r="H799" i="2"/>
  <c r="F799" i="2"/>
  <c r="K799" i="2" s="1"/>
  <c r="W799" i="2" s="1"/>
  <c r="E799" i="2"/>
  <c r="D799" i="2"/>
  <c r="V798" i="2"/>
  <c r="O798" i="2"/>
  <c r="R798" i="2" s="1"/>
  <c r="K798" i="2"/>
  <c r="W798" i="2" s="1"/>
  <c r="H798" i="2"/>
  <c r="F798" i="2"/>
  <c r="E798" i="2"/>
  <c r="J798" i="2" s="1"/>
  <c r="D798" i="2"/>
  <c r="I798" i="2" s="1"/>
  <c r="U798" i="2" s="1"/>
  <c r="H797" i="2"/>
  <c r="F797" i="2"/>
  <c r="K797" i="2" s="1"/>
  <c r="W797" i="2" s="1"/>
  <c r="E797" i="2"/>
  <c r="D797" i="2"/>
  <c r="V796" i="2"/>
  <c r="O796" i="2"/>
  <c r="R796" i="2" s="1"/>
  <c r="K796" i="2"/>
  <c r="W796" i="2" s="1"/>
  <c r="H796" i="2"/>
  <c r="F796" i="2"/>
  <c r="E796" i="2"/>
  <c r="J796" i="2" s="1"/>
  <c r="D796" i="2"/>
  <c r="I796" i="2" s="1"/>
  <c r="U796" i="2" s="1"/>
  <c r="H795" i="2"/>
  <c r="F795" i="2"/>
  <c r="K795" i="2" s="1"/>
  <c r="W795" i="2" s="1"/>
  <c r="E795" i="2"/>
  <c r="D795" i="2"/>
  <c r="V794" i="2"/>
  <c r="O794" i="2"/>
  <c r="R794" i="2" s="1"/>
  <c r="K794" i="2"/>
  <c r="W794" i="2" s="1"/>
  <c r="H794" i="2"/>
  <c r="F794" i="2"/>
  <c r="E794" i="2"/>
  <c r="J794" i="2" s="1"/>
  <c r="D794" i="2"/>
  <c r="I794" i="2" s="1"/>
  <c r="U794" i="2" s="1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M1069" i="1"/>
  <c r="F1069" i="1"/>
  <c r="K1069" i="1" s="1"/>
  <c r="D1069" i="1"/>
  <c r="C1069" i="1"/>
  <c r="Y1068" i="1"/>
  <c r="F1068" i="1"/>
  <c r="K1068" i="1" s="1"/>
  <c r="M1068" i="1" s="1"/>
  <c r="D1068" i="1"/>
  <c r="C1068" i="1"/>
  <c r="Y1067" i="1"/>
  <c r="L1067" i="1"/>
  <c r="N1067" i="1" s="1"/>
  <c r="F1067" i="1"/>
  <c r="K1067" i="1" s="1"/>
  <c r="M1067" i="1" s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H1060" i="1" s="1"/>
  <c r="P1060" i="1" s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M1044" i="1"/>
  <c r="F1044" i="1"/>
  <c r="K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H1034" i="1" s="1"/>
  <c r="P1034" i="1" s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K1024" i="1"/>
  <c r="M1024" i="1" s="1"/>
  <c r="F1024" i="1"/>
  <c r="L1024" i="1" s="1"/>
  <c r="N1024" i="1" s="1"/>
  <c r="D1024" i="1"/>
  <c r="H1024" i="1" s="1"/>
  <c r="P1024" i="1" s="1"/>
  <c r="C1024" i="1"/>
  <c r="G1024" i="1" s="1"/>
  <c r="O1024" i="1" s="1"/>
  <c r="AA1024" i="1" s="1"/>
  <c r="AB1024" i="1" s="1"/>
  <c r="Y1023" i="1"/>
  <c r="F1023" i="1"/>
  <c r="L1023" i="1" s="1"/>
  <c r="N1023" i="1" s="1"/>
  <c r="D1023" i="1"/>
  <c r="C1023" i="1"/>
  <c r="G1023" i="1" s="1"/>
  <c r="O1023" i="1" s="1"/>
  <c r="Y1022" i="1"/>
  <c r="F1022" i="1"/>
  <c r="D1022" i="1"/>
  <c r="C1022" i="1"/>
  <c r="G1022" i="1" s="1"/>
  <c r="O1022" i="1" s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K1016" i="1"/>
  <c r="M1016" i="1" s="1"/>
  <c r="F1016" i="1"/>
  <c r="L1016" i="1" s="1"/>
  <c r="N1016" i="1" s="1"/>
  <c r="D1016" i="1"/>
  <c r="C1016" i="1"/>
  <c r="Y1015" i="1"/>
  <c r="F1015" i="1"/>
  <c r="L1015" i="1" s="1"/>
  <c r="N1015" i="1" s="1"/>
  <c r="D1015" i="1"/>
  <c r="H1015" i="1" s="1"/>
  <c r="P1015" i="1" s="1"/>
  <c r="C1015" i="1"/>
  <c r="Y1014" i="1"/>
  <c r="F1014" i="1"/>
  <c r="D1014" i="1"/>
  <c r="H1014" i="1" s="1"/>
  <c r="P1014" i="1" s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M1006" i="1"/>
  <c r="K1006" i="1"/>
  <c r="F1006" i="1"/>
  <c r="L1006" i="1" s="1"/>
  <c r="N1006" i="1" s="1"/>
  <c r="D1006" i="1"/>
  <c r="H1006" i="1" s="1"/>
  <c r="P1006" i="1" s="1"/>
  <c r="C1006" i="1"/>
  <c r="G1006" i="1" s="1"/>
  <c r="O1006" i="1" s="1"/>
  <c r="AA1006" i="1" s="1"/>
  <c r="AB1006" i="1" s="1"/>
  <c r="Y1005" i="1"/>
  <c r="F1005" i="1"/>
  <c r="L1005" i="1" s="1"/>
  <c r="N1005" i="1" s="1"/>
  <c r="D1005" i="1"/>
  <c r="H1005" i="1" s="1"/>
  <c r="P1005" i="1" s="1"/>
  <c r="C1005" i="1"/>
  <c r="Y1004" i="1"/>
  <c r="F1004" i="1"/>
  <c r="D1004" i="1"/>
  <c r="H1004" i="1" s="1"/>
  <c r="P1004" i="1" s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H956" i="1"/>
  <c r="P956" i="1" s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G955" i="1" s="1"/>
  <c r="O955" i="1" s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G950" i="1" s="1"/>
  <c r="O950" i="1" s="1"/>
  <c r="Y949" i="1"/>
  <c r="F949" i="1"/>
  <c r="L949" i="1" s="1"/>
  <c r="N949" i="1" s="1"/>
  <c r="D949" i="1"/>
  <c r="C949" i="1"/>
  <c r="G949" i="1" s="1"/>
  <c r="O949" i="1" s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N934" i="1"/>
  <c r="F934" i="1"/>
  <c r="L934" i="1" s="1"/>
  <c r="D934" i="1"/>
  <c r="H934" i="1" s="1"/>
  <c r="P934" i="1" s="1"/>
  <c r="C934" i="1"/>
  <c r="G934" i="1" s="1"/>
  <c r="O934" i="1" s="1"/>
  <c r="Y933" i="1"/>
  <c r="F933" i="1"/>
  <c r="L933" i="1" s="1"/>
  <c r="N933" i="1" s="1"/>
  <c r="D933" i="1"/>
  <c r="C933" i="1"/>
  <c r="G933" i="1" s="1"/>
  <c r="O933" i="1" s="1"/>
  <c r="Y932" i="1"/>
  <c r="F932" i="1"/>
  <c r="L932" i="1" s="1"/>
  <c r="N932" i="1" s="1"/>
  <c r="D932" i="1"/>
  <c r="H932" i="1" s="1"/>
  <c r="P932" i="1" s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H929" i="1" s="1"/>
  <c r="P929" i="1" s="1"/>
  <c r="C929" i="1"/>
  <c r="Y928" i="1"/>
  <c r="F928" i="1"/>
  <c r="L928" i="1" s="1"/>
  <c r="N928" i="1" s="1"/>
  <c r="D928" i="1"/>
  <c r="C928" i="1"/>
  <c r="G928" i="1" s="1"/>
  <c r="O928" i="1" s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H921" i="1" s="1"/>
  <c r="P921" i="1" s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G912" i="1" s="1"/>
  <c r="O912" i="1" s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G907" i="1" s="1"/>
  <c r="O907" i="1" s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L892" i="1"/>
  <c r="N892" i="1" s="1"/>
  <c r="F892" i="1"/>
  <c r="K892" i="1" s="1"/>
  <c r="M892" i="1" s="1"/>
  <c r="D892" i="1"/>
  <c r="H892" i="1" s="1"/>
  <c r="P892" i="1" s="1"/>
  <c r="C892" i="1"/>
  <c r="Y891" i="1"/>
  <c r="F891" i="1"/>
  <c r="L891" i="1" s="1"/>
  <c r="N891" i="1" s="1"/>
  <c r="D891" i="1"/>
  <c r="C891" i="1"/>
  <c r="G891" i="1" s="1"/>
  <c r="O891" i="1" s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G889" i="1" s="1"/>
  <c r="O889" i="1" s="1"/>
  <c r="Y888" i="1"/>
  <c r="F888" i="1"/>
  <c r="L888" i="1" s="1"/>
  <c r="N888" i="1" s="1"/>
  <c r="D888" i="1"/>
  <c r="H888" i="1" s="1"/>
  <c r="P888" i="1" s="1"/>
  <c r="C888" i="1"/>
  <c r="G888" i="1" s="1"/>
  <c r="O888" i="1" s="1"/>
  <c r="Y887" i="1"/>
  <c r="F887" i="1"/>
  <c r="L887" i="1" s="1"/>
  <c r="N887" i="1" s="1"/>
  <c r="D887" i="1"/>
  <c r="C887" i="1"/>
  <c r="G887" i="1" s="1"/>
  <c r="O887" i="1" s="1"/>
  <c r="Y886" i="1"/>
  <c r="F886" i="1"/>
  <c r="L886" i="1" s="1"/>
  <c r="N886" i="1" s="1"/>
  <c r="D886" i="1"/>
  <c r="C886" i="1"/>
  <c r="G886" i="1" s="1"/>
  <c r="O886" i="1" s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H884" i="1" s="1"/>
  <c r="P884" i="1" s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G877" i="1" s="1"/>
  <c r="O877" i="1" s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G875" i="1" s="1"/>
  <c r="O875" i="1" s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G873" i="1" s="1"/>
  <c r="O873" i="1" s="1"/>
  <c r="Y872" i="1"/>
  <c r="F872" i="1"/>
  <c r="L872" i="1" s="1"/>
  <c r="N872" i="1" s="1"/>
  <c r="D872" i="1"/>
  <c r="C872" i="1"/>
  <c r="G872" i="1" s="1"/>
  <c r="O872" i="1" s="1"/>
  <c r="Y871" i="1"/>
  <c r="F871" i="1"/>
  <c r="L871" i="1" s="1"/>
  <c r="N871" i="1" s="1"/>
  <c r="D871" i="1"/>
  <c r="C871" i="1"/>
  <c r="G871" i="1" s="1"/>
  <c r="O871" i="1" s="1"/>
  <c r="Y870" i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C869" i="1"/>
  <c r="G869" i="1" s="1"/>
  <c r="O869" i="1" s="1"/>
  <c r="AA869" i="1" s="1"/>
  <c r="AB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G861" i="1"/>
  <c r="O861" i="1" s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G859" i="1" s="1"/>
  <c r="O859" i="1" s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G857" i="1" s="1"/>
  <c r="O857" i="1" s="1"/>
  <c r="Y856" i="1"/>
  <c r="F856" i="1"/>
  <c r="L856" i="1" s="1"/>
  <c r="N856" i="1" s="1"/>
  <c r="D856" i="1"/>
  <c r="H856" i="1" s="1"/>
  <c r="P856" i="1" s="1"/>
  <c r="C856" i="1"/>
  <c r="G856" i="1" s="1"/>
  <c r="O856" i="1" s="1"/>
  <c r="Y855" i="1"/>
  <c r="F855" i="1"/>
  <c r="L855" i="1" s="1"/>
  <c r="N855" i="1" s="1"/>
  <c r="D855" i="1"/>
  <c r="C855" i="1"/>
  <c r="G855" i="1" s="1"/>
  <c r="O855" i="1" s="1"/>
  <c r="Y854" i="1"/>
  <c r="F854" i="1"/>
  <c r="L854" i="1" s="1"/>
  <c r="N854" i="1" s="1"/>
  <c r="D854" i="1"/>
  <c r="C854" i="1"/>
  <c r="G854" i="1" s="1"/>
  <c r="O854" i="1" s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H852" i="1" s="1"/>
  <c r="P852" i="1" s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G845" i="1" s="1"/>
  <c r="O845" i="1" s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L830" i="1"/>
  <c r="N830" i="1" s="1"/>
  <c r="F830" i="1"/>
  <c r="K830" i="1" s="1"/>
  <c r="M830" i="1" s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G828" i="1" s="1"/>
  <c r="O828" i="1" s="1"/>
  <c r="Y827" i="1"/>
  <c r="F827" i="1"/>
  <c r="K827" i="1" s="1"/>
  <c r="M827" i="1" s="1"/>
  <c r="D827" i="1"/>
  <c r="C827" i="1"/>
  <c r="G827" i="1" s="1"/>
  <c r="O827" i="1" s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G822" i="1" s="1"/>
  <c r="O822" i="1" s="1"/>
  <c r="Y821" i="1"/>
  <c r="F821" i="1"/>
  <c r="D821" i="1"/>
  <c r="C821" i="1"/>
  <c r="Y820" i="1"/>
  <c r="F820" i="1"/>
  <c r="K820" i="1" s="1"/>
  <c r="M820" i="1" s="1"/>
  <c r="D820" i="1"/>
  <c r="C820" i="1"/>
  <c r="G820" i="1" s="1"/>
  <c r="O820" i="1" s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K814" i="1"/>
  <c r="M814" i="1" s="1"/>
  <c r="F814" i="1"/>
  <c r="L814" i="1" s="1"/>
  <c r="N814" i="1" s="1"/>
  <c r="D814" i="1"/>
  <c r="C814" i="1"/>
  <c r="G814" i="1" s="1"/>
  <c r="O814" i="1" s="1"/>
  <c r="Y813" i="1"/>
  <c r="F813" i="1"/>
  <c r="D813" i="1"/>
  <c r="C813" i="1"/>
  <c r="Y812" i="1"/>
  <c r="F812" i="1"/>
  <c r="L812" i="1" s="1"/>
  <c r="N812" i="1" s="1"/>
  <c r="D812" i="1"/>
  <c r="C812" i="1"/>
  <c r="G812" i="1" s="1"/>
  <c r="O812" i="1" s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H810" i="1" s="1"/>
  <c r="P810" i="1" s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G804" i="1"/>
  <c r="O804" i="1" s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H802" i="1" s="1"/>
  <c r="P802" i="1" s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G798" i="1" s="1"/>
  <c r="O798" i="1" s="1"/>
  <c r="Y797" i="1"/>
  <c r="F797" i="1"/>
  <c r="D797" i="1"/>
  <c r="C797" i="1"/>
  <c r="Y796" i="1"/>
  <c r="F796" i="1"/>
  <c r="L796" i="1" s="1"/>
  <c r="N796" i="1" s="1"/>
  <c r="D796" i="1"/>
  <c r="C796" i="1"/>
  <c r="G796" i="1" s="1"/>
  <c r="O796" i="1" s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K798" i="1" l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AA1015" i="1" s="1"/>
  <c r="AB1015" i="1" s="1"/>
  <c r="H1027" i="1"/>
  <c r="P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G839" i="1"/>
  <c r="O839" i="1" s="1"/>
  <c r="G840" i="1"/>
  <c r="O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H950" i="1"/>
  <c r="P950" i="1" s="1"/>
  <c r="H959" i="1"/>
  <c r="P959" i="1" s="1"/>
  <c r="K1011" i="1"/>
  <c r="M1011" i="1" s="1"/>
  <c r="K1020" i="1"/>
  <c r="M1020" i="1" s="1"/>
  <c r="AA1027" i="1"/>
  <c r="AB1027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G902" i="1"/>
  <c r="O902" i="1" s="1"/>
  <c r="H916" i="1"/>
  <c r="P916" i="1" s="1"/>
  <c r="H918" i="1"/>
  <c r="P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AA794" i="1"/>
  <c r="AB794" i="1" s="1"/>
  <c r="H797" i="1"/>
  <c r="P797" i="1" s="1"/>
  <c r="L797" i="1"/>
  <c r="N797" i="1" s="1"/>
  <c r="K797" i="1"/>
  <c r="M797" i="1" s="1"/>
  <c r="K829" i="1"/>
  <c r="M829" i="1" s="1"/>
  <c r="L829" i="1"/>
  <c r="N829" i="1" s="1"/>
  <c r="AA798" i="1"/>
  <c r="AB798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AA810" i="1"/>
  <c r="AB810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AA821" i="1" s="1"/>
  <c r="AB821" i="1" s="1"/>
  <c r="H825" i="1"/>
  <c r="P825" i="1" s="1"/>
  <c r="H829" i="1"/>
  <c r="P829" i="1" s="1"/>
  <c r="G830" i="1"/>
  <c r="O830" i="1" s="1"/>
  <c r="H833" i="1"/>
  <c r="P833" i="1" s="1"/>
  <c r="H834" i="1"/>
  <c r="P834" i="1" s="1"/>
  <c r="G836" i="1"/>
  <c r="O836" i="1" s="1"/>
  <c r="AA836" i="1" s="1"/>
  <c r="AB836" i="1" s="1"/>
  <c r="H842" i="1"/>
  <c r="P842" i="1" s="1"/>
  <c r="G844" i="1"/>
  <c r="O844" i="1" s="1"/>
  <c r="AA844" i="1" s="1"/>
  <c r="AB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AA868" i="1" s="1"/>
  <c r="AB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AA1011" i="1"/>
  <c r="AB1011" i="1" s="1"/>
  <c r="H1013" i="1"/>
  <c r="P1013" i="1" s="1"/>
  <c r="AA1019" i="1"/>
  <c r="AB1019" i="1" s="1"/>
  <c r="H1023" i="1"/>
  <c r="P1023" i="1" s="1"/>
  <c r="AA1023" i="1" s="1"/>
  <c r="AB1023" i="1" s="1"/>
  <c r="AA896" i="1"/>
  <c r="AB896" i="1" s="1"/>
  <c r="AA902" i="1"/>
  <c r="AB902" i="1" s="1"/>
  <c r="AA907" i="1"/>
  <c r="AB907" i="1" s="1"/>
  <c r="AA918" i="1"/>
  <c r="AB918" i="1" s="1"/>
  <c r="AA923" i="1"/>
  <c r="AB923" i="1" s="1"/>
  <c r="AA934" i="1"/>
  <c r="AB934" i="1" s="1"/>
  <c r="AA950" i="1"/>
  <c r="AB950" i="1" s="1"/>
  <c r="AA955" i="1"/>
  <c r="AB955" i="1" s="1"/>
  <c r="G1044" i="1"/>
  <c r="O1044" i="1" s="1"/>
  <c r="G1071" i="1"/>
  <c r="O1071" i="1" s="1"/>
  <c r="AA1073" i="1"/>
  <c r="AB1073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AA840" i="1"/>
  <c r="AB840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AA862" i="1" s="1"/>
  <c r="AB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AA1016" i="1" s="1"/>
  <c r="AB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38" i="1"/>
  <c r="AB838" i="1" s="1"/>
  <c r="AA870" i="1"/>
  <c r="AB870" i="1" s="1"/>
  <c r="AA825" i="1"/>
  <c r="AB825" i="1" s="1"/>
  <c r="AA829" i="1"/>
  <c r="AB829" i="1" s="1"/>
  <c r="AA842" i="1"/>
  <c r="AB842" i="1" s="1"/>
  <c r="AA858" i="1"/>
  <c r="AB858" i="1" s="1"/>
  <c r="AA874" i="1"/>
  <c r="AB874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L828" i="1"/>
  <c r="N828" i="1" s="1"/>
  <c r="H831" i="1"/>
  <c r="P831" i="1" s="1"/>
  <c r="G832" i="1"/>
  <c r="O832" i="1" s="1"/>
  <c r="AA832" i="1" s="1"/>
  <c r="AB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AA843" i="1" s="1"/>
  <c r="AB843" i="1" s="1"/>
  <c r="H845" i="1"/>
  <c r="P845" i="1" s="1"/>
  <c r="H847" i="1"/>
  <c r="P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A908" i="1" s="1"/>
  <c r="AB908" i="1" s="1"/>
  <c r="AE910" i="1"/>
  <c r="AF910" i="1" s="1"/>
  <c r="AC910" i="1"/>
  <c r="AD910" i="1" s="1"/>
  <c r="G913" i="1"/>
  <c r="O913" i="1" s="1"/>
  <c r="AA913" i="1" s="1"/>
  <c r="AB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A929" i="1" s="1"/>
  <c r="AB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A940" i="1" s="1"/>
  <c r="AB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A960" i="1" s="1"/>
  <c r="AB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A847" i="1"/>
  <c r="AB847" i="1" s="1"/>
  <c r="AA853" i="1"/>
  <c r="AB853" i="1" s="1"/>
  <c r="AE854" i="1"/>
  <c r="AF854" i="1" s="1"/>
  <c r="AC854" i="1"/>
  <c r="AD854" i="1" s="1"/>
  <c r="AA857" i="1"/>
  <c r="AB857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A881" i="1"/>
  <c r="AB881" i="1" s="1"/>
  <c r="AA889" i="1"/>
  <c r="AB889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A808" i="1" s="1"/>
  <c r="AB808" i="1" s="1"/>
  <c r="AE809" i="1"/>
  <c r="AF809" i="1" s="1"/>
  <c r="AC809" i="1"/>
  <c r="AD809" i="1" s="1"/>
  <c r="K811" i="1"/>
  <c r="M811" i="1" s="1"/>
  <c r="H812" i="1"/>
  <c r="P812" i="1" s="1"/>
  <c r="AA812" i="1" s="1"/>
  <c r="AB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A903" i="1" s="1"/>
  <c r="AB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A919" i="1" s="1"/>
  <c r="AB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A935" i="1" s="1"/>
  <c r="AB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A951" i="1" s="1"/>
  <c r="AB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AA1005" i="1"/>
  <c r="AB1005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A904" i="1"/>
  <c r="AB904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A912" i="1"/>
  <c r="AB912" i="1" s="1"/>
  <c r="AE914" i="1"/>
  <c r="AF914" i="1" s="1"/>
  <c r="AC914" i="1"/>
  <c r="AD914" i="1" s="1"/>
  <c r="AA917" i="1"/>
  <c r="AB917" i="1" s="1"/>
  <c r="AE917" i="1"/>
  <c r="AF917" i="1" s="1"/>
  <c r="AC917" i="1"/>
  <c r="AD917" i="1" s="1"/>
  <c r="AA920" i="1"/>
  <c r="AB920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A933" i="1"/>
  <c r="AB933" i="1" s="1"/>
  <c r="AE933" i="1"/>
  <c r="AF933" i="1" s="1"/>
  <c r="AC933" i="1"/>
  <c r="AD933" i="1" s="1"/>
  <c r="AA936" i="1"/>
  <c r="AB936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A949" i="1"/>
  <c r="AB949" i="1" s="1"/>
  <c r="AE949" i="1"/>
  <c r="AF949" i="1" s="1"/>
  <c r="AC949" i="1"/>
  <c r="AD949" i="1" s="1"/>
  <c r="AA952" i="1"/>
  <c r="AB952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27" i="1"/>
  <c r="AB827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A1017" i="1" s="1"/>
  <c r="AB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A1009" i="1" s="1"/>
  <c r="AB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A1026" i="1" s="1"/>
  <c r="AB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AA822" i="1" s="1"/>
  <c r="AB822" i="1" s="1"/>
  <c r="H824" i="1"/>
  <c r="P824" i="1" s="1"/>
  <c r="AA824" i="1" s="1"/>
  <c r="AB824" i="1" s="1"/>
  <c r="H826" i="1"/>
  <c r="P826" i="1" s="1"/>
  <c r="AA826" i="1" s="1"/>
  <c r="AB826" i="1" s="1"/>
  <c r="H828" i="1"/>
  <c r="P828" i="1" s="1"/>
  <c r="AA828" i="1" s="1"/>
  <c r="AB828" i="1" s="1"/>
  <c r="H830" i="1"/>
  <c r="P830" i="1" s="1"/>
  <c r="AA830" i="1" s="1"/>
  <c r="AB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AA967" i="1" s="1"/>
  <c r="AB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AA999" i="1" s="1"/>
  <c r="AB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AA962" i="1" s="1"/>
  <c r="AB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AA1051" i="1" s="1"/>
  <c r="AB1051" i="1" s="1"/>
  <c r="G1052" i="1"/>
  <c r="O1052" i="1" s="1"/>
  <c r="AA1052" i="1" s="1"/>
  <c r="AB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AA1057" i="1" s="1"/>
  <c r="AB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AA1060" i="1" s="1"/>
  <c r="AB1060" i="1" s="1"/>
  <c r="G1061" i="1"/>
  <c r="O1061" i="1" s="1"/>
  <c r="AA1061" i="1" s="1"/>
  <c r="AB1061" i="1" s="1"/>
  <c r="G1062" i="1"/>
  <c r="O1062" i="1" s="1"/>
  <c r="AA1062" i="1" s="1"/>
  <c r="AB1062" i="1" s="1"/>
  <c r="G1063" i="1"/>
  <c r="O1063" i="1" s="1"/>
  <c r="AA1063" i="1" s="1"/>
  <c r="AB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D760" i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1007" i="1" l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T754" i="2"/>
  <c r="P754" i="2"/>
  <c r="S754" i="2" s="1"/>
  <c r="H754" i="2"/>
  <c r="Q754" i="2" s="1"/>
  <c r="F754" i="2"/>
  <c r="K754" i="2" s="1"/>
  <c r="W754" i="2" s="1"/>
  <c r="E754" i="2"/>
  <c r="J754" i="2" s="1"/>
  <c r="V754" i="2" s="1"/>
  <c r="D754" i="2"/>
  <c r="I754" i="2" s="1"/>
  <c r="U754" i="2" s="1"/>
  <c r="T753" i="2"/>
  <c r="P753" i="2"/>
  <c r="S753" i="2" s="1"/>
  <c r="H753" i="2"/>
  <c r="Q753" i="2" s="1"/>
  <c r="F753" i="2"/>
  <c r="K753" i="2" s="1"/>
  <c r="W753" i="2" s="1"/>
  <c r="E753" i="2"/>
  <c r="J753" i="2" s="1"/>
  <c r="V753" i="2" s="1"/>
  <c r="D753" i="2"/>
  <c r="I753" i="2" s="1"/>
  <c r="U753" i="2" s="1"/>
  <c r="T752" i="2"/>
  <c r="P752" i="2"/>
  <c r="S752" i="2" s="1"/>
  <c r="H752" i="2"/>
  <c r="Q752" i="2" s="1"/>
  <c r="F752" i="2"/>
  <c r="K752" i="2" s="1"/>
  <c r="W752" i="2" s="1"/>
  <c r="E752" i="2"/>
  <c r="J752" i="2" s="1"/>
  <c r="V752" i="2" s="1"/>
  <c r="D752" i="2"/>
  <c r="I752" i="2" s="1"/>
  <c r="U752" i="2" s="1"/>
  <c r="T751" i="2"/>
  <c r="P751" i="2"/>
  <c r="S751" i="2" s="1"/>
  <c r="H751" i="2"/>
  <c r="Q751" i="2" s="1"/>
  <c r="F751" i="2"/>
  <c r="K751" i="2" s="1"/>
  <c r="W751" i="2" s="1"/>
  <c r="E751" i="2"/>
  <c r="J751" i="2" s="1"/>
  <c r="V751" i="2" s="1"/>
  <c r="D751" i="2"/>
  <c r="I751" i="2" s="1"/>
  <c r="U751" i="2" s="1"/>
  <c r="T750" i="2"/>
  <c r="P750" i="2"/>
  <c r="S750" i="2" s="1"/>
  <c r="H750" i="2"/>
  <c r="Q750" i="2" s="1"/>
  <c r="F750" i="2"/>
  <c r="K750" i="2" s="1"/>
  <c r="W750" i="2" s="1"/>
  <c r="E750" i="2"/>
  <c r="J750" i="2" s="1"/>
  <c r="V750" i="2" s="1"/>
  <c r="D750" i="2"/>
  <c r="I750" i="2" s="1"/>
  <c r="U750" i="2" s="1"/>
  <c r="T749" i="2"/>
  <c r="P749" i="2"/>
  <c r="S749" i="2" s="1"/>
  <c r="H749" i="2"/>
  <c r="Q749" i="2" s="1"/>
  <c r="F749" i="2"/>
  <c r="K749" i="2" s="1"/>
  <c r="W749" i="2" s="1"/>
  <c r="E749" i="2"/>
  <c r="J749" i="2" s="1"/>
  <c r="V749" i="2" s="1"/>
  <c r="D749" i="2"/>
  <c r="I749" i="2" s="1"/>
  <c r="U749" i="2" s="1"/>
  <c r="T748" i="2"/>
  <c r="P748" i="2"/>
  <c r="S748" i="2" s="1"/>
  <c r="H748" i="2"/>
  <c r="Q748" i="2" s="1"/>
  <c r="F748" i="2"/>
  <c r="K748" i="2" s="1"/>
  <c r="W748" i="2" s="1"/>
  <c r="E748" i="2"/>
  <c r="J748" i="2" s="1"/>
  <c r="V748" i="2" s="1"/>
  <c r="D748" i="2"/>
  <c r="I748" i="2" s="1"/>
  <c r="U748" i="2" s="1"/>
  <c r="T747" i="2"/>
  <c r="P747" i="2"/>
  <c r="S747" i="2" s="1"/>
  <c r="H747" i="2"/>
  <c r="Q747" i="2" s="1"/>
  <c r="F747" i="2"/>
  <c r="K747" i="2" s="1"/>
  <c r="W747" i="2" s="1"/>
  <c r="E747" i="2"/>
  <c r="J747" i="2" s="1"/>
  <c r="V747" i="2" s="1"/>
  <c r="D747" i="2"/>
  <c r="I747" i="2" s="1"/>
  <c r="U747" i="2" s="1"/>
  <c r="T746" i="2"/>
  <c r="P746" i="2"/>
  <c r="S746" i="2" s="1"/>
  <c r="H746" i="2"/>
  <c r="Q746" i="2" s="1"/>
  <c r="F746" i="2"/>
  <c r="K746" i="2" s="1"/>
  <c r="W746" i="2" s="1"/>
  <c r="E746" i="2"/>
  <c r="J746" i="2" s="1"/>
  <c r="V746" i="2" s="1"/>
  <c r="D746" i="2"/>
  <c r="I746" i="2" s="1"/>
  <c r="U746" i="2" s="1"/>
  <c r="T745" i="2"/>
  <c r="P745" i="2"/>
  <c r="S745" i="2" s="1"/>
  <c r="H745" i="2"/>
  <c r="Q745" i="2" s="1"/>
  <c r="F745" i="2"/>
  <c r="K745" i="2" s="1"/>
  <c r="W745" i="2" s="1"/>
  <c r="E745" i="2"/>
  <c r="J745" i="2" s="1"/>
  <c r="V745" i="2" s="1"/>
  <c r="D745" i="2"/>
  <c r="I745" i="2" s="1"/>
  <c r="U745" i="2" s="1"/>
  <c r="T744" i="2"/>
  <c r="P744" i="2"/>
  <c r="S744" i="2" s="1"/>
  <c r="H744" i="2"/>
  <c r="Q744" i="2" s="1"/>
  <c r="F744" i="2"/>
  <c r="K744" i="2" s="1"/>
  <c r="W744" i="2" s="1"/>
  <c r="E744" i="2"/>
  <c r="J744" i="2" s="1"/>
  <c r="V744" i="2" s="1"/>
  <c r="D744" i="2"/>
  <c r="I744" i="2" s="1"/>
  <c r="U744" i="2" s="1"/>
  <c r="T743" i="2"/>
  <c r="P743" i="2"/>
  <c r="S743" i="2" s="1"/>
  <c r="H743" i="2"/>
  <c r="Q743" i="2" s="1"/>
  <c r="F743" i="2"/>
  <c r="K743" i="2" s="1"/>
  <c r="W743" i="2" s="1"/>
  <c r="E743" i="2"/>
  <c r="J743" i="2" s="1"/>
  <c r="V743" i="2" s="1"/>
  <c r="D743" i="2"/>
  <c r="I743" i="2" s="1"/>
  <c r="U743" i="2" s="1"/>
  <c r="T742" i="2"/>
  <c r="P742" i="2"/>
  <c r="S742" i="2" s="1"/>
  <c r="H742" i="2"/>
  <c r="Q742" i="2" s="1"/>
  <c r="F742" i="2"/>
  <c r="K742" i="2" s="1"/>
  <c r="W742" i="2" s="1"/>
  <c r="E742" i="2"/>
  <c r="J742" i="2" s="1"/>
  <c r="V742" i="2" s="1"/>
  <c r="D742" i="2"/>
  <c r="I742" i="2" s="1"/>
  <c r="U742" i="2" s="1"/>
  <c r="T741" i="2"/>
  <c r="P741" i="2"/>
  <c r="S741" i="2" s="1"/>
  <c r="H741" i="2"/>
  <c r="Q741" i="2" s="1"/>
  <c r="F741" i="2"/>
  <c r="K741" i="2" s="1"/>
  <c r="W741" i="2" s="1"/>
  <c r="E741" i="2"/>
  <c r="J741" i="2" s="1"/>
  <c r="V741" i="2" s="1"/>
  <c r="D741" i="2"/>
  <c r="I741" i="2" s="1"/>
  <c r="U741" i="2" s="1"/>
  <c r="H740" i="2"/>
  <c r="F740" i="2"/>
  <c r="E740" i="2"/>
  <c r="J740" i="2" s="1"/>
  <c r="V740" i="2" s="1"/>
  <c r="D740" i="2"/>
  <c r="O739" i="2"/>
  <c r="R739" i="2" s="1"/>
  <c r="H739" i="2"/>
  <c r="F739" i="2"/>
  <c r="E739" i="2"/>
  <c r="J739" i="2" s="1"/>
  <c r="V739" i="2" s="1"/>
  <c r="D739" i="2"/>
  <c r="H738" i="2"/>
  <c r="F738" i="2"/>
  <c r="E738" i="2"/>
  <c r="J738" i="2" s="1"/>
  <c r="V738" i="2" s="1"/>
  <c r="D738" i="2"/>
  <c r="O737" i="2"/>
  <c r="R737" i="2" s="1"/>
  <c r="H737" i="2"/>
  <c r="F737" i="2"/>
  <c r="E737" i="2"/>
  <c r="J737" i="2" s="1"/>
  <c r="V737" i="2" s="1"/>
  <c r="D737" i="2"/>
  <c r="H736" i="2"/>
  <c r="F736" i="2"/>
  <c r="E736" i="2"/>
  <c r="J736" i="2" s="1"/>
  <c r="V736" i="2" s="1"/>
  <c r="D736" i="2"/>
  <c r="O735" i="2"/>
  <c r="R735" i="2" s="1"/>
  <c r="H735" i="2"/>
  <c r="F735" i="2"/>
  <c r="E735" i="2"/>
  <c r="J735" i="2" s="1"/>
  <c r="V735" i="2" s="1"/>
  <c r="D735" i="2"/>
  <c r="H734" i="2"/>
  <c r="F734" i="2"/>
  <c r="E734" i="2"/>
  <c r="J734" i="2" s="1"/>
  <c r="V734" i="2" s="1"/>
  <c r="D734" i="2"/>
  <c r="O733" i="2"/>
  <c r="R733" i="2" s="1"/>
  <c r="H733" i="2"/>
  <c r="F733" i="2"/>
  <c r="E733" i="2"/>
  <c r="J733" i="2" s="1"/>
  <c r="V733" i="2" s="1"/>
  <c r="D733" i="2"/>
  <c r="H732" i="2"/>
  <c r="F732" i="2"/>
  <c r="E732" i="2"/>
  <c r="J732" i="2" s="1"/>
  <c r="V732" i="2" s="1"/>
  <c r="D732" i="2"/>
  <c r="O731" i="2"/>
  <c r="R731" i="2" s="1"/>
  <c r="H731" i="2"/>
  <c r="F731" i="2"/>
  <c r="E731" i="2"/>
  <c r="J731" i="2" s="1"/>
  <c r="V731" i="2" s="1"/>
  <c r="D731" i="2"/>
  <c r="H730" i="2"/>
  <c r="F730" i="2"/>
  <c r="E730" i="2"/>
  <c r="J730" i="2" s="1"/>
  <c r="V730" i="2" s="1"/>
  <c r="D730" i="2"/>
  <c r="O729" i="2"/>
  <c r="R729" i="2" s="1"/>
  <c r="H729" i="2"/>
  <c r="F729" i="2"/>
  <c r="E729" i="2"/>
  <c r="J729" i="2" s="1"/>
  <c r="V729" i="2" s="1"/>
  <c r="D729" i="2"/>
  <c r="H728" i="2"/>
  <c r="F728" i="2"/>
  <c r="E728" i="2"/>
  <c r="J728" i="2" s="1"/>
  <c r="V728" i="2" s="1"/>
  <c r="D728" i="2"/>
  <c r="O727" i="2"/>
  <c r="R727" i="2" s="1"/>
  <c r="H727" i="2"/>
  <c r="F727" i="2"/>
  <c r="E727" i="2"/>
  <c r="J727" i="2" s="1"/>
  <c r="V727" i="2" s="1"/>
  <c r="D727" i="2"/>
  <c r="H726" i="2"/>
  <c r="F726" i="2"/>
  <c r="E726" i="2"/>
  <c r="J726" i="2" s="1"/>
  <c r="V726" i="2" s="1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O723" i="2"/>
  <c r="R723" i="2" s="1"/>
  <c r="H723" i="2"/>
  <c r="F723" i="2"/>
  <c r="E723" i="2"/>
  <c r="J723" i="2" s="1"/>
  <c r="V723" i="2" s="1"/>
  <c r="D723" i="2"/>
  <c r="H722" i="2"/>
  <c r="F722" i="2"/>
  <c r="E722" i="2"/>
  <c r="J722" i="2" s="1"/>
  <c r="V722" i="2" s="1"/>
  <c r="D722" i="2"/>
  <c r="O721" i="2"/>
  <c r="R721" i="2" s="1"/>
  <c r="H721" i="2"/>
  <c r="F721" i="2"/>
  <c r="E721" i="2"/>
  <c r="J721" i="2" s="1"/>
  <c r="V721" i="2" s="1"/>
  <c r="D721" i="2"/>
  <c r="H720" i="2"/>
  <c r="F720" i="2"/>
  <c r="E720" i="2"/>
  <c r="J720" i="2" s="1"/>
  <c r="V720" i="2" s="1"/>
  <c r="D720" i="2"/>
  <c r="Q719" i="2"/>
  <c r="T719" i="2" s="1"/>
  <c r="J719" i="2"/>
  <c r="V719" i="2" s="1"/>
  <c r="H719" i="2"/>
  <c r="P719" i="2" s="1"/>
  <c r="S719" i="2" s="1"/>
  <c r="F719" i="2"/>
  <c r="K719" i="2" s="1"/>
  <c r="W719" i="2" s="1"/>
  <c r="E719" i="2"/>
  <c r="D719" i="2"/>
  <c r="I719" i="2" s="1"/>
  <c r="U719" i="2" s="1"/>
  <c r="Q718" i="2"/>
  <c r="T718" i="2" s="1"/>
  <c r="J718" i="2"/>
  <c r="V718" i="2" s="1"/>
  <c r="H718" i="2"/>
  <c r="P718" i="2" s="1"/>
  <c r="S718" i="2" s="1"/>
  <c r="F718" i="2"/>
  <c r="K718" i="2" s="1"/>
  <c r="W718" i="2" s="1"/>
  <c r="E718" i="2"/>
  <c r="D718" i="2"/>
  <c r="I718" i="2" s="1"/>
  <c r="U718" i="2" s="1"/>
  <c r="Q717" i="2"/>
  <c r="T717" i="2" s="1"/>
  <c r="J717" i="2"/>
  <c r="V717" i="2" s="1"/>
  <c r="H717" i="2"/>
  <c r="P717" i="2" s="1"/>
  <c r="S717" i="2" s="1"/>
  <c r="F717" i="2"/>
  <c r="K717" i="2" s="1"/>
  <c r="W717" i="2" s="1"/>
  <c r="E717" i="2"/>
  <c r="D717" i="2"/>
  <c r="I717" i="2" s="1"/>
  <c r="U717" i="2" s="1"/>
  <c r="Q716" i="2"/>
  <c r="T716" i="2" s="1"/>
  <c r="J716" i="2"/>
  <c r="V716" i="2" s="1"/>
  <c r="H716" i="2"/>
  <c r="P716" i="2" s="1"/>
  <c r="S716" i="2" s="1"/>
  <c r="F716" i="2"/>
  <c r="K716" i="2" s="1"/>
  <c r="W716" i="2" s="1"/>
  <c r="E716" i="2"/>
  <c r="D716" i="2"/>
  <c r="I716" i="2" s="1"/>
  <c r="U716" i="2" s="1"/>
  <c r="Q715" i="2"/>
  <c r="T715" i="2" s="1"/>
  <c r="J715" i="2"/>
  <c r="V715" i="2" s="1"/>
  <c r="H715" i="2"/>
  <c r="P715" i="2" s="1"/>
  <c r="S715" i="2" s="1"/>
  <c r="F715" i="2"/>
  <c r="K715" i="2" s="1"/>
  <c r="W715" i="2" s="1"/>
  <c r="E715" i="2"/>
  <c r="D715" i="2"/>
  <c r="I715" i="2" s="1"/>
  <c r="U715" i="2" s="1"/>
  <c r="Q714" i="2"/>
  <c r="T714" i="2" s="1"/>
  <c r="J714" i="2"/>
  <c r="V714" i="2" s="1"/>
  <c r="H714" i="2"/>
  <c r="P714" i="2" s="1"/>
  <c r="S714" i="2" s="1"/>
  <c r="F714" i="2"/>
  <c r="K714" i="2" s="1"/>
  <c r="W714" i="2" s="1"/>
  <c r="E714" i="2"/>
  <c r="D714" i="2"/>
  <c r="I714" i="2" s="1"/>
  <c r="U714" i="2" s="1"/>
  <c r="Q713" i="2"/>
  <c r="T713" i="2" s="1"/>
  <c r="J713" i="2"/>
  <c r="V713" i="2" s="1"/>
  <c r="H713" i="2"/>
  <c r="P713" i="2" s="1"/>
  <c r="S713" i="2" s="1"/>
  <c r="F713" i="2"/>
  <c r="K713" i="2" s="1"/>
  <c r="W713" i="2" s="1"/>
  <c r="E713" i="2"/>
  <c r="D713" i="2"/>
  <c r="I713" i="2" s="1"/>
  <c r="U713" i="2" s="1"/>
  <c r="Q712" i="2"/>
  <c r="T712" i="2" s="1"/>
  <c r="J712" i="2"/>
  <c r="V712" i="2" s="1"/>
  <c r="H712" i="2"/>
  <c r="P712" i="2" s="1"/>
  <c r="S712" i="2" s="1"/>
  <c r="F712" i="2"/>
  <c r="K712" i="2" s="1"/>
  <c r="W712" i="2" s="1"/>
  <c r="E712" i="2"/>
  <c r="D712" i="2"/>
  <c r="I712" i="2" s="1"/>
  <c r="U712" i="2" s="1"/>
  <c r="Q711" i="2"/>
  <c r="T711" i="2" s="1"/>
  <c r="J711" i="2"/>
  <c r="V711" i="2" s="1"/>
  <c r="H711" i="2"/>
  <c r="P711" i="2" s="1"/>
  <c r="S711" i="2" s="1"/>
  <c r="F711" i="2"/>
  <c r="K711" i="2" s="1"/>
  <c r="W711" i="2" s="1"/>
  <c r="E711" i="2"/>
  <c r="D711" i="2"/>
  <c r="I711" i="2" s="1"/>
  <c r="U711" i="2" s="1"/>
  <c r="Q710" i="2"/>
  <c r="T710" i="2" s="1"/>
  <c r="J710" i="2"/>
  <c r="V710" i="2" s="1"/>
  <c r="H710" i="2"/>
  <c r="P710" i="2" s="1"/>
  <c r="S710" i="2" s="1"/>
  <c r="F710" i="2"/>
  <c r="K710" i="2" s="1"/>
  <c r="W710" i="2" s="1"/>
  <c r="E710" i="2"/>
  <c r="D710" i="2"/>
  <c r="I710" i="2" s="1"/>
  <c r="U710" i="2" s="1"/>
  <c r="Q709" i="2"/>
  <c r="T709" i="2" s="1"/>
  <c r="J709" i="2"/>
  <c r="V709" i="2" s="1"/>
  <c r="H709" i="2"/>
  <c r="P709" i="2" s="1"/>
  <c r="S709" i="2" s="1"/>
  <c r="F709" i="2"/>
  <c r="K709" i="2" s="1"/>
  <c r="W709" i="2" s="1"/>
  <c r="E709" i="2"/>
  <c r="D709" i="2"/>
  <c r="I709" i="2" s="1"/>
  <c r="U709" i="2" s="1"/>
  <c r="Q708" i="2"/>
  <c r="T708" i="2" s="1"/>
  <c r="J708" i="2"/>
  <c r="V708" i="2" s="1"/>
  <c r="H708" i="2"/>
  <c r="P708" i="2" s="1"/>
  <c r="S708" i="2" s="1"/>
  <c r="F708" i="2"/>
  <c r="K708" i="2" s="1"/>
  <c r="W708" i="2" s="1"/>
  <c r="E708" i="2"/>
  <c r="D708" i="2"/>
  <c r="I708" i="2" s="1"/>
  <c r="U708" i="2" s="1"/>
  <c r="Q707" i="2"/>
  <c r="T707" i="2" s="1"/>
  <c r="J707" i="2"/>
  <c r="V707" i="2" s="1"/>
  <c r="H707" i="2"/>
  <c r="P707" i="2" s="1"/>
  <c r="S707" i="2" s="1"/>
  <c r="F707" i="2"/>
  <c r="K707" i="2" s="1"/>
  <c r="W707" i="2" s="1"/>
  <c r="E707" i="2"/>
  <c r="D707" i="2"/>
  <c r="I707" i="2" s="1"/>
  <c r="U707" i="2" s="1"/>
  <c r="Q706" i="2"/>
  <c r="T706" i="2" s="1"/>
  <c r="J706" i="2"/>
  <c r="V706" i="2" s="1"/>
  <c r="H706" i="2"/>
  <c r="P706" i="2" s="1"/>
  <c r="S706" i="2" s="1"/>
  <c r="F706" i="2"/>
  <c r="K706" i="2" s="1"/>
  <c r="W706" i="2" s="1"/>
  <c r="E706" i="2"/>
  <c r="D706" i="2"/>
  <c r="I706" i="2" s="1"/>
  <c r="U706" i="2" s="1"/>
  <c r="Q705" i="2"/>
  <c r="T705" i="2" s="1"/>
  <c r="J705" i="2"/>
  <c r="V705" i="2" s="1"/>
  <c r="H705" i="2"/>
  <c r="P705" i="2" s="1"/>
  <c r="S705" i="2" s="1"/>
  <c r="F705" i="2"/>
  <c r="K705" i="2" s="1"/>
  <c r="W705" i="2" s="1"/>
  <c r="E705" i="2"/>
  <c r="D705" i="2"/>
  <c r="I705" i="2" s="1"/>
  <c r="U705" i="2" s="1"/>
  <c r="Q704" i="2"/>
  <c r="T704" i="2" s="1"/>
  <c r="J704" i="2"/>
  <c r="V704" i="2" s="1"/>
  <c r="H704" i="2"/>
  <c r="P704" i="2" s="1"/>
  <c r="S704" i="2" s="1"/>
  <c r="F704" i="2"/>
  <c r="K704" i="2" s="1"/>
  <c r="W704" i="2" s="1"/>
  <c r="E704" i="2"/>
  <c r="D704" i="2"/>
  <c r="I704" i="2" s="1"/>
  <c r="U704" i="2" s="1"/>
  <c r="Q703" i="2"/>
  <c r="T703" i="2" s="1"/>
  <c r="J703" i="2"/>
  <c r="V703" i="2" s="1"/>
  <c r="H703" i="2"/>
  <c r="P703" i="2" s="1"/>
  <c r="S703" i="2" s="1"/>
  <c r="F703" i="2"/>
  <c r="K703" i="2" s="1"/>
  <c r="W703" i="2" s="1"/>
  <c r="E703" i="2"/>
  <c r="D703" i="2"/>
  <c r="I703" i="2" s="1"/>
  <c r="U703" i="2" s="1"/>
  <c r="Q702" i="2"/>
  <c r="T702" i="2" s="1"/>
  <c r="J702" i="2"/>
  <c r="V702" i="2" s="1"/>
  <c r="H702" i="2"/>
  <c r="P702" i="2" s="1"/>
  <c r="S702" i="2" s="1"/>
  <c r="F702" i="2"/>
  <c r="K702" i="2" s="1"/>
  <c r="W702" i="2" s="1"/>
  <c r="E702" i="2"/>
  <c r="D702" i="2"/>
  <c r="I702" i="2" s="1"/>
  <c r="U702" i="2" s="1"/>
  <c r="Q701" i="2"/>
  <c r="T701" i="2" s="1"/>
  <c r="J701" i="2"/>
  <c r="V701" i="2" s="1"/>
  <c r="H701" i="2"/>
  <c r="P701" i="2" s="1"/>
  <c r="S701" i="2" s="1"/>
  <c r="F701" i="2"/>
  <c r="K701" i="2" s="1"/>
  <c r="W701" i="2" s="1"/>
  <c r="E701" i="2"/>
  <c r="D701" i="2"/>
  <c r="I701" i="2" s="1"/>
  <c r="U701" i="2" s="1"/>
  <c r="Q700" i="2"/>
  <c r="T700" i="2" s="1"/>
  <c r="J700" i="2"/>
  <c r="V700" i="2" s="1"/>
  <c r="H700" i="2"/>
  <c r="P700" i="2" s="1"/>
  <c r="S700" i="2" s="1"/>
  <c r="F700" i="2"/>
  <c r="K700" i="2" s="1"/>
  <c r="W700" i="2" s="1"/>
  <c r="E700" i="2"/>
  <c r="D700" i="2"/>
  <c r="I700" i="2" s="1"/>
  <c r="U700" i="2" s="1"/>
  <c r="Q699" i="2"/>
  <c r="T699" i="2" s="1"/>
  <c r="J699" i="2"/>
  <c r="V699" i="2" s="1"/>
  <c r="H699" i="2"/>
  <c r="P699" i="2" s="1"/>
  <c r="S699" i="2" s="1"/>
  <c r="F699" i="2"/>
  <c r="K699" i="2" s="1"/>
  <c r="W699" i="2" s="1"/>
  <c r="E699" i="2"/>
  <c r="D699" i="2"/>
  <c r="I699" i="2" s="1"/>
  <c r="U699" i="2" s="1"/>
  <c r="Q698" i="2"/>
  <c r="T698" i="2" s="1"/>
  <c r="J698" i="2"/>
  <c r="V698" i="2" s="1"/>
  <c r="H698" i="2"/>
  <c r="P698" i="2" s="1"/>
  <c r="S698" i="2" s="1"/>
  <c r="F698" i="2"/>
  <c r="K698" i="2" s="1"/>
  <c r="W698" i="2" s="1"/>
  <c r="E698" i="2"/>
  <c r="D698" i="2"/>
  <c r="I698" i="2" s="1"/>
  <c r="U698" i="2" s="1"/>
  <c r="Q697" i="2"/>
  <c r="T697" i="2" s="1"/>
  <c r="J697" i="2"/>
  <c r="V697" i="2" s="1"/>
  <c r="H697" i="2"/>
  <c r="P697" i="2" s="1"/>
  <c r="S697" i="2" s="1"/>
  <c r="F697" i="2"/>
  <c r="K697" i="2" s="1"/>
  <c r="W697" i="2" s="1"/>
  <c r="E697" i="2"/>
  <c r="D697" i="2"/>
  <c r="I697" i="2" s="1"/>
  <c r="U697" i="2" s="1"/>
  <c r="Q696" i="2"/>
  <c r="T696" i="2" s="1"/>
  <c r="J696" i="2"/>
  <c r="V696" i="2" s="1"/>
  <c r="H696" i="2"/>
  <c r="P696" i="2" s="1"/>
  <c r="S696" i="2" s="1"/>
  <c r="F696" i="2"/>
  <c r="K696" i="2" s="1"/>
  <c r="W696" i="2" s="1"/>
  <c r="E696" i="2"/>
  <c r="D696" i="2"/>
  <c r="I696" i="2" s="1"/>
  <c r="U696" i="2" s="1"/>
  <c r="Q695" i="2"/>
  <c r="T695" i="2" s="1"/>
  <c r="J695" i="2"/>
  <c r="V695" i="2" s="1"/>
  <c r="H695" i="2"/>
  <c r="P695" i="2" s="1"/>
  <c r="S695" i="2" s="1"/>
  <c r="F695" i="2"/>
  <c r="K695" i="2" s="1"/>
  <c r="W695" i="2" s="1"/>
  <c r="E695" i="2"/>
  <c r="D695" i="2"/>
  <c r="I695" i="2" s="1"/>
  <c r="U695" i="2" s="1"/>
  <c r="Q694" i="2"/>
  <c r="T694" i="2" s="1"/>
  <c r="J694" i="2"/>
  <c r="V694" i="2" s="1"/>
  <c r="H694" i="2"/>
  <c r="P694" i="2" s="1"/>
  <c r="S694" i="2" s="1"/>
  <c r="F694" i="2"/>
  <c r="K694" i="2" s="1"/>
  <c r="W694" i="2" s="1"/>
  <c r="E694" i="2"/>
  <c r="D694" i="2"/>
  <c r="I694" i="2" s="1"/>
  <c r="U694" i="2" s="1"/>
  <c r="Q693" i="2"/>
  <c r="T693" i="2" s="1"/>
  <c r="J693" i="2"/>
  <c r="V693" i="2" s="1"/>
  <c r="H693" i="2"/>
  <c r="P693" i="2" s="1"/>
  <c r="S693" i="2" s="1"/>
  <c r="F693" i="2"/>
  <c r="K693" i="2" s="1"/>
  <c r="W693" i="2" s="1"/>
  <c r="E693" i="2"/>
  <c r="D693" i="2"/>
  <c r="I693" i="2" s="1"/>
  <c r="U693" i="2" s="1"/>
  <c r="Q692" i="2"/>
  <c r="T692" i="2" s="1"/>
  <c r="J692" i="2"/>
  <c r="V692" i="2" s="1"/>
  <c r="H692" i="2"/>
  <c r="P692" i="2" s="1"/>
  <c r="S692" i="2" s="1"/>
  <c r="F692" i="2"/>
  <c r="K692" i="2" s="1"/>
  <c r="W692" i="2" s="1"/>
  <c r="E692" i="2"/>
  <c r="D692" i="2"/>
  <c r="I692" i="2" s="1"/>
  <c r="U692" i="2" s="1"/>
  <c r="Q691" i="2"/>
  <c r="T691" i="2" s="1"/>
  <c r="J691" i="2"/>
  <c r="V691" i="2" s="1"/>
  <c r="H691" i="2"/>
  <c r="P691" i="2" s="1"/>
  <c r="S691" i="2" s="1"/>
  <c r="F691" i="2"/>
  <c r="K691" i="2" s="1"/>
  <c r="W691" i="2" s="1"/>
  <c r="E691" i="2"/>
  <c r="D691" i="2"/>
  <c r="I691" i="2" s="1"/>
  <c r="U691" i="2" s="1"/>
  <c r="Q690" i="2"/>
  <c r="T690" i="2" s="1"/>
  <c r="J690" i="2"/>
  <c r="V690" i="2" s="1"/>
  <c r="H690" i="2"/>
  <c r="P690" i="2" s="1"/>
  <c r="S690" i="2" s="1"/>
  <c r="F690" i="2"/>
  <c r="K690" i="2" s="1"/>
  <c r="W690" i="2" s="1"/>
  <c r="E690" i="2"/>
  <c r="D690" i="2"/>
  <c r="I690" i="2" s="1"/>
  <c r="U690" i="2" s="1"/>
  <c r="Q689" i="2"/>
  <c r="T689" i="2" s="1"/>
  <c r="J689" i="2"/>
  <c r="V689" i="2" s="1"/>
  <c r="H689" i="2"/>
  <c r="P689" i="2" s="1"/>
  <c r="S689" i="2" s="1"/>
  <c r="F689" i="2"/>
  <c r="K689" i="2" s="1"/>
  <c r="W689" i="2" s="1"/>
  <c r="E689" i="2"/>
  <c r="D689" i="2"/>
  <c r="I689" i="2" s="1"/>
  <c r="U689" i="2" s="1"/>
  <c r="Q688" i="2"/>
  <c r="T688" i="2" s="1"/>
  <c r="J688" i="2"/>
  <c r="V688" i="2" s="1"/>
  <c r="H688" i="2"/>
  <c r="P688" i="2" s="1"/>
  <c r="S688" i="2" s="1"/>
  <c r="F688" i="2"/>
  <c r="K688" i="2" s="1"/>
  <c r="W688" i="2" s="1"/>
  <c r="E688" i="2"/>
  <c r="D688" i="2"/>
  <c r="I688" i="2" s="1"/>
  <c r="U688" i="2" s="1"/>
  <c r="Q687" i="2"/>
  <c r="T687" i="2" s="1"/>
  <c r="J687" i="2"/>
  <c r="V687" i="2" s="1"/>
  <c r="H687" i="2"/>
  <c r="P687" i="2" s="1"/>
  <c r="S687" i="2" s="1"/>
  <c r="F687" i="2"/>
  <c r="K687" i="2" s="1"/>
  <c r="W687" i="2" s="1"/>
  <c r="E687" i="2"/>
  <c r="D687" i="2"/>
  <c r="I687" i="2" s="1"/>
  <c r="U687" i="2" s="1"/>
  <c r="Q686" i="2"/>
  <c r="T686" i="2" s="1"/>
  <c r="J686" i="2"/>
  <c r="V686" i="2" s="1"/>
  <c r="H686" i="2"/>
  <c r="P686" i="2" s="1"/>
  <c r="S686" i="2" s="1"/>
  <c r="F686" i="2"/>
  <c r="K686" i="2" s="1"/>
  <c r="W686" i="2" s="1"/>
  <c r="E686" i="2"/>
  <c r="D686" i="2"/>
  <c r="I686" i="2" s="1"/>
  <c r="U686" i="2" s="1"/>
  <c r="Q685" i="2"/>
  <c r="T685" i="2" s="1"/>
  <c r="J685" i="2"/>
  <c r="V685" i="2" s="1"/>
  <c r="H685" i="2"/>
  <c r="P685" i="2" s="1"/>
  <c r="S685" i="2" s="1"/>
  <c r="F685" i="2"/>
  <c r="K685" i="2" s="1"/>
  <c r="W685" i="2" s="1"/>
  <c r="E685" i="2"/>
  <c r="D685" i="2"/>
  <c r="I685" i="2" s="1"/>
  <c r="U685" i="2" s="1"/>
  <c r="Q684" i="2"/>
  <c r="T684" i="2" s="1"/>
  <c r="J684" i="2"/>
  <c r="V684" i="2" s="1"/>
  <c r="H684" i="2"/>
  <c r="P684" i="2" s="1"/>
  <c r="S684" i="2" s="1"/>
  <c r="F684" i="2"/>
  <c r="K684" i="2" s="1"/>
  <c r="W684" i="2" s="1"/>
  <c r="E684" i="2"/>
  <c r="D684" i="2"/>
  <c r="I684" i="2" s="1"/>
  <c r="U684" i="2" s="1"/>
  <c r="Q683" i="2"/>
  <c r="T683" i="2" s="1"/>
  <c r="J683" i="2"/>
  <c r="V683" i="2" s="1"/>
  <c r="H683" i="2"/>
  <c r="P683" i="2" s="1"/>
  <c r="S683" i="2" s="1"/>
  <c r="F683" i="2"/>
  <c r="K683" i="2" s="1"/>
  <c r="W683" i="2" s="1"/>
  <c r="E683" i="2"/>
  <c r="D683" i="2"/>
  <c r="I683" i="2" s="1"/>
  <c r="U683" i="2" s="1"/>
  <c r="Q682" i="2"/>
  <c r="T682" i="2" s="1"/>
  <c r="J682" i="2"/>
  <c r="V682" i="2" s="1"/>
  <c r="H682" i="2"/>
  <c r="P682" i="2" s="1"/>
  <c r="S682" i="2" s="1"/>
  <c r="F682" i="2"/>
  <c r="K682" i="2" s="1"/>
  <c r="W682" i="2" s="1"/>
  <c r="E682" i="2"/>
  <c r="D682" i="2"/>
  <c r="I682" i="2" s="1"/>
  <c r="U682" i="2" s="1"/>
  <c r="P681" i="2"/>
  <c r="S681" i="2" s="1"/>
  <c r="H681" i="2"/>
  <c r="Q681" i="2" s="1"/>
  <c r="T681" i="2" s="1"/>
  <c r="F681" i="2"/>
  <c r="K681" i="2" s="1"/>
  <c r="W681" i="2" s="1"/>
  <c r="E681" i="2"/>
  <c r="J681" i="2" s="1"/>
  <c r="V681" i="2" s="1"/>
  <c r="D681" i="2"/>
  <c r="I681" i="2" s="1"/>
  <c r="U681" i="2" s="1"/>
  <c r="P680" i="2"/>
  <c r="S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P679" i="2"/>
  <c r="S679" i="2" s="1"/>
  <c r="H679" i="2"/>
  <c r="Q679" i="2" s="1"/>
  <c r="T679" i="2" s="1"/>
  <c r="F679" i="2"/>
  <c r="K679" i="2" s="1"/>
  <c r="W679" i="2" s="1"/>
  <c r="E679" i="2"/>
  <c r="J679" i="2" s="1"/>
  <c r="V679" i="2" s="1"/>
  <c r="D679" i="2"/>
  <c r="I679" i="2" s="1"/>
  <c r="U679" i="2" s="1"/>
  <c r="P678" i="2"/>
  <c r="S678" i="2" s="1"/>
  <c r="H678" i="2"/>
  <c r="Q678" i="2" s="1"/>
  <c r="T678" i="2" s="1"/>
  <c r="F678" i="2"/>
  <c r="K678" i="2" s="1"/>
  <c r="W678" i="2" s="1"/>
  <c r="E678" i="2"/>
  <c r="J678" i="2" s="1"/>
  <c r="V678" i="2" s="1"/>
  <c r="D678" i="2"/>
  <c r="I678" i="2" s="1"/>
  <c r="U678" i="2" s="1"/>
  <c r="P677" i="2"/>
  <c r="S677" i="2" s="1"/>
  <c r="H677" i="2"/>
  <c r="Q677" i="2" s="1"/>
  <c r="T677" i="2" s="1"/>
  <c r="F677" i="2"/>
  <c r="K677" i="2" s="1"/>
  <c r="W677" i="2" s="1"/>
  <c r="E677" i="2"/>
  <c r="J677" i="2" s="1"/>
  <c r="V677" i="2" s="1"/>
  <c r="D677" i="2"/>
  <c r="I677" i="2" s="1"/>
  <c r="U677" i="2" s="1"/>
  <c r="P676" i="2"/>
  <c r="S676" i="2" s="1"/>
  <c r="H676" i="2"/>
  <c r="Q676" i="2" s="1"/>
  <c r="T676" i="2" s="1"/>
  <c r="F676" i="2"/>
  <c r="K676" i="2" s="1"/>
  <c r="W676" i="2" s="1"/>
  <c r="E676" i="2"/>
  <c r="J676" i="2" s="1"/>
  <c r="V676" i="2" s="1"/>
  <c r="D676" i="2"/>
  <c r="I676" i="2" s="1"/>
  <c r="U676" i="2" s="1"/>
  <c r="P675" i="2"/>
  <c r="S675" i="2" s="1"/>
  <c r="H675" i="2"/>
  <c r="Q675" i="2" s="1"/>
  <c r="T675" i="2" s="1"/>
  <c r="F675" i="2"/>
  <c r="K675" i="2" s="1"/>
  <c r="W675" i="2" s="1"/>
  <c r="E675" i="2"/>
  <c r="J675" i="2" s="1"/>
  <c r="V675" i="2" s="1"/>
  <c r="D675" i="2"/>
  <c r="I675" i="2" s="1"/>
  <c r="U675" i="2" s="1"/>
  <c r="P674" i="2"/>
  <c r="S674" i="2" s="1"/>
  <c r="H674" i="2"/>
  <c r="Q674" i="2" s="1"/>
  <c r="T674" i="2" s="1"/>
  <c r="F674" i="2"/>
  <c r="K674" i="2" s="1"/>
  <c r="W674" i="2" s="1"/>
  <c r="E674" i="2"/>
  <c r="J674" i="2" s="1"/>
  <c r="V674" i="2" s="1"/>
  <c r="D674" i="2"/>
  <c r="I674" i="2" s="1"/>
  <c r="U674" i="2" s="1"/>
  <c r="P673" i="2"/>
  <c r="S673" i="2" s="1"/>
  <c r="H673" i="2"/>
  <c r="Q673" i="2" s="1"/>
  <c r="T673" i="2" s="1"/>
  <c r="F673" i="2"/>
  <c r="K673" i="2" s="1"/>
  <c r="W673" i="2" s="1"/>
  <c r="E673" i="2"/>
  <c r="J673" i="2" s="1"/>
  <c r="V673" i="2" s="1"/>
  <c r="D673" i="2"/>
  <c r="I673" i="2" s="1"/>
  <c r="U673" i="2" s="1"/>
  <c r="P672" i="2"/>
  <c r="S672" i="2" s="1"/>
  <c r="K672" i="2"/>
  <c r="W672" i="2" s="1"/>
  <c r="H672" i="2"/>
  <c r="Q672" i="2" s="1"/>
  <c r="T672" i="2" s="1"/>
  <c r="F672" i="2"/>
  <c r="E672" i="2"/>
  <c r="J672" i="2" s="1"/>
  <c r="V672" i="2" s="1"/>
  <c r="D672" i="2"/>
  <c r="I672" i="2" s="1"/>
  <c r="U672" i="2" s="1"/>
  <c r="P671" i="2"/>
  <c r="S671" i="2" s="1"/>
  <c r="K671" i="2"/>
  <c r="W671" i="2" s="1"/>
  <c r="H671" i="2"/>
  <c r="Q671" i="2" s="1"/>
  <c r="T671" i="2" s="1"/>
  <c r="F671" i="2"/>
  <c r="E671" i="2"/>
  <c r="J671" i="2" s="1"/>
  <c r="V671" i="2" s="1"/>
  <c r="D671" i="2"/>
  <c r="I671" i="2" s="1"/>
  <c r="U671" i="2" s="1"/>
  <c r="P670" i="2"/>
  <c r="S670" i="2" s="1"/>
  <c r="K670" i="2"/>
  <c r="W670" i="2" s="1"/>
  <c r="H670" i="2"/>
  <c r="Q670" i="2" s="1"/>
  <c r="T670" i="2" s="1"/>
  <c r="F670" i="2"/>
  <c r="E670" i="2"/>
  <c r="J670" i="2" s="1"/>
  <c r="V670" i="2" s="1"/>
  <c r="D670" i="2"/>
  <c r="I670" i="2" s="1"/>
  <c r="U670" i="2" s="1"/>
  <c r="P669" i="2"/>
  <c r="S669" i="2" s="1"/>
  <c r="K669" i="2"/>
  <c r="W669" i="2" s="1"/>
  <c r="H669" i="2"/>
  <c r="Q669" i="2" s="1"/>
  <c r="T669" i="2" s="1"/>
  <c r="F669" i="2"/>
  <c r="E669" i="2"/>
  <c r="J669" i="2" s="1"/>
  <c r="V669" i="2" s="1"/>
  <c r="D669" i="2"/>
  <c r="I669" i="2" s="1"/>
  <c r="U669" i="2" s="1"/>
  <c r="P668" i="2"/>
  <c r="S668" i="2" s="1"/>
  <c r="K668" i="2"/>
  <c r="W668" i="2" s="1"/>
  <c r="H668" i="2"/>
  <c r="Q668" i="2" s="1"/>
  <c r="T668" i="2" s="1"/>
  <c r="F668" i="2"/>
  <c r="E668" i="2"/>
  <c r="J668" i="2" s="1"/>
  <c r="V668" i="2" s="1"/>
  <c r="D668" i="2"/>
  <c r="I668" i="2" s="1"/>
  <c r="U668" i="2" s="1"/>
  <c r="P667" i="2"/>
  <c r="S667" i="2" s="1"/>
  <c r="K667" i="2"/>
  <c r="W667" i="2" s="1"/>
  <c r="H667" i="2"/>
  <c r="Q667" i="2" s="1"/>
  <c r="T667" i="2" s="1"/>
  <c r="F667" i="2"/>
  <c r="E667" i="2"/>
  <c r="J667" i="2" s="1"/>
  <c r="V667" i="2" s="1"/>
  <c r="D667" i="2"/>
  <c r="I667" i="2" s="1"/>
  <c r="U667" i="2" s="1"/>
  <c r="P666" i="2"/>
  <c r="S666" i="2" s="1"/>
  <c r="K666" i="2"/>
  <c r="W666" i="2" s="1"/>
  <c r="H666" i="2"/>
  <c r="Q666" i="2" s="1"/>
  <c r="T666" i="2" s="1"/>
  <c r="F666" i="2"/>
  <c r="E666" i="2"/>
  <c r="J666" i="2" s="1"/>
  <c r="V666" i="2" s="1"/>
  <c r="D666" i="2"/>
  <c r="I666" i="2" s="1"/>
  <c r="U666" i="2" s="1"/>
  <c r="P665" i="2"/>
  <c r="S665" i="2" s="1"/>
  <c r="K665" i="2"/>
  <c r="W665" i="2" s="1"/>
  <c r="H665" i="2"/>
  <c r="Q665" i="2" s="1"/>
  <c r="T665" i="2" s="1"/>
  <c r="F665" i="2"/>
  <c r="E665" i="2"/>
  <c r="J665" i="2" s="1"/>
  <c r="V665" i="2" s="1"/>
  <c r="D665" i="2"/>
  <c r="I665" i="2" s="1"/>
  <c r="U665" i="2" s="1"/>
  <c r="P664" i="2"/>
  <c r="S664" i="2" s="1"/>
  <c r="K664" i="2"/>
  <c r="W664" i="2" s="1"/>
  <c r="H664" i="2"/>
  <c r="Q664" i="2" s="1"/>
  <c r="T664" i="2" s="1"/>
  <c r="F664" i="2"/>
  <c r="E664" i="2"/>
  <c r="J664" i="2" s="1"/>
  <c r="V664" i="2" s="1"/>
  <c r="D664" i="2"/>
  <c r="I664" i="2" s="1"/>
  <c r="U664" i="2" s="1"/>
  <c r="P663" i="2"/>
  <c r="S663" i="2" s="1"/>
  <c r="K663" i="2"/>
  <c r="W663" i="2" s="1"/>
  <c r="H663" i="2"/>
  <c r="Q663" i="2" s="1"/>
  <c r="T663" i="2" s="1"/>
  <c r="F663" i="2"/>
  <c r="E663" i="2"/>
  <c r="J663" i="2" s="1"/>
  <c r="V663" i="2" s="1"/>
  <c r="D663" i="2"/>
  <c r="I663" i="2" s="1"/>
  <c r="U663" i="2" s="1"/>
  <c r="P662" i="2"/>
  <c r="S662" i="2" s="1"/>
  <c r="K662" i="2"/>
  <c r="W662" i="2" s="1"/>
  <c r="H662" i="2"/>
  <c r="Q662" i="2" s="1"/>
  <c r="T662" i="2" s="1"/>
  <c r="F662" i="2"/>
  <c r="E662" i="2"/>
  <c r="J662" i="2" s="1"/>
  <c r="V662" i="2" s="1"/>
  <c r="D662" i="2"/>
  <c r="I662" i="2" s="1"/>
  <c r="U662" i="2" s="1"/>
  <c r="P661" i="2"/>
  <c r="S661" i="2" s="1"/>
  <c r="K661" i="2"/>
  <c r="W661" i="2" s="1"/>
  <c r="H661" i="2"/>
  <c r="Q661" i="2" s="1"/>
  <c r="T661" i="2" s="1"/>
  <c r="F661" i="2"/>
  <c r="E661" i="2"/>
  <c r="J661" i="2" s="1"/>
  <c r="V661" i="2" s="1"/>
  <c r="D661" i="2"/>
  <c r="I661" i="2" s="1"/>
  <c r="U661" i="2" s="1"/>
  <c r="P660" i="2"/>
  <c r="S660" i="2" s="1"/>
  <c r="K660" i="2"/>
  <c r="W660" i="2" s="1"/>
  <c r="H660" i="2"/>
  <c r="Q660" i="2" s="1"/>
  <c r="T660" i="2" s="1"/>
  <c r="F660" i="2"/>
  <c r="E660" i="2"/>
  <c r="J660" i="2" s="1"/>
  <c r="V660" i="2" s="1"/>
  <c r="D660" i="2"/>
  <c r="I660" i="2" s="1"/>
  <c r="U660" i="2" s="1"/>
  <c r="P659" i="2"/>
  <c r="S659" i="2" s="1"/>
  <c r="K659" i="2"/>
  <c r="W659" i="2" s="1"/>
  <c r="H659" i="2"/>
  <c r="Q659" i="2" s="1"/>
  <c r="T659" i="2" s="1"/>
  <c r="F659" i="2"/>
  <c r="E659" i="2"/>
  <c r="J659" i="2" s="1"/>
  <c r="V659" i="2" s="1"/>
  <c r="D659" i="2"/>
  <c r="I659" i="2" s="1"/>
  <c r="U659" i="2" s="1"/>
  <c r="P658" i="2"/>
  <c r="S658" i="2" s="1"/>
  <c r="K658" i="2"/>
  <c r="W658" i="2" s="1"/>
  <c r="H658" i="2"/>
  <c r="Q658" i="2" s="1"/>
  <c r="T658" i="2" s="1"/>
  <c r="F658" i="2"/>
  <c r="E658" i="2"/>
  <c r="J658" i="2" s="1"/>
  <c r="V658" i="2" s="1"/>
  <c r="D658" i="2"/>
  <c r="I658" i="2" s="1"/>
  <c r="U658" i="2" s="1"/>
  <c r="P657" i="2"/>
  <c r="S657" i="2" s="1"/>
  <c r="K657" i="2"/>
  <c r="W657" i="2" s="1"/>
  <c r="H657" i="2"/>
  <c r="Q657" i="2" s="1"/>
  <c r="T657" i="2" s="1"/>
  <c r="F657" i="2"/>
  <c r="E657" i="2"/>
  <c r="J657" i="2" s="1"/>
  <c r="V657" i="2" s="1"/>
  <c r="D657" i="2"/>
  <c r="I657" i="2" s="1"/>
  <c r="U657" i="2" s="1"/>
  <c r="P656" i="2"/>
  <c r="S656" i="2" s="1"/>
  <c r="K656" i="2"/>
  <c r="W656" i="2" s="1"/>
  <c r="H656" i="2"/>
  <c r="Q656" i="2" s="1"/>
  <c r="T656" i="2" s="1"/>
  <c r="F656" i="2"/>
  <c r="E656" i="2"/>
  <c r="J656" i="2" s="1"/>
  <c r="V656" i="2" s="1"/>
  <c r="D656" i="2"/>
  <c r="I656" i="2" s="1"/>
  <c r="U656" i="2" s="1"/>
  <c r="P655" i="2"/>
  <c r="S655" i="2" s="1"/>
  <c r="K655" i="2"/>
  <c r="W655" i="2" s="1"/>
  <c r="H655" i="2"/>
  <c r="Q655" i="2" s="1"/>
  <c r="T655" i="2" s="1"/>
  <c r="F655" i="2"/>
  <c r="E655" i="2"/>
  <c r="J655" i="2" s="1"/>
  <c r="V655" i="2" s="1"/>
  <c r="D655" i="2"/>
  <c r="I655" i="2" s="1"/>
  <c r="U655" i="2" s="1"/>
  <c r="P654" i="2"/>
  <c r="S654" i="2" s="1"/>
  <c r="K654" i="2"/>
  <c r="W654" i="2" s="1"/>
  <c r="H654" i="2"/>
  <c r="Q654" i="2" s="1"/>
  <c r="T654" i="2" s="1"/>
  <c r="F654" i="2"/>
  <c r="E654" i="2"/>
  <c r="J654" i="2" s="1"/>
  <c r="V654" i="2" s="1"/>
  <c r="D654" i="2"/>
  <c r="I654" i="2" s="1"/>
  <c r="U654" i="2" s="1"/>
  <c r="P653" i="2"/>
  <c r="S653" i="2" s="1"/>
  <c r="K653" i="2"/>
  <c r="W653" i="2" s="1"/>
  <c r="H653" i="2"/>
  <c r="Q653" i="2" s="1"/>
  <c r="T653" i="2" s="1"/>
  <c r="F653" i="2"/>
  <c r="E653" i="2"/>
  <c r="J653" i="2" s="1"/>
  <c r="V653" i="2" s="1"/>
  <c r="D653" i="2"/>
  <c r="I653" i="2" s="1"/>
  <c r="U653" i="2" s="1"/>
  <c r="P652" i="2"/>
  <c r="S652" i="2" s="1"/>
  <c r="K652" i="2"/>
  <c r="W652" i="2" s="1"/>
  <c r="H652" i="2"/>
  <c r="Q652" i="2" s="1"/>
  <c r="T652" i="2" s="1"/>
  <c r="F652" i="2"/>
  <c r="E652" i="2"/>
  <c r="J652" i="2" s="1"/>
  <c r="V652" i="2" s="1"/>
  <c r="D652" i="2"/>
  <c r="I652" i="2" s="1"/>
  <c r="U652" i="2" s="1"/>
  <c r="P651" i="2"/>
  <c r="S651" i="2" s="1"/>
  <c r="K651" i="2"/>
  <c r="W651" i="2" s="1"/>
  <c r="H651" i="2"/>
  <c r="Q651" i="2" s="1"/>
  <c r="T651" i="2" s="1"/>
  <c r="F651" i="2"/>
  <c r="E651" i="2"/>
  <c r="J651" i="2" s="1"/>
  <c r="V651" i="2" s="1"/>
  <c r="D651" i="2"/>
  <c r="I651" i="2" s="1"/>
  <c r="U651" i="2" s="1"/>
  <c r="P650" i="2"/>
  <c r="S650" i="2" s="1"/>
  <c r="K650" i="2"/>
  <c r="W650" i="2" s="1"/>
  <c r="H650" i="2"/>
  <c r="Q650" i="2" s="1"/>
  <c r="T650" i="2" s="1"/>
  <c r="F650" i="2"/>
  <c r="E650" i="2"/>
  <c r="J650" i="2" s="1"/>
  <c r="V650" i="2" s="1"/>
  <c r="D650" i="2"/>
  <c r="I650" i="2" s="1"/>
  <c r="U650" i="2" s="1"/>
  <c r="P649" i="2"/>
  <c r="S649" i="2" s="1"/>
  <c r="K649" i="2"/>
  <c r="W649" i="2" s="1"/>
  <c r="H649" i="2"/>
  <c r="Q649" i="2" s="1"/>
  <c r="T649" i="2" s="1"/>
  <c r="F649" i="2"/>
  <c r="E649" i="2"/>
  <c r="J649" i="2" s="1"/>
  <c r="V649" i="2" s="1"/>
  <c r="D649" i="2"/>
  <c r="I649" i="2" s="1"/>
  <c r="U649" i="2" s="1"/>
  <c r="P648" i="2"/>
  <c r="S648" i="2" s="1"/>
  <c r="K648" i="2"/>
  <c r="W648" i="2" s="1"/>
  <c r="H648" i="2"/>
  <c r="Q648" i="2" s="1"/>
  <c r="T648" i="2" s="1"/>
  <c r="F648" i="2"/>
  <c r="E648" i="2"/>
  <c r="J648" i="2" s="1"/>
  <c r="V648" i="2" s="1"/>
  <c r="D648" i="2"/>
  <c r="I648" i="2" s="1"/>
  <c r="U648" i="2" s="1"/>
  <c r="P647" i="2"/>
  <c r="S647" i="2" s="1"/>
  <c r="K647" i="2"/>
  <c r="W647" i="2" s="1"/>
  <c r="H647" i="2"/>
  <c r="Q647" i="2" s="1"/>
  <c r="T647" i="2" s="1"/>
  <c r="F647" i="2"/>
  <c r="E647" i="2"/>
  <c r="J647" i="2" s="1"/>
  <c r="V647" i="2" s="1"/>
  <c r="D647" i="2"/>
  <c r="I647" i="2" s="1"/>
  <c r="U647" i="2" s="1"/>
  <c r="P646" i="2"/>
  <c r="S646" i="2" s="1"/>
  <c r="K646" i="2"/>
  <c r="W646" i="2" s="1"/>
  <c r="H646" i="2"/>
  <c r="Q646" i="2" s="1"/>
  <c r="T646" i="2" s="1"/>
  <c r="F646" i="2"/>
  <c r="E646" i="2"/>
  <c r="J646" i="2" s="1"/>
  <c r="V646" i="2" s="1"/>
  <c r="D646" i="2"/>
  <c r="I646" i="2" s="1"/>
  <c r="U646" i="2" s="1"/>
  <c r="P645" i="2"/>
  <c r="S645" i="2" s="1"/>
  <c r="K645" i="2"/>
  <c r="W645" i="2" s="1"/>
  <c r="H645" i="2"/>
  <c r="Q645" i="2" s="1"/>
  <c r="T645" i="2" s="1"/>
  <c r="F645" i="2"/>
  <c r="E645" i="2"/>
  <c r="J645" i="2" s="1"/>
  <c r="V645" i="2" s="1"/>
  <c r="D645" i="2"/>
  <c r="I645" i="2" s="1"/>
  <c r="U645" i="2" s="1"/>
  <c r="P644" i="2"/>
  <c r="S644" i="2" s="1"/>
  <c r="K644" i="2"/>
  <c r="W644" i="2" s="1"/>
  <c r="H644" i="2"/>
  <c r="Q644" i="2" s="1"/>
  <c r="T644" i="2" s="1"/>
  <c r="F644" i="2"/>
  <c r="E644" i="2"/>
  <c r="J644" i="2" s="1"/>
  <c r="V644" i="2" s="1"/>
  <c r="D644" i="2"/>
  <c r="I644" i="2" s="1"/>
  <c r="U644" i="2" s="1"/>
  <c r="P643" i="2"/>
  <c r="S643" i="2" s="1"/>
  <c r="K643" i="2"/>
  <c r="W643" i="2" s="1"/>
  <c r="H643" i="2"/>
  <c r="Q643" i="2" s="1"/>
  <c r="T643" i="2" s="1"/>
  <c r="F643" i="2"/>
  <c r="E643" i="2"/>
  <c r="J643" i="2" s="1"/>
  <c r="V643" i="2" s="1"/>
  <c r="D643" i="2"/>
  <c r="I643" i="2" s="1"/>
  <c r="U643" i="2" s="1"/>
  <c r="P642" i="2"/>
  <c r="S642" i="2" s="1"/>
  <c r="K642" i="2"/>
  <c r="W642" i="2" s="1"/>
  <c r="H642" i="2"/>
  <c r="Q642" i="2" s="1"/>
  <c r="T642" i="2" s="1"/>
  <c r="F642" i="2"/>
  <c r="E642" i="2"/>
  <c r="J642" i="2" s="1"/>
  <c r="V642" i="2" s="1"/>
  <c r="D642" i="2"/>
  <c r="I642" i="2" s="1"/>
  <c r="U642" i="2" s="1"/>
  <c r="P641" i="2"/>
  <c r="S641" i="2" s="1"/>
  <c r="K641" i="2"/>
  <c r="W641" i="2" s="1"/>
  <c r="H641" i="2"/>
  <c r="Q641" i="2" s="1"/>
  <c r="T641" i="2" s="1"/>
  <c r="F641" i="2"/>
  <c r="E641" i="2"/>
  <c r="J641" i="2" s="1"/>
  <c r="V641" i="2" s="1"/>
  <c r="D641" i="2"/>
  <c r="I641" i="2" s="1"/>
  <c r="U641" i="2" s="1"/>
  <c r="P640" i="2"/>
  <c r="S640" i="2" s="1"/>
  <c r="K640" i="2"/>
  <c r="W640" i="2" s="1"/>
  <c r="H640" i="2"/>
  <c r="Q640" i="2" s="1"/>
  <c r="T640" i="2" s="1"/>
  <c r="F640" i="2"/>
  <c r="E640" i="2"/>
  <c r="J640" i="2" s="1"/>
  <c r="V640" i="2" s="1"/>
  <c r="D640" i="2"/>
  <c r="I640" i="2" s="1"/>
  <c r="U640" i="2" s="1"/>
  <c r="P639" i="2"/>
  <c r="S639" i="2" s="1"/>
  <c r="K639" i="2"/>
  <c r="W639" i="2" s="1"/>
  <c r="H639" i="2"/>
  <c r="Q639" i="2" s="1"/>
  <c r="T639" i="2" s="1"/>
  <c r="F639" i="2"/>
  <c r="E639" i="2"/>
  <c r="J639" i="2" s="1"/>
  <c r="V639" i="2" s="1"/>
  <c r="D639" i="2"/>
  <c r="I639" i="2" s="1"/>
  <c r="U639" i="2" s="1"/>
  <c r="P638" i="2"/>
  <c r="S638" i="2" s="1"/>
  <c r="K638" i="2"/>
  <c r="W638" i="2" s="1"/>
  <c r="H638" i="2"/>
  <c r="Q638" i="2" s="1"/>
  <c r="T638" i="2" s="1"/>
  <c r="F638" i="2"/>
  <c r="E638" i="2"/>
  <c r="J638" i="2" s="1"/>
  <c r="V638" i="2" s="1"/>
  <c r="D638" i="2"/>
  <c r="I638" i="2" s="1"/>
  <c r="U638" i="2" s="1"/>
  <c r="P637" i="2"/>
  <c r="S637" i="2" s="1"/>
  <c r="K637" i="2"/>
  <c r="W637" i="2" s="1"/>
  <c r="H637" i="2"/>
  <c r="Q637" i="2" s="1"/>
  <c r="T637" i="2" s="1"/>
  <c r="F637" i="2"/>
  <c r="E637" i="2"/>
  <c r="J637" i="2" s="1"/>
  <c r="V637" i="2" s="1"/>
  <c r="D637" i="2"/>
  <c r="I637" i="2" s="1"/>
  <c r="U637" i="2" s="1"/>
  <c r="P636" i="2"/>
  <c r="S636" i="2" s="1"/>
  <c r="K636" i="2"/>
  <c r="W636" i="2" s="1"/>
  <c r="H636" i="2"/>
  <c r="Q636" i="2" s="1"/>
  <c r="T636" i="2" s="1"/>
  <c r="F636" i="2"/>
  <c r="E636" i="2"/>
  <c r="J636" i="2" s="1"/>
  <c r="V636" i="2" s="1"/>
  <c r="D636" i="2"/>
  <c r="I636" i="2" s="1"/>
  <c r="U636" i="2" s="1"/>
  <c r="P635" i="2"/>
  <c r="S635" i="2" s="1"/>
  <c r="K635" i="2"/>
  <c r="W635" i="2" s="1"/>
  <c r="H635" i="2"/>
  <c r="Q635" i="2" s="1"/>
  <c r="T635" i="2" s="1"/>
  <c r="F635" i="2"/>
  <c r="E635" i="2"/>
  <c r="J635" i="2" s="1"/>
  <c r="V635" i="2" s="1"/>
  <c r="D635" i="2"/>
  <c r="I635" i="2" s="1"/>
  <c r="U635" i="2" s="1"/>
  <c r="P634" i="2"/>
  <c r="S634" i="2" s="1"/>
  <c r="K634" i="2"/>
  <c r="W634" i="2" s="1"/>
  <c r="H634" i="2"/>
  <c r="Q634" i="2" s="1"/>
  <c r="T634" i="2" s="1"/>
  <c r="F634" i="2"/>
  <c r="E634" i="2"/>
  <c r="J634" i="2" s="1"/>
  <c r="V634" i="2" s="1"/>
  <c r="D634" i="2"/>
  <c r="I634" i="2" s="1"/>
  <c r="U634" i="2" s="1"/>
  <c r="P633" i="2"/>
  <c r="S633" i="2" s="1"/>
  <c r="K633" i="2"/>
  <c r="W633" i="2" s="1"/>
  <c r="H633" i="2"/>
  <c r="Q633" i="2" s="1"/>
  <c r="T633" i="2" s="1"/>
  <c r="F633" i="2"/>
  <c r="E633" i="2"/>
  <c r="J633" i="2" s="1"/>
  <c r="V633" i="2" s="1"/>
  <c r="D633" i="2"/>
  <c r="I633" i="2" s="1"/>
  <c r="U633" i="2" s="1"/>
  <c r="P632" i="2"/>
  <c r="S632" i="2" s="1"/>
  <c r="K632" i="2"/>
  <c r="W632" i="2" s="1"/>
  <c r="H632" i="2"/>
  <c r="Q632" i="2" s="1"/>
  <c r="T632" i="2" s="1"/>
  <c r="F632" i="2"/>
  <c r="E632" i="2"/>
  <c r="J632" i="2" s="1"/>
  <c r="V632" i="2" s="1"/>
  <c r="D632" i="2"/>
  <c r="I632" i="2" s="1"/>
  <c r="U632" i="2" s="1"/>
  <c r="P631" i="2"/>
  <c r="S631" i="2" s="1"/>
  <c r="K631" i="2"/>
  <c r="W631" i="2" s="1"/>
  <c r="H631" i="2"/>
  <c r="Q631" i="2" s="1"/>
  <c r="T631" i="2" s="1"/>
  <c r="F631" i="2"/>
  <c r="E631" i="2"/>
  <c r="J631" i="2" s="1"/>
  <c r="V631" i="2" s="1"/>
  <c r="D631" i="2"/>
  <c r="I631" i="2" s="1"/>
  <c r="U631" i="2" s="1"/>
  <c r="P630" i="2"/>
  <c r="S630" i="2" s="1"/>
  <c r="K630" i="2"/>
  <c r="W630" i="2" s="1"/>
  <c r="H630" i="2"/>
  <c r="Q630" i="2" s="1"/>
  <c r="T630" i="2" s="1"/>
  <c r="F630" i="2"/>
  <c r="E630" i="2"/>
  <c r="J630" i="2" s="1"/>
  <c r="V630" i="2" s="1"/>
  <c r="D630" i="2"/>
  <c r="I630" i="2" s="1"/>
  <c r="U630" i="2" s="1"/>
  <c r="P629" i="2"/>
  <c r="S629" i="2" s="1"/>
  <c r="K629" i="2"/>
  <c r="W629" i="2" s="1"/>
  <c r="H629" i="2"/>
  <c r="Q629" i="2" s="1"/>
  <c r="T629" i="2" s="1"/>
  <c r="F629" i="2"/>
  <c r="E629" i="2"/>
  <c r="J629" i="2" s="1"/>
  <c r="V629" i="2" s="1"/>
  <c r="D629" i="2"/>
  <c r="I629" i="2" s="1"/>
  <c r="U629" i="2" s="1"/>
  <c r="P628" i="2"/>
  <c r="S628" i="2" s="1"/>
  <c r="K628" i="2"/>
  <c r="W628" i="2" s="1"/>
  <c r="H628" i="2"/>
  <c r="Q628" i="2" s="1"/>
  <c r="T628" i="2" s="1"/>
  <c r="F628" i="2"/>
  <c r="E628" i="2"/>
  <c r="J628" i="2" s="1"/>
  <c r="V628" i="2" s="1"/>
  <c r="D628" i="2"/>
  <c r="I628" i="2" s="1"/>
  <c r="U628" i="2" s="1"/>
  <c r="P627" i="2"/>
  <c r="S627" i="2" s="1"/>
  <c r="K627" i="2"/>
  <c r="W627" i="2" s="1"/>
  <c r="H627" i="2"/>
  <c r="Q627" i="2" s="1"/>
  <c r="T627" i="2" s="1"/>
  <c r="F627" i="2"/>
  <c r="E627" i="2"/>
  <c r="J627" i="2" s="1"/>
  <c r="V627" i="2" s="1"/>
  <c r="D627" i="2"/>
  <c r="I627" i="2" s="1"/>
  <c r="U627" i="2" s="1"/>
  <c r="P626" i="2"/>
  <c r="S626" i="2" s="1"/>
  <c r="K626" i="2"/>
  <c r="W626" i="2" s="1"/>
  <c r="H626" i="2"/>
  <c r="Q626" i="2" s="1"/>
  <c r="T626" i="2" s="1"/>
  <c r="F626" i="2"/>
  <c r="E626" i="2"/>
  <c r="J626" i="2" s="1"/>
  <c r="V626" i="2" s="1"/>
  <c r="D626" i="2"/>
  <c r="I626" i="2" s="1"/>
  <c r="U626" i="2" s="1"/>
  <c r="P625" i="2"/>
  <c r="S625" i="2" s="1"/>
  <c r="K625" i="2"/>
  <c r="W625" i="2" s="1"/>
  <c r="H625" i="2"/>
  <c r="Q625" i="2" s="1"/>
  <c r="T625" i="2" s="1"/>
  <c r="F625" i="2"/>
  <c r="E625" i="2"/>
  <c r="J625" i="2" s="1"/>
  <c r="V625" i="2" s="1"/>
  <c r="D625" i="2"/>
  <c r="I625" i="2" s="1"/>
  <c r="U625" i="2" s="1"/>
  <c r="P624" i="2"/>
  <c r="S624" i="2" s="1"/>
  <c r="K624" i="2"/>
  <c r="W624" i="2" s="1"/>
  <c r="H624" i="2"/>
  <c r="Q624" i="2" s="1"/>
  <c r="T624" i="2" s="1"/>
  <c r="F624" i="2"/>
  <c r="E624" i="2"/>
  <c r="J624" i="2" s="1"/>
  <c r="V624" i="2" s="1"/>
  <c r="D624" i="2"/>
  <c r="I624" i="2" s="1"/>
  <c r="U624" i="2" s="1"/>
  <c r="P623" i="2"/>
  <c r="S623" i="2" s="1"/>
  <c r="K623" i="2"/>
  <c r="W623" i="2" s="1"/>
  <c r="H623" i="2"/>
  <c r="Q623" i="2" s="1"/>
  <c r="T623" i="2" s="1"/>
  <c r="F623" i="2"/>
  <c r="E623" i="2"/>
  <c r="J623" i="2" s="1"/>
  <c r="V623" i="2" s="1"/>
  <c r="D623" i="2"/>
  <c r="I623" i="2" s="1"/>
  <c r="U623" i="2" s="1"/>
  <c r="P622" i="2"/>
  <c r="S622" i="2" s="1"/>
  <c r="K622" i="2"/>
  <c r="W622" i="2" s="1"/>
  <c r="H622" i="2"/>
  <c r="Q622" i="2" s="1"/>
  <c r="T622" i="2" s="1"/>
  <c r="F622" i="2"/>
  <c r="E622" i="2"/>
  <c r="J622" i="2" s="1"/>
  <c r="V622" i="2" s="1"/>
  <c r="D622" i="2"/>
  <c r="I622" i="2" s="1"/>
  <c r="U622" i="2" s="1"/>
  <c r="P621" i="2"/>
  <c r="S621" i="2" s="1"/>
  <c r="K621" i="2"/>
  <c r="W621" i="2" s="1"/>
  <c r="H621" i="2"/>
  <c r="Q621" i="2" s="1"/>
  <c r="T621" i="2" s="1"/>
  <c r="F621" i="2"/>
  <c r="E621" i="2"/>
  <c r="J621" i="2" s="1"/>
  <c r="V621" i="2" s="1"/>
  <c r="D621" i="2"/>
  <c r="I621" i="2" s="1"/>
  <c r="U621" i="2" s="1"/>
  <c r="P620" i="2"/>
  <c r="S620" i="2" s="1"/>
  <c r="K620" i="2"/>
  <c r="W620" i="2" s="1"/>
  <c r="H620" i="2"/>
  <c r="Q620" i="2" s="1"/>
  <c r="T620" i="2" s="1"/>
  <c r="F620" i="2"/>
  <c r="E620" i="2"/>
  <c r="J620" i="2" s="1"/>
  <c r="V620" i="2" s="1"/>
  <c r="D620" i="2"/>
  <c r="I620" i="2" s="1"/>
  <c r="U620" i="2" s="1"/>
  <c r="P619" i="2"/>
  <c r="S619" i="2" s="1"/>
  <c r="K619" i="2"/>
  <c r="W619" i="2" s="1"/>
  <c r="H619" i="2"/>
  <c r="Q619" i="2" s="1"/>
  <c r="T619" i="2" s="1"/>
  <c r="F619" i="2"/>
  <c r="E619" i="2"/>
  <c r="J619" i="2" s="1"/>
  <c r="V619" i="2" s="1"/>
  <c r="D619" i="2"/>
  <c r="I619" i="2" s="1"/>
  <c r="U619" i="2" s="1"/>
  <c r="P618" i="2"/>
  <c r="S618" i="2" s="1"/>
  <c r="K618" i="2"/>
  <c r="W618" i="2" s="1"/>
  <c r="H618" i="2"/>
  <c r="Q618" i="2" s="1"/>
  <c r="T618" i="2" s="1"/>
  <c r="F618" i="2"/>
  <c r="E618" i="2"/>
  <c r="J618" i="2" s="1"/>
  <c r="V618" i="2" s="1"/>
  <c r="D618" i="2"/>
  <c r="I618" i="2" s="1"/>
  <c r="U618" i="2" s="1"/>
  <c r="P617" i="2"/>
  <c r="S617" i="2" s="1"/>
  <c r="K617" i="2"/>
  <c r="W617" i="2" s="1"/>
  <c r="H617" i="2"/>
  <c r="Q617" i="2" s="1"/>
  <c r="T617" i="2" s="1"/>
  <c r="F617" i="2"/>
  <c r="E617" i="2"/>
  <c r="J617" i="2" s="1"/>
  <c r="V617" i="2" s="1"/>
  <c r="D617" i="2"/>
  <c r="I617" i="2" s="1"/>
  <c r="U617" i="2" s="1"/>
  <c r="P616" i="2"/>
  <c r="S616" i="2" s="1"/>
  <c r="K616" i="2"/>
  <c r="W616" i="2" s="1"/>
  <c r="H616" i="2"/>
  <c r="Q616" i="2" s="1"/>
  <c r="T616" i="2" s="1"/>
  <c r="F616" i="2"/>
  <c r="E616" i="2"/>
  <c r="J616" i="2" s="1"/>
  <c r="V616" i="2" s="1"/>
  <c r="D616" i="2"/>
  <c r="I616" i="2" s="1"/>
  <c r="U616" i="2" s="1"/>
  <c r="P615" i="2"/>
  <c r="S615" i="2" s="1"/>
  <c r="K615" i="2"/>
  <c r="W615" i="2" s="1"/>
  <c r="H615" i="2"/>
  <c r="Q615" i="2" s="1"/>
  <c r="T615" i="2" s="1"/>
  <c r="F615" i="2"/>
  <c r="E615" i="2"/>
  <c r="J615" i="2" s="1"/>
  <c r="V615" i="2" s="1"/>
  <c r="D615" i="2"/>
  <c r="I615" i="2" s="1"/>
  <c r="U615" i="2" s="1"/>
  <c r="P614" i="2"/>
  <c r="S614" i="2" s="1"/>
  <c r="K614" i="2"/>
  <c r="W614" i="2" s="1"/>
  <c r="H614" i="2"/>
  <c r="Q614" i="2" s="1"/>
  <c r="T614" i="2" s="1"/>
  <c r="F614" i="2"/>
  <c r="E614" i="2"/>
  <c r="J614" i="2" s="1"/>
  <c r="V614" i="2" s="1"/>
  <c r="D614" i="2"/>
  <c r="I614" i="2" s="1"/>
  <c r="U614" i="2" s="1"/>
  <c r="P613" i="2"/>
  <c r="S613" i="2" s="1"/>
  <c r="K613" i="2"/>
  <c r="W613" i="2" s="1"/>
  <c r="H613" i="2"/>
  <c r="Q613" i="2" s="1"/>
  <c r="T613" i="2" s="1"/>
  <c r="F613" i="2"/>
  <c r="E613" i="2"/>
  <c r="J613" i="2" s="1"/>
  <c r="V613" i="2" s="1"/>
  <c r="D613" i="2"/>
  <c r="I613" i="2" s="1"/>
  <c r="U613" i="2" s="1"/>
  <c r="P612" i="2"/>
  <c r="S612" i="2" s="1"/>
  <c r="K612" i="2"/>
  <c r="W612" i="2" s="1"/>
  <c r="H612" i="2"/>
  <c r="Q612" i="2" s="1"/>
  <c r="T612" i="2" s="1"/>
  <c r="F612" i="2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K732" i="1"/>
  <c r="M732" i="1" s="1"/>
  <c r="F732" i="1"/>
  <c r="L732" i="1" s="1"/>
  <c r="N732" i="1" s="1"/>
  <c r="D732" i="1"/>
  <c r="C732" i="1"/>
  <c r="G732" i="1" s="1"/>
  <c r="O732" i="1" s="1"/>
  <c r="Y731" i="1"/>
  <c r="F731" i="1"/>
  <c r="L731" i="1" s="1"/>
  <c r="N731" i="1" s="1"/>
  <c r="D731" i="1"/>
  <c r="C731" i="1"/>
  <c r="G731" i="1" s="1"/>
  <c r="O731" i="1" s="1"/>
  <c r="Y730" i="1"/>
  <c r="F730" i="1"/>
  <c r="L730" i="1" s="1"/>
  <c r="N730" i="1" s="1"/>
  <c r="D730" i="1"/>
  <c r="C730" i="1"/>
  <c r="G730" i="1" s="1"/>
  <c r="O730" i="1" s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K707" i="1"/>
  <c r="M707" i="1" s="1"/>
  <c r="F707" i="1"/>
  <c r="L707" i="1" s="1"/>
  <c r="N707" i="1" s="1"/>
  <c r="D707" i="1"/>
  <c r="H707" i="1" s="1"/>
  <c r="P707" i="1" s="1"/>
  <c r="C707" i="1"/>
  <c r="G707" i="1" s="1"/>
  <c r="O707" i="1" s="1"/>
  <c r="AA707" i="1" s="1"/>
  <c r="AB707" i="1" s="1"/>
  <c r="Y706" i="1"/>
  <c r="F706" i="1"/>
  <c r="L706" i="1" s="1"/>
  <c r="N706" i="1" s="1"/>
  <c r="D706" i="1"/>
  <c r="C706" i="1"/>
  <c r="G706" i="1" s="1"/>
  <c r="O706" i="1" s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G702" i="1" s="1"/>
  <c r="O702" i="1" s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H700" i="1" s="1"/>
  <c r="P700" i="1" s="1"/>
  <c r="C700" i="1"/>
  <c r="G700" i="1" s="1"/>
  <c r="O700" i="1" s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G698" i="1" s="1"/>
  <c r="O698" i="1" s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G694" i="1" s="1"/>
  <c r="O694" i="1" s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H684" i="1" s="1"/>
  <c r="P684" i="1" s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G662" i="1"/>
  <c r="O662" i="1" s="1"/>
  <c r="F662" i="1"/>
  <c r="L662" i="1" s="1"/>
  <c r="N662" i="1" s="1"/>
  <c r="D662" i="1"/>
  <c r="C662" i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G658" i="1" s="1"/>
  <c r="O658" i="1" s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G656" i="1" s="1"/>
  <c r="O656" i="1" s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G654" i="1" s="1"/>
  <c r="O654" i="1" s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H652" i="1" s="1"/>
  <c r="P652" i="1" s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G650" i="1" s="1"/>
  <c r="O650" i="1" s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G626" i="1" s="1"/>
  <c r="O626" i="1" s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G624" i="1" s="1"/>
  <c r="O624" i="1" s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K612" i="1"/>
  <c r="M612" i="1" s="1"/>
  <c r="F612" i="1"/>
  <c r="L612" i="1" s="1"/>
  <c r="N612" i="1" s="1"/>
  <c r="D612" i="1"/>
  <c r="C612" i="1"/>
  <c r="H624" i="1" l="1"/>
  <c r="P624" i="1" s="1"/>
  <c r="H626" i="1"/>
  <c r="P626" i="1" s="1"/>
  <c r="G678" i="1"/>
  <c r="O678" i="1" s="1"/>
  <c r="K716" i="1"/>
  <c r="M716" i="1" s="1"/>
  <c r="H656" i="1"/>
  <c r="P656" i="1" s="1"/>
  <c r="G666" i="1"/>
  <c r="O666" i="1" s="1"/>
  <c r="G668" i="1"/>
  <c r="O668" i="1" s="1"/>
  <c r="G670" i="1"/>
  <c r="O670" i="1" s="1"/>
  <c r="AA670" i="1" s="1"/>
  <c r="AB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AA626" i="1"/>
  <c r="AB626" i="1" s="1"/>
  <c r="K626" i="1"/>
  <c r="M626" i="1" s="1"/>
  <c r="H668" i="1"/>
  <c r="P668" i="1" s="1"/>
  <c r="G682" i="1"/>
  <c r="O682" i="1" s="1"/>
  <c r="G684" i="1"/>
  <c r="O684" i="1" s="1"/>
  <c r="G686" i="1"/>
  <c r="O686" i="1" s="1"/>
  <c r="AA686" i="1" s="1"/>
  <c r="AB686" i="1" s="1"/>
  <c r="G688" i="1"/>
  <c r="O688" i="1" s="1"/>
  <c r="G690" i="1"/>
  <c r="O690" i="1" s="1"/>
  <c r="H715" i="1"/>
  <c r="P715" i="1" s="1"/>
  <c r="H716" i="1"/>
  <c r="P716" i="1" s="1"/>
  <c r="AA716" i="1" s="1"/>
  <c r="AB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H672" i="1"/>
  <c r="P672" i="1" s="1"/>
  <c r="AA672" i="1" s="1"/>
  <c r="AB672" i="1" s="1"/>
  <c r="G676" i="1"/>
  <c r="O676" i="1" s="1"/>
  <c r="H688" i="1"/>
  <c r="P688" i="1" s="1"/>
  <c r="G692" i="1"/>
  <c r="O692" i="1" s="1"/>
  <c r="H704" i="1"/>
  <c r="P704" i="1" s="1"/>
  <c r="G710" i="1"/>
  <c r="O710" i="1" s="1"/>
  <c r="G711" i="1"/>
  <c r="O711" i="1" s="1"/>
  <c r="K712" i="1"/>
  <c r="M712" i="1" s="1"/>
  <c r="G720" i="1"/>
  <c r="O720" i="1" s="1"/>
  <c r="AA720" i="1" s="1"/>
  <c r="AB720" i="1" s="1"/>
  <c r="K727" i="1"/>
  <c r="M727" i="1" s="1"/>
  <c r="H731" i="1"/>
  <c r="P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G680" i="1"/>
  <c r="O680" i="1" s="1"/>
  <c r="AA680" i="1" s="1"/>
  <c r="AB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AA618" i="1" s="1"/>
  <c r="AB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AA655" i="1" s="1"/>
  <c r="AB655" i="1" s="1"/>
  <c r="K656" i="1"/>
  <c r="M656" i="1" s="1"/>
  <c r="G659" i="1"/>
  <c r="O659" i="1" s="1"/>
  <c r="K660" i="1"/>
  <c r="M660" i="1" s="1"/>
  <c r="G663" i="1"/>
  <c r="O663" i="1" s="1"/>
  <c r="AA663" i="1" s="1"/>
  <c r="AB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AA679" i="1" s="1"/>
  <c r="AB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AA695" i="1" s="1"/>
  <c r="AB695" i="1" s="1"/>
  <c r="K696" i="1"/>
  <c r="M696" i="1" s="1"/>
  <c r="G699" i="1"/>
  <c r="O699" i="1" s="1"/>
  <c r="K700" i="1"/>
  <c r="M700" i="1" s="1"/>
  <c r="G703" i="1"/>
  <c r="O703" i="1" s="1"/>
  <c r="AA703" i="1" s="1"/>
  <c r="AB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AA724" i="1" s="1"/>
  <c r="AB724" i="1" s="1"/>
  <c r="H728" i="1"/>
  <c r="P728" i="1" s="1"/>
  <c r="K731" i="1"/>
  <c r="M731" i="1" s="1"/>
  <c r="H614" i="1"/>
  <c r="P614" i="1" s="1"/>
  <c r="AA616" i="1"/>
  <c r="AB616" i="1" s="1"/>
  <c r="H622" i="1"/>
  <c r="P622" i="1" s="1"/>
  <c r="AA624" i="1"/>
  <c r="AB624" i="1" s="1"/>
  <c r="H651" i="1"/>
  <c r="P651" i="1" s="1"/>
  <c r="AA652" i="1"/>
  <c r="AB652" i="1" s="1"/>
  <c r="H655" i="1"/>
  <c r="P655" i="1" s="1"/>
  <c r="AA656" i="1"/>
  <c r="AB656" i="1" s="1"/>
  <c r="H659" i="1"/>
  <c r="P659" i="1" s="1"/>
  <c r="AA660" i="1"/>
  <c r="AB660" i="1" s="1"/>
  <c r="H663" i="1"/>
  <c r="P663" i="1" s="1"/>
  <c r="AA664" i="1"/>
  <c r="AB664" i="1" s="1"/>
  <c r="H667" i="1"/>
  <c r="P667" i="1" s="1"/>
  <c r="AA668" i="1"/>
  <c r="AB668" i="1" s="1"/>
  <c r="H671" i="1"/>
  <c r="P671" i="1" s="1"/>
  <c r="H675" i="1"/>
  <c r="P675" i="1" s="1"/>
  <c r="AA676" i="1"/>
  <c r="AB676" i="1" s="1"/>
  <c r="H679" i="1"/>
  <c r="P679" i="1" s="1"/>
  <c r="H683" i="1"/>
  <c r="P683" i="1" s="1"/>
  <c r="AA684" i="1"/>
  <c r="AB684" i="1" s="1"/>
  <c r="H687" i="1"/>
  <c r="P687" i="1" s="1"/>
  <c r="AA688" i="1"/>
  <c r="AB688" i="1" s="1"/>
  <c r="H691" i="1"/>
  <c r="P691" i="1" s="1"/>
  <c r="AA692" i="1"/>
  <c r="AB692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A731" i="1"/>
  <c r="AB731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A658" i="1" s="1"/>
  <c r="AB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A690" i="1" s="1"/>
  <c r="AB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A706" i="1" s="1"/>
  <c r="AB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A722" i="1" s="1"/>
  <c r="AB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A629" i="1" s="1"/>
  <c r="AB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A666" i="1"/>
  <c r="AB666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A678" i="1"/>
  <c r="AB678" i="1" s="1"/>
  <c r="AC681" i="1"/>
  <c r="AD681" i="1" s="1"/>
  <c r="AE681" i="1"/>
  <c r="AF681" i="1" s="1"/>
  <c r="AA682" i="1"/>
  <c r="AB682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A694" i="1"/>
  <c r="AB694" i="1" s="1"/>
  <c r="AC697" i="1"/>
  <c r="AD697" i="1" s="1"/>
  <c r="AE697" i="1"/>
  <c r="AF697" i="1" s="1"/>
  <c r="AA698" i="1"/>
  <c r="AB698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AA630" i="1" s="1"/>
  <c r="AB630" i="1" s="1"/>
  <c r="H631" i="1"/>
  <c r="P631" i="1" s="1"/>
  <c r="H632" i="1"/>
  <c r="P632" i="1" s="1"/>
  <c r="AA632" i="1" s="1"/>
  <c r="AB632" i="1" s="1"/>
  <c r="H633" i="1"/>
  <c r="P633" i="1" s="1"/>
  <c r="AA633" i="1" s="1"/>
  <c r="AB633" i="1" s="1"/>
  <c r="H634" i="1"/>
  <c r="P634" i="1" s="1"/>
  <c r="AA634" i="1" s="1"/>
  <c r="AB634" i="1" s="1"/>
  <c r="H635" i="1"/>
  <c r="P635" i="1" s="1"/>
  <c r="H636" i="1"/>
  <c r="P636" i="1" s="1"/>
  <c r="AA636" i="1" s="1"/>
  <c r="AB636" i="1" s="1"/>
  <c r="H637" i="1"/>
  <c r="P637" i="1" s="1"/>
  <c r="AA637" i="1" s="1"/>
  <c r="AB637" i="1" s="1"/>
  <c r="H638" i="1"/>
  <c r="P638" i="1" s="1"/>
  <c r="AA638" i="1" s="1"/>
  <c r="AB638" i="1" s="1"/>
  <c r="H639" i="1"/>
  <c r="P639" i="1" s="1"/>
  <c r="H640" i="1"/>
  <c r="P640" i="1" s="1"/>
  <c r="AA640" i="1" s="1"/>
  <c r="AB640" i="1" s="1"/>
  <c r="H641" i="1"/>
  <c r="P641" i="1" s="1"/>
  <c r="AA641" i="1" s="1"/>
  <c r="AB641" i="1" s="1"/>
  <c r="H642" i="1"/>
  <c r="P642" i="1" s="1"/>
  <c r="AA642" i="1" s="1"/>
  <c r="AB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AA646" i="1" s="1"/>
  <c r="AB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22" i="1"/>
  <c r="AF522" i="1" s="1"/>
  <c r="AE530" i="1"/>
  <c r="AF530" i="1" s="1"/>
  <c r="AE554" i="1"/>
  <c r="AF554" i="1" s="1"/>
  <c r="AE562" i="1"/>
  <c r="AF562" i="1" s="1"/>
  <c r="AC594" i="1"/>
  <c r="AD594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A639" i="1" l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H4" i="3" s="1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K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J3" i="10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J91" i="10"/>
  <c r="K91" i="10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J182" i="10" s="1"/>
  <c r="K182" i="10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AC34" i="1"/>
  <c r="AD34" i="1" s="1"/>
  <c r="J63" i="10"/>
  <c r="K63" i="10" s="1"/>
  <c r="J380" i="10"/>
  <c r="K380" i="10" s="1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J15" i="3" s="1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J237" i="10" l="1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J222" i="10"/>
  <c r="K222" i="10" s="1"/>
  <c r="J99" i="10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249" i="10"/>
  <c r="K105" i="10"/>
  <c r="K312" i="10"/>
  <c r="K4" i="10"/>
  <c r="K121" i="10"/>
  <c r="K279" i="10"/>
  <c r="K352" i="10"/>
  <c r="K303" i="10"/>
  <c r="K60" i="10"/>
  <c r="K274" i="10"/>
  <c r="K82" i="10"/>
  <c r="K260" i="10"/>
  <c r="K3" i="10"/>
  <c r="K315" i="10"/>
  <c r="K116" i="10"/>
  <c r="K367" i="10"/>
  <c r="K252" i="10"/>
  <c r="K119" i="10"/>
  <c r="K109" i="10"/>
  <c r="K9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J127" i="10"/>
  <c r="K127" i="10" s="1"/>
  <c r="D153" i="10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G127" i="10"/>
  <c r="H127" i="10" s="1"/>
  <c r="G153" i="10"/>
  <c r="H153" i="10" s="1"/>
  <c r="E153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D9" i="10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07" i="10" l="1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G171" i="10"/>
  <c r="H171" i="10" s="1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267" i="10"/>
  <c r="H267" i="10" s="1"/>
  <c r="D56" i="10"/>
  <c r="D256" i="10"/>
  <c r="D42" i="10"/>
  <c r="D88" i="10"/>
  <c r="D183" i="10"/>
  <c r="D46" i="10"/>
  <c r="D70" i="10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80" i="10"/>
  <c r="H180" i="10" s="1"/>
  <c r="E180" i="10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70" i="10"/>
  <c r="G70" i="10"/>
  <c r="H70" i="10" s="1"/>
  <c r="E226" i="10"/>
  <c r="G226" i="10"/>
  <c r="H226" i="10" s="1"/>
  <c r="E42" i="10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G121" i="10" l="1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<sst xmlns="http://schemas.openxmlformats.org/spreadsheetml/2006/main" count="18631" uniqueCount="618">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</sst>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4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4256"/>
  <sheetViews>
    <sheetView topLeftCell="J1" zoomScale="80" zoomScaleNormal="80" workbookViewId="0">
      <pane ySplit="1" topLeftCell="A2" activePane="bottomLeft" state="frozen"/>
      <selection pane="bottomLeft" activeCell="S15" sqref="S15:S121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81"/>
  </cols>
  <sheetData>
    <row r="1" spans="1:32" x14ac:dyDescent="0.25">
      <c r="A1" s="138" t="s">
        <v>3</v>
      </c>
      <c r="B1" s="139"/>
      <c r="C1" s="140" t="s">
        <v>4</v>
      </c>
      <c r="D1" s="141"/>
      <c r="E1" s="2" t="s">
        <v>1</v>
      </c>
      <c r="F1" s="2" t="s">
        <v>81</v>
      </c>
      <c r="G1" s="143" t="s">
        <v>2</v>
      </c>
      <c r="H1" s="141"/>
      <c r="I1" s="140" t="s">
        <v>0</v>
      </c>
      <c r="J1" s="141"/>
      <c r="K1" s="140" t="s">
        <v>101</v>
      </c>
      <c r="L1" s="141"/>
      <c r="M1" s="144" t="s">
        <v>5</v>
      </c>
      <c r="N1" s="145"/>
      <c r="O1" s="142" t="s">
        <v>6</v>
      </c>
      <c r="P1" s="142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25" t="s">
        <v>72</v>
      </c>
      <c r="X1" s="92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hidden="1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93" t="s">
        <v>218</v>
      </c>
      <c r="Y2" s="17" t="s">
        <v>218</v>
      </c>
    </row>
    <row r="3" spans="1:32" hidden="1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81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hidden="1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81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hidden="1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81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hidden="1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81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hidden="1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81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hidden="1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81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hidden="1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81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hidden="1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81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hidden="1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81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hidden="1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81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hidden="1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81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hidden="1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81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81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81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81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hidden="1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81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hidden="1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81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hidden="1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81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hidden="1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4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hidden="1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81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hidden="1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5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hidden="1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81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hidden="1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4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hidden="1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81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hidden="1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4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hidden="1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81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hidden="1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4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hidden="1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81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hidden="1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4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hidden="1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81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hidden="1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81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hidden="1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81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hidden="1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81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hidden="1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81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hidden="1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81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hidden="1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4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hidden="1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4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hidden="1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81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hidden="1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4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hidden="1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81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hidden="1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81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hidden="1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4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hidden="1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81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hidden="1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81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hidden="1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4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hidden="1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81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hidden="1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81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81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hidden="1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4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hidden="1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4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hidden="1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81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hidden="1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81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hidden="1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81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hidden="1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81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hidden="1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81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hidden="1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81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hidden="1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81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hidden="1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81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hidden="1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81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hidden="1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81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hidden="1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81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hidden="1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81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hidden="1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81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hidden="1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4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hidden="1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4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hidden="1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81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hidden="1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81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hidden="1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81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hidden="1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81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hidden="1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81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hidden="1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4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hidden="1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4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hidden="1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4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hidden="1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4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hidden="1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4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hidden="1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81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hidden="1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81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hidden="1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81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hidden="1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81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hidden="1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81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hidden="1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81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hidden="1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81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hidden="1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81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hidden="1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81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hidden="1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81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hidden="1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81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hidden="1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81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hidden="1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81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hidden="1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81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hidden="1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81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hidden="1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81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hidden="1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81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hidden="1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81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hidden="1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81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hidden="1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81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hidden="1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81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hidden="1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81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hidden="1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4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hidden="1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81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hidden="1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81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hidden="1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81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hidden="1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81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hidden="1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81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hidden="1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81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hidden="1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81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hidden="1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81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hidden="1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81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hidden="1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81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hidden="1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81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hidden="1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81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hidden="1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81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hidden="1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81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81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hidden="1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81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hidden="1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81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hidden="1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81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hidden="1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4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hidden="1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81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hidden="1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4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hidden="1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81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hidden="1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4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hidden="1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81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hidden="1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81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hidden="1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81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hidden="1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81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hidden="1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81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hidden="1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81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hidden="1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81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hidden="1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81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hidden="1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81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hidden="1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81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hidden="1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81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hidden="1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81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hidden="1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81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hidden="1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81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hidden="1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81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hidden="1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81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hidden="1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81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hidden="1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81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hidden="1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81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hidden="1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81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hidden="1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81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hidden="1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81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hidden="1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81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hidden="1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81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hidden="1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81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hidden="1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81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hidden="1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4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hidden="1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81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hidden="1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81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hidden="1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81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hidden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6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hidden="1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81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hidden="1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81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hidden="1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4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hidden="1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81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hidden="1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81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hidden="1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81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hidden="1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81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hidden="1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81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hidden="1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81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hidden="1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81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hidden="1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81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hidden="1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81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hidden="1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81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hidden="1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81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hidden="1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6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hidden="1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6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hidden="1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6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hidden="1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81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hidden="1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81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hidden="1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81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hidden="1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81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hidden="1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81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hidden="1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81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hidden="1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81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hidden="1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81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hidden="1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81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hidden="1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81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hidden="1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81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hidden="1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81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hidden="1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81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hidden="1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81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hidden="1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81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hidden="1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81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hidden="1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81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hidden="1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81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hidden="1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81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hidden="1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81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81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hidden="1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81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hidden="1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81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hidden="1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81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hidden="1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81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hidden="1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81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hidden="1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81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hidden="1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6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hidden="1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6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hidden="1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6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hidden="1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6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hidden="1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6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hidden="1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6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hidden="1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81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hidden="1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81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hidden="1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81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hidden="1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4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hidden="1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4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hidden="1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6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hidden="1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81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hidden="1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81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hidden="1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81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hidden="1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81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hidden="1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81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hidden="1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81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hidden="1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81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hidden="1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81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hidden="1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81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hidden="1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81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hidden="1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81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hidden="1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81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hidden="1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94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hidden="1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94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hidden="1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94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hidden="1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94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hidden="1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81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hidden="1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81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hidden="1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81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hidden="1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81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hidden="1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81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hidden="1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81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hidden="1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81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hidden="1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81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hidden="1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81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hidden="1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81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hidden="1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81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hidden="1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81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hidden="1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81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hidden="1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81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hidden="1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81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hidden="1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81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hidden="1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81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hidden="1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81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hidden="1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81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hidden="1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81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hidden="1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81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hidden="1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81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hidden="1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7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hidden="1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81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hidden="1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7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hidden="1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81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hidden="1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7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hidden="1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81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hidden="1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81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hidden="1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81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hidden="1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81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hidden="1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81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hidden="1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81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hidden="1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81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hidden="1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81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hidden="1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81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hidden="1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81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hidden="1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81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hidden="1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81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hidden="1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81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hidden="1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81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hidden="1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81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hidden="1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81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hidden="1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81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hidden="1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81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81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81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hidden="1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81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hidden="1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81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hidden="1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94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hidden="1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94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hidden="1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7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hidden="1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81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hidden="1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81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hidden="1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81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hidden="1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7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hidden="1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81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hidden="1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81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hidden="1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8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hidden="1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81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hidden="1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8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hidden="1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6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hidden="1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6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hidden="1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6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hidden="1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6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hidden="1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81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hidden="1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81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hidden="1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81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hidden="1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81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hidden="1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81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hidden="1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81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hidden="1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81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hidden="1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81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hidden="1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81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hidden="1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81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hidden="1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81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hidden="1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81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hidden="1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81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hidden="1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81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hidden="1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81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hidden="1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81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hidden="1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81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hidden="1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81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hidden="1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81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hidden="1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81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hidden="1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81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hidden="1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81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hidden="1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81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hidden="1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94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hidden="1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94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hidden="1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81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hidden="1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81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hidden="1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81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hidden="1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81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hidden="1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7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hidden="1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81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hidden="1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7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hidden="1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81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hidden="1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81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hidden="1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8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hidden="1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81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hidden="1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6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hidden="1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6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hidden="1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6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hidden="1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6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hidden="1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81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hidden="1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81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hidden="1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81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hidden="1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81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hidden="1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81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hidden="1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81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hidden="1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81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hidden="1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81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hidden="1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81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hidden="1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81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hidden="1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6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hidden="1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6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hidden="1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81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hidden="1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81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hidden="1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7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hidden="1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81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hidden="1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81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hidden="1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94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hidden="1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81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hidden="1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81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hidden="1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81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hidden="1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81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hidden="1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81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hidden="1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81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hidden="1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81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hidden="1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81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hidden="1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81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hidden="1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81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hidden="1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81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hidden="1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81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hidden="1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81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hidden="1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81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hidden="1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81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hidden="1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81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hidden="1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81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hidden="1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81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hidden="1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81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hidden="1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7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81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hidden="1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81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hidden="1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81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hidden="1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81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hidden="1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81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hidden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6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hidden="1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81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hidden="1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81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hidden="1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81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hidden="1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81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hidden="1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81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hidden="1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81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hidden="1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81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hidden="1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81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hidden="1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94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hidden="1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94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hidden="1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81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hidden="1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6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hidden="1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81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hidden="1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81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hidden="1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81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hidden="1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81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hidden="1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81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hidden="1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81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hidden="1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81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hidden="1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81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hidden="1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81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hidden="1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81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hidden="1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81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hidden="1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81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hidden="1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81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hidden="1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81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hidden="1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81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hidden="1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81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hidden="1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81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81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hidden="1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94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hidden="1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81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hidden="1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94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hidden="1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81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hidden="1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94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hidden="1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81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hidden="1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94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hidden="1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81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hidden="1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94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hidden="1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81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hidden="1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81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hidden="1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81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hidden="1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81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hidden="1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81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hidden="1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81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hidden="1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81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hidden="1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81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hidden="1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81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hidden="1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81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hidden="1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81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hidden="1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81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hidden="1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81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hidden="1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81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hidden="1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81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hidden="1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81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hidden="1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81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hidden="1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81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hidden="1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81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hidden="1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81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hidden="1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81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hidden="1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81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hidden="1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81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hidden="1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7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hidden="1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81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hidden="1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81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hidden="1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81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hidden="1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81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hidden="1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81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hidden="1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81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hidden="1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81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hidden="1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81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hidden="1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81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hidden="1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81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hidden="1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81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hidden="1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81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hidden="1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81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hidden="1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81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hidden="1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81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hidden="1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81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hidden="1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81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hidden="1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81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hidden="1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81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hidden="1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81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hidden="1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81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hidden="1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81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hidden="1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6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hidden="1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6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hidden="1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6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hidden="1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6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hidden="1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6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hidden="1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94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hidden="1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81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hidden="1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94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hidden="1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81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hidden="1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81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hidden="1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81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hidden="1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81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hidden="1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81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hidden="1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81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hidden="1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81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hidden="1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81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hidden="1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81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hidden="1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6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hidden="1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6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hidden="1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6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hidden="1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6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hidden="1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81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hidden="1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81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hidden="1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81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hidden="1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81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hidden="1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81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hidden="1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81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hidden="1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81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hidden="1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81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hidden="1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81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hidden="1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81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hidden="1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81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hidden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6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hidden="1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81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hidden="1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81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hidden="1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81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hidden="1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81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hidden="1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81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hidden="1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81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hidden="1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81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hidden="1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81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hidden="1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81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hidden="1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81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hidden="1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81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hidden="1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81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hidden="1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81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hidden="1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81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hidden="1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81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hidden="1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81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hidden="1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81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hidden="1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81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6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hidden="1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6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hidden="1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6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hidden="1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6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hidden="1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94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hidden="1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94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hidden="1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94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hidden="1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81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hidden="1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6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hidden="1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6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hidden="1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6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hidden="1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81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hidden="1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81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hidden="1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81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hidden="1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81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hidden="1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94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hidden="1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6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hidden="1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6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hidden="1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81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hidden="1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81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hidden="1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81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hidden="1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81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hidden="1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81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hidden="1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81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hidden="1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81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hidden="1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81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hidden="1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81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hidden="1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94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hidden="1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81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hidden="1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94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hidden="1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81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hidden="1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81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hidden="1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81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hidden="1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81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hidden="1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81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hidden="1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81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hidden="1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81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hidden="1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81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hidden="1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81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hidden="1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81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81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hidden="1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81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hidden="1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81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hidden="1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81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hidden="1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81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hidden="1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81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hidden="1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81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hidden="1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7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hidden="1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81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hidden="1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81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hidden="1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81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hidden="1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81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hidden="1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81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hidden="1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6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hidden="1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6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hidden="1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6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hidden="1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81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hidden="1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81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hidden="1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81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hidden="1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81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hidden="1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81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hidden="1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81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hidden="1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81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hidden="1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81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hidden="1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81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hidden="1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81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hidden="1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81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hidden="1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81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hidden="1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94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hidden="1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81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hidden="1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94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hidden="1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81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hidden="1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94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hidden="1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81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hidden="1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81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hidden="1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81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hidden="1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81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hidden="1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81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hidden="1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81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hidden="1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81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hidden="1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6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hidden="1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6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hidden="1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6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hidden="1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81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hidden="1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81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hidden="1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81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hidden="1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94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hidden="1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81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hidden="1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81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hidden="1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6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hidden="1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6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hidden="1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6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hidden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6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hidden="1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81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hidden="1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81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hidden="1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81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hidden="1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81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hidden="1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94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hidden="1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81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103" customFormat="1" hidden="1" x14ac:dyDescent="0.25">
      <c r="A611" s="112">
        <v>0.39553271881204755</v>
      </c>
      <c r="B611" s="112">
        <v>0.60114044299428659</v>
      </c>
      <c r="C611" s="113">
        <v>2.5282358511412761</v>
      </c>
      <c r="D611" s="114">
        <v>1.6635047793806552</v>
      </c>
      <c r="E611" s="115"/>
      <c r="F611" s="116">
        <v>1</v>
      </c>
      <c r="G611" s="116">
        <v>2.5282358511412761</v>
      </c>
      <c r="H611" s="116">
        <v>1.6635047793806552</v>
      </c>
      <c r="I611" s="117"/>
      <c r="J611" s="117"/>
      <c r="K611" s="116">
        <v>0</v>
      </c>
      <c r="L611" s="116">
        <v>0</v>
      </c>
      <c r="M611" s="118" t="e">
        <v>#DIV/0!</v>
      </c>
      <c r="N611" s="118" t="e">
        <v>#DIV/0!</v>
      </c>
      <c r="O611" s="117">
        <v>0</v>
      </c>
      <c r="P611" s="117">
        <v>0</v>
      </c>
      <c r="Q611" s="117" t="s">
        <v>319</v>
      </c>
      <c r="R611" s="117" t="s">
        <v>385</v>
      </c>
      <c r="S611" s="103" t="s">
        <v>279</v>
      </c>
      <c r="T611" s="119"/>
      <c r="U611" s="119" t="s">
        <v>77</v>
      </c>
      <c r="V611" s="111">
        <v>44432</v>
      </c>
      <c r="W611" s="123" t="s">
        <v>75</v>
      </c>
      <c r="X611" s="102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hidden="1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6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hidden="1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6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hidden="1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6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hidden="1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6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hidden="1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6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hidden="1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6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hidden="1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6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hidden="1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6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hidden="1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6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hidden="1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6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hidden="1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6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hidden="1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6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hidden="1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6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hidden="1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6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hidden="1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6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hidden="1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6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hidden="1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6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hidden="1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6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hidden="1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6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hidden="1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6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hidden="1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6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hidden="1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6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hidden="1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6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hidden="1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6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hidden="1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6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hidden="1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6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hidden="1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6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hidden="1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6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hidden="1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6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hidden="1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6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hidden="1" x14ac:dyDescent="0.25">
      <c r="A642" s="121">
        <v>7.5312583330543567E-2</v>
      </c>
      <c r="B642" s="121">
        <v>0.92461712038259125</v>
      </c>
      <c r="C642" s="126">
        <f t="shared" si="78"/>
        <v>13.277993607137928</v>
      </c>
      <c r="D642" s="127">
        <f t="shared" si="78"/>
        <v>1.0815287516915288</v>
      </c>
      <c r="E642" s="115"/>
      <c r="F642" s="128">
        <f t="shared" si="79"/>
        <v>1</v>
      </c>
      <c r="G642" s="128">
        <f t="shared" si="80"/>
        <v>13.277993607137928</v>
      </c>
      <c r="H642" s="128">
        <f t="shared" si="81"/>
        <v>1.0815287516915288</v>
      </c>
      <c r="I642" s="103"/>
      <c r="J642" s="103"/>
      <c r="K642" s="128">
        <f t="shared" si="82"/>
        <v>0</v>
      </c>
      <c r="L642" s="128">
        <f t="shared" si="83"/>
        <v>0</v>
      </c>
      <c r="M642" s="129" t="e">
        <f t="shared" si="84"/>
        <v>#DIV/0!</v>
      </c>
      <c r="N642" s="129" t="e">
        <f t="shared" si="84"/>
        <v>#DIV/0!</v>
      </c>
      <c r="O642" s="103">
        <f t="shared" si="85"/>
        <v>0</v>
      </c>
      <c r="P642" s="103">
        <f t="shared" si="85"/>
        <v>0</v>
      </c>
      <c r="Q642" s="103" t="s">
        <v>430</v>
      </c>
      <c r="R642" s="103" t="s">
        <v>358</v>
      </c>
      <c r="S642" s="103" t="s">
        <v>278</v>
      </c>
      <c r="T642" s="123"/>
      <c r="U642" s="123" t="s">
        <v>76</v>
      </c>
      <c r="V642" s="111">
        <v>44435</v>
      </c>
      <c r="W642" s="123" t="s">
        <v>94</v>
      </c>
      <c r="X642" s="102">
        <v>2</v>
      </c>
      <c r="Y642" s="103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hidden="1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6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hidden="1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6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hidden="1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6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hidden="1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6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hidden="1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6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hidden="1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6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hidden="1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6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hidden="1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6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hidden="1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6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hidden="1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6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hidden="1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6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hidden="1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6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hidden="1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6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hidden="1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6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hidden="1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6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6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hidden="1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6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hidden="1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6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hidden="1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6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hidden="1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6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hidden="1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6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hidden="1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6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hidden="1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6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hidden="1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6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hidden="1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6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hidden="1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6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hidden="1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6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hidden="1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6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hidden="1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6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hidden="1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6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hidden="1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6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hidden="1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6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hidden="1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6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hidden="1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6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hidden="1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6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hidden="1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6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hidden="1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6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hidden="1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6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hidden="1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6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hidden="1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6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hidden="1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6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hidden="1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6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hidden="1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6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hidden="1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6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hidden="1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6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hidden="1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6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hidden="1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6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hidden="1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6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hidden="1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6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hidden="1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6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hidden="1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6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6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6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6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hidden="1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6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hidden="1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6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hidden="1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6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hidden="1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6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hidden="1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6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hidden="1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6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hidden="1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6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hidden="1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6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hidden="1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6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hidden="1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6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hidden="1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6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hidden="1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6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hidden="1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6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hidden="1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6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hidden="1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6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hidden="1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6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hidden="1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6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hidden="1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6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hidden="1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6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hidden="1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6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hidden="1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6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hidden="1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6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hidden="1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6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hidden="1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6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hidden="1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6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hidden="1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6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hidden="1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6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hidden="1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6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hidden="1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6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hidden="1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6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hidden="1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6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hidden="1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6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hidden="1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6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hidden="1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6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hidden="1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6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hidden="1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6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hidden="1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6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hidden="1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6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hidden="1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6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hidden="1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6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hidden="1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6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hidden="1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6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hidden="1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6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hidden="1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6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hidden="1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6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hidden="1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6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hidden="1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6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hidden="1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6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hidden="1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6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hidden="1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6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hidden="1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6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hidden="1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6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hidden="1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6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hidden="1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6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hidden="1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6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hidden="1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6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hidden="1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6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hidden="1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6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hidden="1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6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hidden="1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81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hidden="1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81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hidden="1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94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hidden="1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94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hidden="1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94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hidden="1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94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hidden="1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81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hidden="1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81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hidden="1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6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hidden="1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6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hidden="1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6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hidden="1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94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hidden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9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hidden="1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81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hidden="1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81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hidden="1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81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hidden="1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81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hidden="1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81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hidden="1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81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hidden="1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81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hidden="1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81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hidden="1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81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hidden="1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81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hidden="1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81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hidden="1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94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hidden="1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81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hidden="1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81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hidden="1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81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hidden="1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81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hidden="1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81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hidden="1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81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hidden="1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81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hidden="1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81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hidden="1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81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hidden="1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81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hidden="1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81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hidden="1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81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hidden="1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81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hidden="1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31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34" t="s">
        <v>592</v>
      </c>
      <c r="W794" s="132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hidden="1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31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34" t="s">
        <v>592</v>
      </c>
      <c r="W795" s="132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hidden="1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31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34" t="s">
        <v>592</v>
      </c>
      <c r="W796" s="132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hidden="1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31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34" t="s">
        <v>592</v>
      </c>
      <c r="W797" s="132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hidden="1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31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34" t="s">
        <v>592</v>
      </c>
      <c r="W798" s="132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hidden="1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31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34" t="s">
        <v>592</v>
      </c>
      <c r="W799" s="132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hidden="1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31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34" t="s">
        <v>592</v>
      </c>
      <c r="W800" s="132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hidden="1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31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34" t="s">
        <v>592</v>
      </c>
      <c r="W801" s="132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hidden="1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31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34" t="s">
        <v>592</v>
      </c>
      <c r="W802" s="132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hidden="1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31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34" t="s">
        <v>593</v>
      </c>
      <c r="W803" s="132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hidden="1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31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34" t="s">
        <v>593</v>
      </c>
      <c r="W804" s="132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hidden="1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31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34" t="s">
        <v>593</v>
      </c>
      <c r="W805" s="132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hidden="1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31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34" t="s">
        <v>593</v>
      </c>
      <c r="W806" s="132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hidden="1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31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34" t="s">
        <v>593</v>
      </c>
      <c r="W807" s="132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hidden="1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31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34" t="s">
        <v>593</v>
      </c>
      <c r="W808" s="132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hidden="1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31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34" t="s">
        <v>593</v>
      </c>
      <c r="W809" s="132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hidden="1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31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34" t="s">
        <v>593</v>
      </c>
      <c r="W810" s="132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hidden="1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31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34" t="s">
        <v>593</v>
      </c>
      <c r="W811" s="132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hidden="1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31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34" t="s">
        <v>593</v>
      </c>
      <c r="W812" s="132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hidden="1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31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34" t="s">
        <v>593</v>
      </c>
      <c r="W813" s="132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hidden="1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31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34" t="s">
        <v>593</v>
      </c>
      <c r="W814" s="132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hidden="1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31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34" t="s">
        <v>593</v>
      </c>
      <c r="W815" s="132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hidden="1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31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34" t="s">
        <v>593</v>
      </c>
      <c r="W816" s="132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hidden="1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31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34" t="s">
        <v>593</v>
      </c>
      <c r="W817" s="132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hidden="1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31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34" t="s">
        <v>593</v>
      </c>
      <c r="W818" s="132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hidden="1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31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34" t="s">
        <v>593</v>
      </c>
      <c r="W819" s="132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hidden="1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31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34" t="s">
        <v>593</v>
      </c>
      <c r="W820" s="132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hidden="1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31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34" t="s">
        <v>593</v>
      </c>
      <c r="W821" s="132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hidden="1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31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34" t="s">
        <v>593</v>
      </c>
      <c r="W822" s="132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hidden="1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31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34" t="s">
        <v>593</v>
      </c>
      <c r="W823" s="132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hidden="1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31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34" t="s">
        <v>593</v>
      </c>
      <c r="W824" s="132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hidden="1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31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34" t="s">
        <v>593</v>
      </c>
      <c r="W825" s="132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hidden="1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31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34" t="s">
        <v>593</v>
      </c>
      <c r="W826" s="132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hidden="1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31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34" t="s">
        <v>593</v>
      </c>
      <c r="W827" s="132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hidden="1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31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34" t="s">
        <v>593</v>
      </c>
      <c r="W828" s="132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hidden="1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31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34" t="s">
        <v>593</v>
      </c>
      <c r="W829" s="132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hidden="1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31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34" t="s">
        <v>593</v>
      </c>
      <c r="W830" s="132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hidden="1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31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34" t="s">
        <v>593</v>
      </c>
      <c r="W831" s="132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hidden="1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31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34" t="s">
        <v>593</v>
      </c>
      <c r="W832" s="132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hidden="1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31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34" t="s">
        <v>593</v>
      </c>
      <c r="W833" s="132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hidden="1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31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34" t="s">
        <v>593</v>
      </c>
      <c r="W834" s="132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hidden="1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31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34" t="s">
        <v>593</v>
      </c>
      <c r="W835" s="132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hidden="1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31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34" t="s">
        <v>593</v>
      </c>
      <c r="W836" s="132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hidden="1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31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34" t="s">
        <v>593</v>
      </c>
      <c r="W837" s="132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hidden="1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31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34" t="s">
        <v>593</v>
      </c>
      <c r="W838" s="132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hidden="1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31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34" t="s">
        <v>593</v>
      </c>
      <c r="W839" s="132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hidden="1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31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34" t="s">
        <v>593</v>
      </c>
      <c r="W840" s="132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hidden="1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31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34" t="s">
        <v>593</v>
      </c>
      <c r="W841" s="132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hidden="1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31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34" t="s">
        <v>593</v>
      </c>
      <c r="W842" s="132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hidden="1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31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34" t="s">
        <v>593</v>
      </c>
      <c r="W843" s="132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hidden="1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31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34" t="s">
        <v>593</v>
      </c>
      <c r="W844" s="132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31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34" t="s">
        <v>594</v>
      </c>
      <c r="W845" s="132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31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34" t="s">
        <v>594</v>
      </c>
      <c r="W846" s="132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hidden="1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31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34" t="s">
        <v>594</v>
      </c>
      <c r="W847" s="132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hidden="1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31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34" t="s">
        <v>594</v>
      </c>
      <c r="W848" s="132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hidden="1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31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34" t="s">
        <v>594</v>
      </c>
      <c r="W849" s="132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hidden="1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31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34" t="s">
        <v>594</v>
      </c>
      <c r="W850" s="132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hidden="1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31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34" t="s">
        <v>594</v>
      </c>
      <c r="W851" s="132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hidden="1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31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34" t="s">
        <v>594</v>
      </c>
      <c r="W852" s="132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hidden="1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31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34" t="s">
        <v>594</v>
      </c>
      <c r="W853" s="132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hidden="1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31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34" t="s">
        <v>594</v>
      </c>
      <c r="W854" s="132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hidden="1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31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34" t="s">
        <v>594</v>
      </c>
      <c r="W855" s="132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hidden="1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31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34" t="s">
        <v>594</v>
      </c>
      <c r="W856" s="132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hidden="1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31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34" t="s">
        <v>594</v>
      </c>
      <c r="W857" s="132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hidden="1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31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34" t="s">
        <v>594</v>
      </c>
      <c r="W858" s="132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hidden="1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31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34" t="s">
        <v>594</v>
      </c>
      <c r="W859" s="132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hidden="1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31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34" t="s">
        <v>594</v>
      </c>
      <c r="W860" s="132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hidden="1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31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34" t="s">
        <v>594</v>
      </c>
      <c r="W861" s="132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hidden="1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31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34" t="s">
        <v>594</v>
      </c>
      <c r="W862" s="132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hidden="1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31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34" t="s">
        <v>594</v>
      </c>
      <c r="W863" s="132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hidden="1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31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34" t="s">
        <v>594</v>
      </c>
      <c r="W864" s="132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hidden="1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31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34" t="s">
        <v>594</v>
      </c>
      <c r="W865" s="132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hidden="1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31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34" t="s">
        <v>594</v>
      </c>
      <c r="W866" s="132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hidden="1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31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34" t="s">
        <v>594</v>
      </c>
      <c r="W867" s="132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hidden="1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31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34" t="s">
        <v>594</v>
      </c>
      <c r="W868" s="132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hidden="1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31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34" t="s">
        <v>594</v>
      </c>
      <c r="W869" s="132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hidden="1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31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34" t="s">
        <v>594</v>
      </c>
      <c r="W870" s="132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hidden="1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31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34" t="s">
        <v>594</v>
      </c>
      <c r="W871" s="132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hidden="1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31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34" t="s">
        <v>594</v>
      </c>
      <c r="W872" s="132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hidden="1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31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34" t="s">
        <v>594</v>
      </c>
      <c r="W873" s="132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hidden="1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31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34" t="s">
        <v>594</v>
      </c>
      <c r="W874" s="132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hidden="1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31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34" t="s">
        <v>594</v>
      </c>
      <c r="W875" s="132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hidden="1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31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34" t="s">
        <v>594</v>
      </c>
      <c r="W876" s="132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hidden="1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31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34" t="s">
        <v>594</v>
      </c>
      <c r="W877" s="132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hidden="1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31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34" t="s">
        <v>594</v>
      </c>
      <c r="W878" s="132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hidden="1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31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34" t="s">
        <v>594</v>
      </c>
      <c r="W879" s="132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hidden="1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31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34" t="s">
        <v>594</v>
      </c>
      <c r="W880" s="132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hidden="1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31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34" t="s">
        <v>594</v>
      </c>
      <c r="W881" s="132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hidden="1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31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34" t="s">
        <v>594</v>
      </c>
      <c r="W882" s="132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hidden="1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31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34" t="s">
        <v>594</v>
      </c>
      <c r="W883" s="132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hidden="1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31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34" t="s">
        <v>594</v>
      </c>
      <c r="W884" s="132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hidden="1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31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34" t="s">
        <v>594</v>
      </c>
      <c r="W885" s="132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hidden="1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31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34" t="s">
        <v>594</v>
      </c>
      <c r="W886" s="132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hidden="1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31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34" t="s">
        <v>594</v>
      </c>
      <c r="W887" s="132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hidden="1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31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34" t="s">
        <v>594</v>
      </c>
      <c r="W888" s="132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hidden="1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31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34" t="s">
        <v>595</v>
      </c>
      <c r="W889" s="132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hidden="1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31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34" t="s">
        <v>595</v>
      </c>
      <c r="W890" s="132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hidden="1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31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34" t="s">
        <v>595</v>
      </c>
      <c r="W891" s="132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hidden="1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31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34" t="s">
        <v>595</v>
      </c>
      <c r="W892" s="132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hidden="1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31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34" t="s">
        <v>595</v>
      </c>
      <c r="W893" s="132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hidden="1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31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34" t="s">
        <v>595</v>
      </c>
      <c r="W894" s="132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hidden="1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31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34" t="s">
        <v>595</v>
      </c>
      <c r="W895" s="132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hidden="1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31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34" t="s">
        <v>595</v>
      </c>
      <c r="W896" s="132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hidden="1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31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34" t="s">
        <v>595</v>
      </c>
      <c r="W897" s="132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hidden="1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31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34" t="s">
        <v>595</v>
      </c>
      <c r="W898" s="132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hidden="1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31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34" t="s">
        <v>595</v>
      </c>
      <c r="W899" s="132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hidden="1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31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34" t="s">
        <v>595</v>
      </c>
      <c r="W900" s="132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hidden="1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31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34" t="s">
        <v>595</v>
      </c>
      <c r="W901" s="132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hidden="1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31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34" t="s">
        <v>595</v>
      </c>
      <c r="W902" s="132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hidden="1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31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34" t="s">
        <v>595</v>
      </c>
      <c r="W903" s="132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hidden="1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31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34" t="s">
        <v>595</v>
      </c>
      <c r="W904" s="132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hidden="1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31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34" t="s">
        <v>595</v>
      </c>
      <c r="W905" s="132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hidden="1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31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34" t="s">
        <v>595</v>
      </c>
      <c r="W906" s="132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hidden="1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31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34" t="s">
        <v>596</v>
      </c>
      <c r="W907" s="132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hidden="1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31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34" t="s">
        <v>596</v>
      </c>
      <c r="W908" s="132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hidden="1" x14ac:dyDescent="0.25">
      <c r="A909" s="130">
        <v>0.50461735833997345</v>
      </c>
      <c r="B909" s="130">
        <v>0.4936310725322422</v>
      </c>
      <c r="C909" s="126">
        <f t="shared" si="138"/>
        <v>1.9816995659635528</v>
      </c>
      <c r="D909" s="127">
        <f t="shared" si="138"/>
        <v>2.0258044026081516</v>
      </c>
      <c r="E909" s="135"/>
      <c r="F909" s="128">
        <f t="shared" si="139"/>
        <v>1</v>
      </c>
      <c r="G909" s="128">
        <f t="shared" si="140"/>
        <v>1.9816995659635528</v>
      </c>
      <c r="H909" s="128">
        <f t="shared" si="141"/>
        <v>2.0258044026081516</v>
      </c>
      <c r="I909" s="103"/>
      <c r="J909" s="103"/>
      <c r="K909" s="128">
        <f t="shared" si="142"/>
        <v>0</v>
      </c>
      <c r="L909" s="128">
        <f t="shared" si="143"/>
        <v>0</v>
      </c>
      <c r="M909" s="129" t="e">
        <f t="shared" si="144"/>
        <v>#DIV/0!</v>
      </c>
      <c r="N909" s="129" t="e">
        <f t="shared" si="144"/>
        <v>#DIV/0!</v>
      </c>
      <c r="O909" s="103">
        <f t="shared" si="145"/>
        <v>0</v>
      </c>
      <c r="P909" s="103">
        <f t="shared" si="145"/>
        <v>0</v>
      </c>
      <c r="Q909" s="103" t="s">
        <v>342</v>
      </c>
      <c r="R909" s="103" t="s">
        <v>341</v>
      </c>
      <c r="S909" s="103" t="s">
        <v>274</v>
      </c>
      <c r="T909" s="123" t="s">
        <v>84</v>
      </c>
      <c r="U909" s="123" t="s">
        <v>86</v>
      </c>
      <c r="V909" s="136" t="s">
        <v>596</v>
      </c>
      <c r="W909" s="132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hidden="1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31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34" t="s">
        <v>596</v>
      </c>
      <c r="W910" s="132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hidden="1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31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34" t="s">
        <v>596</v>
      </c>
      <c r="W911" s="132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hidden="1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31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34" t="s">
        <v>596</v>
      </c>
      <c r="W912" s="132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hidden="1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31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34" t="s">
        <v>596</v>
      </c>
      <c r="W913" s="132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hidden="1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31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34" t="s">
        <v>596</v>
      </c>
      <c r="W914" s="132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hidden="1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31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34" t="s">
        <v>596</v>
      </c>
      <c r="W915" s="132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hidden="1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31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34" t="s">
        <v>597</v>
      </c>
      <c r="W916" s="132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hidden="1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31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34" t="s">
        <v>597</v>
      </c>
      <c r="W917" s="132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hidden="1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31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34" t="s">
        <v>597</v>
      </c>
      <c r="W918" s="132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hidden="1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31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34" t="s">
        <v>597</v>
      </c>
      <c r="W919" s="132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hidden="1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31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34" t="s">
        <v>597</v>
      </c>
      <c r="W920" s="132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hidden="1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31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34" t="s">
        <v>597</v>
      </c>
      <c r="W921" s="132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hidden="1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31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34" t="s">
        <v>597</v>
      </c>
      <c r="W922" s="132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hidden="1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31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34" t="s">
        <v>598</v>
      </c>
      <c r="W923" s="132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hidden="1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31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34" t="s">
        <v>598</v>
      </c>
      <c r="W924" s="132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hidden="1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31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34" t="s">
        <v>598</v>
      </c>
      <c r="W925" s="132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hidden="1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31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34" t="s">
        <v>598</v>
      </c>
      <c r="W926" s="132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hidden="1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31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34" t="s">
        <v>598</v>
      </c>
      <c r="W927" s="132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hidden="1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31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34" t="s">
        <v>598</v>
      </c>
      <c r="W928" s="132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hidden="1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31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34" t="s">
        <v>598</v>
      </c>
      <c r="W929" s="132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hidden="1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31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34" t="s">
        <v>598</v>
      </c>
      <c r="W930" s="132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hidden="1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31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34" t="s">
        <v>598</v>
      </c>
      <c r="W931" s="132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hidden="1" x14ac:dyDescent="0.25">
      <c r="A932" s="130">
        <v>0.48011380817513261</v>
      </c>
      <c r="B932" s="130">
        <v>0.51900005337824606</v>
      </c>
      <c r="C932" s="126">
        <f t="shared" si="153"/>
        <v>2.0828394913299948</v>
      </c>
      <c r="D932" s="127">
        <f t="shared" si="153"/>
        <v>1.9267820754369023</v>
      </c>
      <c r="E932" s="135"/>
      <c r="F932" s="128">
        <f t="shared" si="156"/>
        <v>1</v>
      </c>
      <c r="G932" s="128">
        <f t="shared" si="157"/>
        <v>2.0828394913299948</v>
      </c>
      <c r="H932" s="128">
        <f t="shared" si="158"/>
        <v>1.9267820754369023</v>
      </c>
      <c r="I932" s="103"/>
      <c r="J932" s="103"/>
      <c r="K932" s="128">
        <f t="shared" si="159"/>
        <v>0</v>
      </c>
      <c r="L932" s="128">
        <f t="shared" si="160"/>
        <v>0</v>
      </c>
      <c r="M932" s="129" t="e">
        <f t="shared" si="154"/>
        <v>#DIV/0!</v>
      </c>
      <c r="N932" s="129" t="e">
        <f t="shared" si="154"/>
        <v>#DIV/0!</v>
      </c>
      <c r="O932" s="103">
        <f t="shared" si="155"/>
        <v>0</v>
      </c>
      <c r="P932" s="103">
        <f t="shared" si="155"/>
        <v>0</v>
      </c>
      <c r="Q932" s="103" t="s">
        <v>416</v>
      </c>
      <c r="R932" s="103" t="s">
        <v>488</v>
      </c>
      <c r="S932" s="103" t="s">
        <v>274</v>
      </c>
      <c r="T932" s="123" t="s">
        <v>90</v>
      </c>
      <c r="U932" s="123" t="s">
        <v>75</v>
      </c>
      <c r="V932" s="136" t="s">
        <v>599</v>
      </c>
      <c r="W932" s="132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hidden="1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31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7" t="s">
        <v>599</v>
      </c>
      <c r="W933" s="26" t="s">
        <v>94</v>
      </c>
      <c r="X933" s="96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hidden="1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31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7" t="s">
        <v>599</v>
      </c>
      <c r="W934" s="26" t="s">
        <v>86</v>
      </c>
      <c r="X934" s="96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hidden="1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31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7" t="s">
        <v>599</v>
      </c>
      <c r="W935" s="26" t="s">
        <v>164</v>
      </c>
      <c r="X935" s="96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hidden="1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31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7" t="s">
        <v>599</v>
      </c>
      <c r="W936" s="26" t="s">
        <v>88</v>
      </c>
      <c r="X936" s="96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hidden="1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31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7" t="s">
        <v>599</v>
      </c>
      <c r="W937" s="26" t="s">
        <v>79</v>
      </c>
      <c r="X937" s="96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hidden="1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31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7" t="s">
        <v>600</v>
      </c>
      <c r="W938" s="26" t="s">
        <v>75</v>
      </c>
      <c r="X938" s="96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hidden="1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31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7" t="s">
        <v>600</v>
      </c>
      <c r="W939" s="26" t="s">
        <v>92</v>
      </c>
      <c r="X939" s="96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hidden="1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31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7" t="s">
        <v>600</v>
      </c>
      <c r="W940" s="26" t="s">
        <v>79</v>
      </c>
      <c r="X940" s="96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31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7" t="s">
        <v>600</v>
      </c>
      <c r="W941" s="26" t="s">
        <v>75</v>
      </c>
      <c r="X941" s="96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31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7" t="s">
        <v>600</v>
      </c>
      <c r="W942" s="26" t="s">
        <v>73</v>
      </c>
      <c r="X942" s="96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hidden="1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31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7" t="s">
        <v>600</v>
      </c>
      <c r="W943" s="26" t="s">
        <v>93</v>
      </c>
      <c r="X943" s="96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hidden="1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31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7" t="s">
        <v>600</v>
      </c>
      <c r="W944" s="26" t="s">
        <v>77</v>
      </c>
      <c r="X944" s="96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hidden="1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31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7" t="s">
        <v>600</v>
      </c>
      <c r="W945" s="26" t="s">
        <v>86</v>
      </c>
      <c r="X945" s="96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hidden="1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31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7" t="s">
        <v>600</v>
      </c>
      <c r="W946" s="26" t="s">
        <v>100</v>
      </c>
      <c r="X946" s="96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hidden="1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31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7" t="s">
        <v>600</v>
      </c>
      <c r="W947" s="26" t="s">
        <v>87</v>
      </c>
      <c r="X947" s="96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hidden="1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31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7" t="s">
        <v>600</v>
      </c>
      <c r="W948" s="26" t="s">
        <v>76</v>
      </c>
      <c r="X948" s="96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hidden="1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31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7" t="s">
        <v>600</v>
      </c>
      <c r="W949" s="26" t="s">
        <v>79</v>
      </c>
      <c r="X949" s="96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hidden="1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31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7" t="s">
        <v>600</v>
      </c>
      <c r="W950" s="26" t="s">
        <v>73</v>
      </c>
      <c r="X950" s="96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hidden="1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31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7" t="s">
        <v>600</v>
      </c>
      <c r="W951" s="26" t="s">
        <v>74</v>
      </c>
      <c r="X951" s="96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hidden="1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31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7" t="s">
        <v>600</v>
      </c>
      <c r="W952" s="26" t="s">
        <v>76</v>
      </c>
      <c r="X952" s="96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hidden="1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31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7" t="s">
        <v>600</v>
      </c>
      <c r="W953" s="26" t="s">
        <v>89</v>
      </c>
      <c r="X953" s="96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hidden="1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31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7" t="s">
        <v>600</v>
      </c>
      <c r="W954" s="26" t="s">
        <v>87</v>
      </c>
      <c r="X954" s="96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hidden="1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31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7" t="s">
        <v>600</v>
      </c>
      <c r="W955" s="26" t="s">
        <v>75</v>
      </c>
      <c r="X955" s="96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hidden="1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31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7" t="s">
        <v>600</v>
      </c>
      <c r="W956" s="26" t="s">
        <v>78</v>
      </c>
      <c r="X956" s="96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hidden="1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31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7" t="s">
        <v>600</v>
      </c>
      <c r="W957" s="26" t="s">
        <v>102</v>
      </c>
      <c r="X957" s="96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hidden="1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31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7" t="s">
        <v>600</v>
      </c>
      <c r="W958" s="26" t="s">
        <v>88</v>
      </c>
      <c r="X958" s="96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hidden="1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31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7" t="s">
        <v>600</v>
      </c>
      <c r="W959" s="26" t="s">
        <v>86</v>
      </c>
      <c r="X959" s="96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hidden="1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31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7" t="s">
        <v>600</v>
      </c>
      <c r="W960" s="26" t="s">
        <v>86</v>
      </c>
      <c r="X960" s="96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hidden="1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31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7" t="s">
        <v>600</v>
      </c>
      <c r="W961" s="26" t="s">
        <v>94</v>
      </c>
      <c r="X961" s="96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hidden="1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31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7" t="s">
        <v>600</v>
      </c>
      <c r="W962" s="26" t="s">
        <v>87</v>
      </c>
      <c r="X962" s="96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hidden="1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31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7" t="s">
        <v>600</v>
      </c>
      <c r="W963" s="26" t="s">
        <v>76</v>
      </c>
      <c r="X963" s="96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hidden="1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31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7" t="s">
        <v>600</v>
      </c>
      <c r="W964" s="26" t="s">
        <v>92</v>
      </c>
      <c r="X964" s="96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hidden="1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31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7" t="s">
        <v>600</v>
      </c>
      <c r="W965" s="26" t="s">
        <v>96</v>
      </c>
      <c r="X965" s="96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hidden="1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31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7" t="s">
        <v>600</v>
      </c>
      <c r="W966" s="26" t="s">
        <v>100</v>
      </c>
      <c r="X966" s="96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hidden="1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31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7" t="s">
        <v>600</v>
      </c>
      <c r="W967" s="26" t="s">
        <v>75</v>
      </c>
      <c r="X967" s="96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hidden="1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31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7" t="s">
        <v>600</v>
      </c>
      <c r="W968" s="26" t="s">
        <v>75</v>
      </c>
      <c r="X968" s="96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hidden="1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31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7" t="s">
        <v>600</v>
      </c>
      <c r="W969" s="26" t="s">
        <v>78</v>
      </c>
      <c r="X969" s="96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hidden="1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31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7" t="s">
        <v>600</v>
      </c>
      <c r="W970" s="26" t="s">
        <v>94</v>
      </c>
      <c r="X970" s="96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hidden="1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31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7" t="s">
        <v>600</v>
      </c>
      <c r="W971" s="26" t="s">
        <v>76</v>
      </c>
      <c r="X971" s="96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hidden="1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31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7" t="s">
        <v>600</v>
      </c>
      <c r="W972" s="26" t="s">
        <v>92</v>
      </c>
      <c r="X972" s="96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hidden="1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31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7" t="s">
        <v>600</v>
      </c>
      <c r="W973" s="26" t="s">
        <v>204</v>
      </c>
      <c r="X973" s="96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hidden="1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31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7" t="s">
        <v>600</v>
      </c>
      <c r="W974" s="26" t="s">
        <v>77</v>
      </c>
      <c r="X974" s="96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hidden="1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31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7" t="s">
        <v>600</v>
      </c>
      <c r="W975" s="26" t="s">
        <v>79</v>
      </c>
      <c r="X975" s="96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hidden="1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31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7" t="s">
        <v>600</v>
      </c>
      <c r="W976" s="26" t="s">
        <v>75</v>
      </c>
      <c r="X976" s="96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hidden="1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31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7" t="s">
        <v>600</v>
      </c>
      <c r="W977" s="26" t="s">
        <v>73</v>
      </c>
      <c r="X977" s="96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hidden="1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31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7" t="s">
        <v>600</v>
      </c>
      <c r="W978" s="26" t="s">
        <v>103</v>
      </c>
      <c r="X978" s="96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hidden="1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31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7" t="s">
        <v>600</v>
      </c>
      <c r="W979" s="26" t="s">
        <v>92</v>
      </c>
      <c r="X979" s="96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hidden="1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31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7" t="s">
        <v>601</v>
      </c>
      <c r="W980" s="26" t="s">
        <v>79</v>
      </c>
      <c r="X980" s="96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hidden="1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31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7" t="s">
        <v>601</v>
      </c>
      <c r="W981" s="26" t="s">
        <v>79</v>
      </c>
      <c r="X981" s="96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hidden="1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31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7" t="s">
        <v>601</v>
      </c>
      <c r="W982" s="26" t="s">
        <v>78</v>
      </c>
      <c r="X982" s="96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hidden="1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31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7" t="s">
        <v>601</v>
      </c>
      <c r="W983" s="26" t="s">
        <v>73</v>
      </c>
      <c r="X983" s="96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hidden="1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31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7" t="s">
        <v>601</v>
      </c>
      <c r="W984" s="26" t="s">
        <v>76</v>
      </c>
      <c r="X984" s="96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31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7" t="s">
        <v>601</v>
      </c>
      <c r="W985" s="26" t="s">
        <v>75</v>
      </c>
      <c r="X985" s="96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hidden="1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31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7" t="s">
        <v>601</v>
      </c>
      <c r="W986" s="26" t="s">
        <v>164</v>
      </c>
      <c r="X986" s="96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31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7" t="s">
        <v>601</v>
      </c>
      <c r="W987" s="26" t="s">
        <v>94</v>
      </c>
      <c r="X987" s="96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hidden="1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31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7" t="s">
        <v>601</v>
      </c>
      <c r="W988" s="26" t="s">
        <v>75</v>
      </c>
      <c r="X988" s="96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hidden="1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31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7" t="s">
        <v>601</v>
      </c>
      <c r="W989" s="26" t="s">
        <v>73</v>
      </c>
      <c r="X989" s="96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hidden="1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31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7" t="s">
        <v>601</v>
      </c>
      <c r="W990" s="26" t="s">
        <v>78</v>
      </c>
      <c r="X990" s="96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hidden="1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31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7" t="s">
        <v>601</v>
      </c>
      <c r="W991" s="26" t="s">
        <v>86</v>
      </c>
      <c r="X991" s="96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hidden="1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31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7" t="s">
        <v>601</v>
      </c>
      <c r="W992" s="26" t="s">
        <v>75</v>
      </c>
      <c r="X992" s="96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hidden="1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31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7" t="s">
        <v>601</v>
      </c>
      <c r="W993" s="26" t="s">
        <v>92</v>
      </c>
      <c r="X993" s="96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hidden="1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31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7" t="s">
        <v>601</v>
      </c>
      <c r="W994" s="26" t="s">
        <v>75</v>
      </c>
      <c r="X994" s="96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hidden="1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31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7" t="s">
        <v>601</v>
      </c>
      <c r="W995" s="26" t="s">
        <v>78</v>
      </c>
      <c r="X995" s="96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hidden="1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31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7" t="s">
        <v>601</v>
      </c>
      <c r="W996" s="26" t="s">
        <v>76</v>
      </c>
      <c r="X996" s="96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hidden="1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31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7" t="s">
        <v>601</v>
      </c>
      <c r="W997" s="26" t="s">
        <v>73</v>
      </c>
      <c r="X997" s="96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hidden="1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31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7" t="s">
        <v>601</v>
      </c>
      <c r="W998" s="26" t="s">
        <v>89</v>
      </c>
      <c r="X998" s="96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hidden="1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31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7" t="s">
        <v>601</v>
      </c>
      <c r="W999" s="26" t="s">
        <v>78</v>
      </c>
      <c r="X999" s="96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hidden="1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31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7" t="s">
        <v>601</v>
      </c>
      <c r="W1000" s="26" t="s">
        <v>74</v>
      </c>
      <c r="X1000" s="96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hidden="1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31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7" t="s">
        <v>601</v>
      </c>
      <c r="W1001" s="26" t="s">
        <v>75</v>
      </c>
      <c r="X1001" s="96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hidden="1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31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7" t="s">
        <v>601</v>
      </c>
      <c r="W1002" s="26" t="s">
        <v>102</v>
      </c>
      <c r="X1002" s="96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hidden="1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31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7" t="s">
        <v>601</v>
      </c>
      <c r="W1003" s="26" t="s">
        <v>75</v>
      </c>
      <c r="X1003" s="96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hidden="1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31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7" t="s">
        <v>601</v>
      </c>
      <c r="W1004" s="26" t="s">
        <v>102</v>
      </c>
      <c r="X1004" s="96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hidden="1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31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7" t="s">
        <v>601</v>
      </c>
      <c r="W1005" s="26" t="s">
        <v>75</v>
      </c>
      <c r="X1005" s="96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hidden="1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31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7" t="s">
        <v>601</v>
      </c>
      <c r="W1006" s="26" t="s">
        <v>87</v>
      </c>
      <c r="X1006" s="96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hidden="1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31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7" t="s">
        <v>601</v>
      </c>
      <c r="W1007" s="26" t="s">
        <v>78</v>
      </c>
      <c r="X1007" s="96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hidden="1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31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7" t="s">
        <v>601</v>
      </c>
      <c r="W1008" s="26" t="s">
        <v>89</v>
      </c>
      <c r="X1008" s="96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hidden="1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31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7" t="s">
        <v>601</v>
      </c>
      <c r="W1009" s="26" t="s">
        <v>76</v>
      </c>
      <c r="X1009" s="96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hidden="1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31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7" t="s">
        <v>601</v>
      </c>
      <c r="W1010" s="26" t="s">
        <v>73</v>
      </c>
      <c r="X1010" s="96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hidden="1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31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7" t="s">
        <v>601</v>
      </c>
      <c r="W1011" s="26" t="s">
        <v>79</v>
      </c>
      <c r="X1011" s="96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hidden="1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31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7" t="s">
        <v>601</v>
      </c>
      <c r="W1012" s="26" t="s">
        <v>96</v>
      </c>
      <c r="X1012" s="96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hidden="1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31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7" t="s">
        <v>601</v>
      </c>
      <c r="W1013" s="26" t="s">
        <v>76</v>
      </c>
      <c r="X1013" s="96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hidden="1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31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7" t="s">
        <v>601</v>
      </c>
      <c r="W1014" s="26" t="s">
        <v>100</v>
      </c>
      <c r="X1014" s="96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hidden="1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31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7" t="s">
        <v>601</v>
      </c>
      <c r="W1015" s="26" t="s">
        <v>89</v>
      </c>
      <c r="X1015" s="96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hidden="1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31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7" t="s">
        <v>601</v>
      </c>
      <c r="W1016" s="26" t="s">
        <v>76</v>
      </c>
      <c r="X1016" s="96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hidden="1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31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7" t="s">
        <v>601</v>
      </c>
      <c r="W1017" s="26" t="s">
        <v>75</v>
      </c>
      <c r="X1017" s="96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hidden="1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31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7" t="s">
        <v>601</v>
      </c>
      <c r="W1018" s="26" t="s">
        <v>79</v>
      </c>
      <c r="X1018" s="96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hidden="1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31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7" t="s">
        <v>601</v>
      </c>
      <c r="W1019" s="26" t="s">
        <v>86</v>
      </c>
      <c r="X1019" s="96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hidden="1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31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7" t="s">
        <v>601</v>
      </c>
      <c r="W1020" s="26" t="s">
        <v>205</v>
      </c>
      <c r="X1020" s="96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hidden="1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31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7" t="s">
        <v>601</v>
      </c>
      <c r="W1021" s="26" t="s">
        <v>100</v>
      </c>
      <c r="X1021" s="96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hidden="1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31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7" t="s">
        <v>601</v>
      </c>
      <c r="W1022" s="26" t="s">
        <v>92</v>
      </c>
      <c r="X1022" s="96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hidden="1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31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7" t="s">
        <v>601</v>
      </c>
      <c r="W1023" s="26" t="s">
        <v>78</v>
      </c>
      <c r="X1023" s="96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hidden="1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31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7" t="s">
        <v>601</v>
      </c>
      <c r="W1024" s="26" t="s">
        <v>94</v>
      </c>
      <c r="X1024" s="96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hidden="1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31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7" t="s">
        <v>601</v>
      </c>
      <c r="W1025" s="26" t="s">
        <v>89</v>
      </c>
      <c r="X1025" s="96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hidden="1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31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7" t="s">
        <v>602</v>
      </c>
      <c r="W1026" s="26" t="s">
        <v>78</v>
      </c>
      <c r="X1026" s="96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hidden="1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31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7" t="s">
        <v>602</v>
      </c>
      <c r="W1027" s="26" t="s">
        <v>78</v>
      </c>
      <c r="X1027" s="96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hidden="1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31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7" t="s">
        <v>602</v>
      </c>
      <c r="W1028" s="26" t="s">
        <v>79</v>
      </c>
      <c r="X1028" s="96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hidden="1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31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7" t="s">
        <v>602</v>
      </c>
      <c r="W1029" s="26" t="s">
        <v>78</v>
      </c>
      <c r="X1029" s="96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hidden="1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31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7" t="s">
        <v>602</v>
      </c>
      <c r="W1030" s="26" t="s">
        <v>76</v>
      </c>
      <c r="X1030" s="96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hidden="1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31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7" t="s">
        <v>602</v>
      </c>
      <c r="W1031" s="26" t="s">
        <v>77</v>
      </c>
      <c r="X1031" s="96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hidden="1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31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7" t="s">
        <v>602</v>
      </c>
      <c r="W1032" s="26" t="s">
        <v>93</v>
      </c>
      <c r="X1032" s="96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hidden="1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31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7" t="s">
        <v>602</v>
      </c>
      <c r="W1033" s="26" t="s">
        <v>94</v>
      </c>
      <c r="X1033" s="96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hidden="1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31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7" t="s">
        <v>602</v>
      </c>
      <c r="W1034" s="26" t="s">
        <v>94</v>
      </c>
      <c r="X1034" s="96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hidden="1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31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7" t="s">
        <v>602</v>
      </c>
      <c r="W1035" s="26" t="s">
        <v>75</v>
      </c>
      <c r="X1035" s="96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hidden="1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31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7" t="s">
        <v>602</v>
      </c>
      <c r="W1036" s="26" t="s">
        <v>78</v>
      </c>
      <c r="X1036" s="96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hidden="1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31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7" t="s">
        <v>602</v>
      </c>
      <c r="W1037" s="26" t="s">
        <v>73</v>
      </c>
      <c r="X1037" s="96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hidden="1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31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7" t="s">
        <v>602</v>
      </c>
      <c r="W1038" s="26" t="s">
        <v>102</v>
      </c>
      <c r="X1038" s="96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hidden="1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31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7" t="s">
        <v>602</v>
      </c>
      <c r="W1039" s="26" t="s">
        <v>78</v>
      </c>
      <c r="X1039" s="96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hidden="1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31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7" t="s">
        <v>602</v>
      </c>
      <c r="W1040" s="26" t="s">
        <v>89</v>
      </c>
      <c r="X1040" s="96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hidden="1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31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7" t="s">
        <v>602</v>
      </c>
      <c r="W1041" s="26" t="s">
        <v>78</v>
      </c>
      <c r="X1041" s="96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hidden="1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31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7" t="s">
        <v>602</v>
      </c>
      <c r="W1042" s="26" t="s">
        <v>86</v>
      </c>
      <c r="X1042" s="96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hidden="1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31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7" t="s">
        <v>602</v>
      </c>
      <c r="W1043" s="26" t="s">
        <v>75</v>
      </c>
      <c r="X1043" s="96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hidden="1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31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7" t="s">
        <v>603</v>
      </c>
      <c r="W1044" s="26" t="s">
        <v>73</v>
      </c>
      <c r="X1044" s="96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hidden="1" x14ac:dyDescent="0.25">
      <c r="A1045" s="130">
        <v>0.39018870783313236</v>
      </c>
      <c r="B1045" s="130">
        <v>0.60946881175522094</v>
      </c>
      <c r="C1045" s="126">
        <f t="shared" si="177"/>
        <v>2.5628624814730898</v>
      </c>
      <c r="D1045" s="127">
        <f t="shared" si="177"/>
        <v>1.640773048123793</v>
      </c>
      <c r="E1045" s="135"/>
      <c r="F1045" s="128">
        <f t="shared" si="171"/>
        <v>1</v>
      </c>
      <c r="G1045" s="128">
        <f t="shared" si="172"/>
        <v>2.5628624814730898</v>
      </c>
      <c r="H1045" s="128">
        <f t="shared" si="173"/>
        <v>1.640773048123793</v>
      </c>
      <c r="I1045" s="103"/>
      <c r="J1045" s="103"/>
      <c r="K1045" s="128">
        <f t="shared" si="174"/>
        <v>0</v>
      </c>
      <c r="L1045" s="128">
        <f t="shared" si="175"/>
        <v>0</v>
      </c>
      <c r="M1045" s="129" t="e">
        <f t="shared" si="178"/>
        <v>#DIV/0!</v>
      </c>
      <c r="N1045" s="129" t="e">
        <f t="shared" si="178"/>
        <v>#DIV/0!</v>
      </c>
      <c r="O1045" s="103">
        <f t="shared" si="179"/>
        <v>0</v>
      </c>
      <c r="P1045" s="103">
        <f t="shared" si="179"/>
        <v>0</v>
      </c>
      <c r="Q1045" s="103" t="s">
        <v>513</v>
      </c>
      <c r="R1045" s="103" t="s">
        <v>319</v>
      </c>
      <c r="S1045" s="103" t="s">
        <v>279</v>
      </c>
      <c r="T1045" s="123" t="s">
        <v>90</v>
      </c>
      <c r="U1045" s="123" t="s">
        <v>75</v>
      </c>
      <c r="V1045" s="136" t="s">
        <v>603</v>
      </c>
      <c r="W1045" s="123" t="s">
        <v>74</v>
      </c>
      <c r="X1045" s="102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hidden="1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31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34" t="s">
        <v>603</v>
      </c>
      <c r="W1046" s="26" t="s">
        <v>74</v>
      </c>
      <c r="X1046" s="96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hidden="1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31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34" t="s">
        <v>604</v>
      </c>
      <c r="W1047" s="26" t="s">
        <v>88</v>
      </c>
      <c r="X1047" s="96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hidden="1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31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34" t="s">
        <v>604</v>
      </c>
      <c r="W1048" s="26" t="s">
        <v>77</v>
      </c>
      <c r="X1048" s="96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hidden="1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31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34" t="s">
        <v>604</v>
      </c>
      <c r="W1049" s="26" t="s">
        <v>76</v>
      </c>
      <c r="X1049" s="96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hidden="1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31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34" t="s">
        <v>604</v>
      </c>
      <c r="W1050" s="26" t="s">
        <v>94</v>
      </c>
      <c r="X1050" s="96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hidden="1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31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34" t="s">
        <v>604</v>
      </c>
      <c r="W1051" s="26" t="s">
        <v>88</v>
      </c>
      <c r="X1051" s="96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hidden="1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31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34" t="s">
        <v>604</v>
      </c>
      <c r="W1052" s="26" t="s">
        <v>79</v>
      </c>
      <c r="X1052" s="96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hidden="1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31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34" t="s">
        <v>604</v>
      </c>
      <c r="W1053" s="26" t="s">
        <v>75</v>
      </c>
      <c r="X1053" s="96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hidden="1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31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34" t="s">
        <v>604</v>
      </c>
      <c r="W1054" s="26" t="s">
        <v>79</v>
      </c>
      <c r="X1054" s="96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hidden="1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31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34" t="s">
        <v>604</v>
      </c>
      <c r="W1055" s="26" t="s">
        <v>76</v>
      </c>
      <c r="X1055" s="96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hidden="1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31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34" t="s">
        <v>604</v>
      </c>
      <c r="W1056" s="26" t="s">
        <v>78</v>
      </c>
      <c r="X1056" s="96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hidden="1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31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34" t="s">
        <v>604</v>
      </c>
      <c r="W1057" s="26" t="s">
        <v>92</v>
      </c>
      <c r="X1057" s="96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hidden="1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31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34" t="s">
        <v>604</v>
      </c>
      <c r="W1058" s="26" t="s">
        <v>76</v>
      </c>
      <c r="X1058" s="96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hidden="1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31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34" t="s">
        <v>604</v>
      </c>
      <c r="W1059" s="26" t="s">
        <v>94</v>
      </c>
      <c r="X1059" s="96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hidden="1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31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34" t="s">
        <v>604</v>
      </c>
      <c r="W1060" s="26" t="s">
        <v>125</v>
      </c>
      <c r="X1060" s="96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hidden="1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31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34" t="s">
        <v>604</v>
      </c>
      <c r="W1061" s="26" t="s">
        <v>238</v>
      </c>
      <c r="X1061" s="96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hidden="1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31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34" t="s">
        <v>604</v>
      </c>
      <c r="W1062" s="26" t="s">
        <v>77</v>
      </c>
      <c r="X1062" s="96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hidden="1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31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34" t="s">
        <v>605</v>
      </c>
      <c r="W1063" s="26" t="s">
        <v>94</v>
      </c>
      <c r="X1063" s="96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hidden="1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31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34" t="s">
        <v>605</v>
      </c>
      <c r="W1064" s="26" t="s">
        <v>100</v>
      </c>
      <c r="X1064" s="96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hidden="1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31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34" t="s">
        <v>605</v>
      </c>
      <c r="W1065" s="26" t="s">
        <v>75</v>
      </c>
      <c r="X1065" s="96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hidden="1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31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34" t="s">
        <v>605</v>
      </c>
      <c r="W1066" s="26" t="s">
        <v>73</v>
      </c>
      <c r="X1066" s="96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hidden="1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31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34" t="s">
        <v>605</v>
      </c>
      <c r="W1067" s="26" t="s">
        <v>75</v>
      </c>
      <c r="X1067" s="96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hidden="1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31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34" t="s">
        <v>605</v>
      </c>
      <c r="W1068" s="26" t="s">
        <v>75</v>
      </c>
      <c r="X1068" s="96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hidden="1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31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34" t="s">
        <v>605</v>
      </c>
      <c r="W1069" s="26" t="s">
        <v>75</v>
      </c>
      <c r="X1069" s="96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hidden="1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31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34" t="s">
        <v>605</v>
      </c>
      <c r="W1070" s="26" t="s">
        <v>146</v>
      </c>
      <c r="X1070" s="96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hidden="1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31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34" t="s">
        <v>605</v>
      </c>
      <c r="W1071" s="26" t="s">
        <v>96</v>
      </c>
      <c r="X1071" s="96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hidden="1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31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34" t="s">
        <v>605</v>
      </c>
      <c r="W1072" s="26" t="s">
        <v>75</v>
      </c>
      <c r="X1072" s="96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hidden="1" x14ac:dyDescent="0.25">
      <c r="A1073" s="130">
        <v>0.33575281291915549</v>
      </c>
      <c r="B1073" s="130">
        <v>0.66386671870317993</v>
      </c>
      <c r="C1073" s="126">
        <f t="shared" si="186"/>
        <v>2.9783815995632055</v>
      </c>
      <c r="D1073" s="127">
        <f t="shared" si="186"/>
        <v>1.5063264535288565</v>
      </c>
      <c r="E1073" s="135"/>
      <c r="F1073" s="128">
        <f t="shared" si="189"/>
        <v>1</v>
      </c>
      <c r="G1073" s="128">
        <f t="shared" si="190"/>
        <v>2.9783815995632055</v>
      </c>
      <c r="H1073" s="128">
        <f t="shared" si="191"/>
        <v>1.5063264535288565</v>
      </c>
      <c r="I1073" s="103"/>
      <c r="J1073" s="103"/>
      <c r="K1073" s="128">
        <f t="shared" si="192"/>
        <v>0</v>
      </c>
      <c r="L1073" s="128">
        <f t="shared" si="193"/>
        <v>0</v>
      </c>
      <c r="M1073" s="129" t="e">
        <f t="shared" si="187"/>
        <v>#DIV/0!</v>
      </c>
      <c r="N1073" s="129" t="e">
        <f t="shared" si="187"/>
        <v>#DIV/0!</v>
      </c>
      <c r="O1073" s="103">
        <f t="shared" si="188"/>
        <v>0</v>
      </c>
      <c r="P1073" s="103">
        <f t="shared" si="188"/>
        <v>0</v>
      </c>
      <c r="Q1073" s="103" t="s">
        <v>342</v>
      </c>
      <c r="R1073" s="103" t="s">
        <v>338</v>
      </c>
      <c r="S1073" s="103" t="s">
        <v>274</v>
      </c>
      <c r="T1073" s="123" t="s">
        <v>90</v>
      </c>
      <c r="U1073" s="123" t="s">
        <v>75</v>
      </c>
      <c r="V1073" s="136" t="s">
        <v>606</v>
      </c>
      <c r="W1073" s="123" t="s">
        <v>78</v>
      </c>
      <c r="X1073" s="102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hidden="1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31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34" t="s">
        <v>606</v>
      </c>
      <c r="W1074" s="133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hidden="1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31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34" t="s">
        <v>606</v>
      </c>
      <c r="W1075" s="133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hidden="1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31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34" t="s">
        <v>606</v>
      </c>
      <c r="W1076" s="133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hidden="1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31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34" t="s">
        <v>606</v>
      </c>
      <c r="W1077" s="133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hidden="1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31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34" t="s">
        <v>606</v>
      </c>
      <c r="W1078" s="133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hidden="1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31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34" t="s">
        <v>606</v>
      </c>
      <c r="W1079" s="133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hidden="1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31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34" t="s">
        <v>606</v>
      </c>
      <c r="W1080" s="133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hidden="1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31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34" t="s">
        <v>606</v>
      </c>
      <c r="W1081" s="133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hidden="1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31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34" t="s">
        <v>606</v>
      </c>
      <c r="W1082" s="133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hidden="1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31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34" t="s">
        <v>606</v>
      </c>
      <c r="W1083" s="133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hidden="1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31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34" t="s">
        <v>607</v>
      </c>
      <c r="W1084" s="133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hidden="1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31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34" t="s">
        <v>607</v>
      </c>
      <c r="W1085" s="133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hidden="1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31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34" t="s">
        <v>607</v>
      </c>
      <c r="W1086" s="133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hidden="1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31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34" t="s">
        <v>607</v>
      </c>
      <c r="W1087" s="133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hidden="1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31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34" t="s">
        <v>607</v>
      </c>
      <c r="W1088" s="133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hidden="1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31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34" t="s">
        <v>607</v>
      </c>
      <c r="W1089" s="133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hidden="1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31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34" t="s">
        <v>607</v>
      </c>
      <c r="W1090" s="133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31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34" t="s">
        <v>607</v>
      </c>
      <c r="W1091" s="133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hidden="1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31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34" t="s">
        <v>607</v>
      </c>
      <c r="W1092" s="133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hidden="1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31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34" t="s">
        <v>607</v>
      </c>
      <c r="W1093" s="133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hidden="1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31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34" t="s">
        <v>607</v>
      </c>
      <c r="W1094" s="133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hidden="1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31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34" t="s">
        <v>607</v>
      </c>
      <c r="W1095" s="133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hidden="1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31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34" t="s">
        <v>607</v>
      </c>
      <c r="W1096" s="133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hidden="1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31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34" t="s">
        <v>607</v>
      </c>
      <c r="W1097" s="133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hidden="1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31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34" t="s">
        <v>607</v>
      </c>
      <c r="W1098" s="133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hidden="1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31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34" t="s">
        <v>607</v>
      </c>
      <c r="W1099" s="133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hidden="1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31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34" t="s">
        <v>607</v>
      </c>
      <c r="W1100" s="133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hidden="1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31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34" t="s">
        <v>607</v>
      </c>
      <c r="W1101" s="133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hidden="1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31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34" t="s">
        <v>607</v>
      </c>
      <c r="W1102" s="133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hidden="1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31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34" t="s">
        <v>607</v>
      </c>
      <c r="W1103" s="133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hidden="1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31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34" t="s">
        <v>607</v>
      </c>
      <c r="W1104" s="133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hidden="1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31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34" t="s">
        <v>607</v>
      </c>
      <c r="W1105" s="133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hidden="1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31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34" t="s">
        <v>607</v>
      </c>
      <c r="W1106" s="133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hidden="1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31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34" t="s">
        <v>607</v>
      </c>
      <c r="W1107" s="133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hidden="1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31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34" t="s">
        <v>607</v>
      </c>
      <c r="W1108" s="133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hidden="1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31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34" t="s">
        <v>607</v>
      </c>
      <c r="W1109" s="133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hidden="1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31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34" t="s">
        <v>607</v>
      </c>
      <c r="W1110" s="133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hidden="1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31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34" t="s">
        <v>607</v>
      </c>
      <c r="W1111" s="133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hidden="1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31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34" t="s">
        <v>607</v>
      </c>
      <c r="W1112" s="133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hidden="1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31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34" t="s">
        <v>607</v>
      </c>
      <c r="W1113" s="133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hidden="1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31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34" t="s">
        <v>607</v>
      </c>
      <c r="W1114" s="133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hidden="1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31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34" t="s">
        <v>608</v>
      </c>
      <c r="W1115" s="133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hidden="1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31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34" t="s">
        <v>608</v>
      </c>
      <c r="W1116" s="133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hidden="1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31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34" t="s">
        <v>608</v>
      </c>
      <c r="W1117" s="133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hidden="1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31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34" t="s">
        <v>608</v>
      </c>
      <c r="W1118" s="133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hidden="1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31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34" t="s">
        <v>608</v>
      </c>
      <c r="W1119" s="133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hidden="1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31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34" t="s">
        <v>608</v>
      </c>
      <c r="W1120" s="133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hidden="1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31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34" t="s">
        <v>608</v>
      </c>
      <c r="W1121" s="133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hidden="1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31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34" t="s">
        <v>608</v>
      </c>
      <c r="W1122" s="133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hidden="1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31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34" t="s">
        <v>608</v>
      </c>
      <c r="W1123" s="133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hidden="1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31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34" t="s">
        <v>608</v>
      </c>
      <c r="W1124" s="133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hidden="1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31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34" t="s">
        <v>608</v>
      </c>
      <c r="W1125" s="133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hidden="1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31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34" t="s">
        <v>608</v>
      </c>
      <c r="W1126" s="133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hidden="1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31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34" t="s">
        <v>608</v>
      </c>
      <c r="W1127" s="133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hidden="1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31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34" t="s">
        <v>608</v>
      </c>
      <c r="W1128" s="133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hidden="1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31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34" t="s">
        <v>608</v>
      </c>
      <c r="W1129" s="133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hidden="1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31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34" t="s">
        <v>608</v>
      </c>
      <c r="W1130" s="133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hidden="1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31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34" t="s">
        <v>608</v>
      </c>
      <c r="W1131" s="133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hidden="1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31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34" t="s">
        <v>608</v>
      </c>
      <c r="W1132" s="133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hidden="1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31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34" t="s">
        <v>608</v>
      </c>
      <c r="W1133" s="133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hidden="1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31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34" t="s">
        <v>608</v>
      </c>
      <c r="W1134" s="133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hidden="1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31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34" t="s">
        <v>608</v>
      </c>
      <c r="W1135" s="133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hidden="1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31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34" t="s">
        <v>608</v>
      </c>
      <c r="W1136" s="133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hidden="1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31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34" t="s">
        <v>608</v>
      </c>
      <c r="W1137" s="133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hidden="1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31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34" t="s">
        <v>608</v>
      </c>
      <c r="W1138" s="133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hidden="1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31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34" t="s">
        <v>608</v>
      </c>
      <c r="W1139" s="133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hidden="1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31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34" t="s">
        <v>608</v>
      </c>
      <c r="W1140" s="133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hidden="1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31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34" t="s">
        <v>608</v>
      </c>
      <c r="W1141" s="133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hidden="1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31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34" t="s">
        <v>608</v>
      </c>
      <c r="W1142" s="133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hidden="1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31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34" t="s">
        <v>608</v>
      </c>
      <c r="W1143" s="133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hidden="1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31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34" t="s">
        <v>608</v>
      </c>
      <c r="W1144" s="133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hidden="1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31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34" t="s">
        <v>608</v>
      </c>
      <c r="W1145" s="133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hidden="1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31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34" t="s">
        <v>608</v>
      </c>
      <c r="W1146" s="133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hidden="1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31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34" t="s">
        <v>608</v>
      </c>
      <c r="W1147" s="133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hidden="1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31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34" t="s">
        <v>608</v>
      </c>
      <c r="W1148" s="133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hidden="1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31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34" t="s">
        <v>608</v>
      </c>
      <c r="W1149" s="133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hidden="1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31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34" t="s">
        <v>608</v>
      </c>
      <c r="W1150" s="133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hidden="1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31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34" t="s">
        <v>608</v>
      </c>
      <c r="W1151" s="133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hidden="1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31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34" t="s">
        <v>608</v>
      </c>
      <c r="W1152" s="133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hidden="1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31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34" t="s">
        <v>608</v>
      </c>
      <c r="W1153" s="133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hidden="1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31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34" t="s">
        <v>608</v>
      </c>
      <c r="W1154" s="133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hidden="1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31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34" t="s">
        <v>608</v>
      </c>
      <c r="W1155" s="133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hidden="1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31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34" t="s">
        <v>608</v>
      </c>
      <c r="W1156" s="133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hidden="1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31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34" t="s">
        <v>608</v>
      </c>
      <c r="W1157" s="133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hidden="1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31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34" t="s">
        <v>608</v>
      </c>
      <c r="W1158" s="133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hidden="1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31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34" t="s">
        <v>608</v>
      </c>
      <c r="W1159" s="133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hidden="1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31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34" t="s">
        <v>608</v>
      </c>
      <c r="W1160" s="133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hidden="1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31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34" t="s">
        <v>608</v>
      </c>
      <c r="W1161" s="133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hidden="1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31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34" t="s">
        <v>608</v>
      </c>
      <c r="W1162" s="133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hidden="1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31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34" t="s">
        <v>608</v>
      </c>
      <c r="W1163" s="133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hidden="1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31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34" t="s">
        <v>608</v>
      </c>
      <c r="W1164" s="133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hidden="1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31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34" t="s">
        <v>608</v>
      </c>
      <c r="W1165" s="133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hidden="1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31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34" t="s">
        <v>608</v>
      </c>
      <c r="W1166" s="133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hidden="1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31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34" t="s">
        <v>608</v>
      </c>
      <c r="W1167" s="133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hidden="1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31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34" t="s">
        <v>608</v>
      </c>
      <c r="W1168" s="133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hidden="1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31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34" t="s">
        <v>608</v>
      </c>
      <c r="W1169" s="133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hidden="1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31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34" t="s">
        <v>608</v>
      </c>
      <c r="W1170" s="133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hidden="1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31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34" t="s">
        <v>608</v>
      </c>
      <c r="W1171" s="133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hidden="1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31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34" t="s">
        <v>608</v>
      </c>
      <c r="W1172" s="133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hidden="1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31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34" t="s">
        <v>608</v>
      </c>
      <c r="W1173" s="133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hidden="1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31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34" t="s">
        <v>608</v>
      </c>
      <c r="W1174" s="133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hidden="1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31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34" t="s">
        <v>608</v>
      </c>
      <c r="W1175" s="133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hidden="1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31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34" t="s">
        <v>608</v>
      </c>
      <c r="W1176" s="133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hidden="1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31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34" t="s">
        <v>608</v>
      </c>
      <c r="W1177" s="133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hidden="1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31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34" t="s">
        <v>608</v>
      </c>
      <c r="W1178" s="133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hidden="1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31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34" t="s">
        <v>608</v>
      </c>
      <c r="W1179" s="133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hidden="1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31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34" t="s">
        <v>609</v>
      </c>
      <c r="W1180" s="133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hidden="1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31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34" t="s">
        <v>609</v>
      </c>
      <c r="W1181" s="133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hidden="1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31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34" t="s">
        <v>609</v>
      </c>
      <c r="W1182" s="133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hidden="1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31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34" t="s">
        <v>609</v>
      </c>
      <c r="W1183" s="133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hidden="1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31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34" t="s">
        <v>609</v>
      </c>
      <c r="W1184" s="133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hidden="1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31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34" t="s">
        <v>609</v>
      </c>
      <c r="W1185" s="133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hidden="1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31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34" t="s">
        <v>609</v>
      </c>
      <c r="W1186" s="133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hidden="1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31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34" t="s">
        <v>609</v>
      </c>
      <c r="W1187" s="133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hidden="1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31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34" t="s">
        <v>609</v>
      </c>
      <c r="W1188" s="133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hidden="1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31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34" t="s">
        <v>609</v>
      </c>
      <c r="W1189" s="133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hidden="1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31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34" t="s">
        <v>609</v>
      </c>
      <c r="W1190" s="133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hidden="1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31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34" t="s">
        <v>609</v>
      </c>
      <c r="W1191" s="133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hidden="1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31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34" t="s">
        <v>609</v>
      </c>
      <c r="W1192" s="133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hidden="1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31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34" t="s">
        <v>609</v>
      </c>
      <c r="W1193" s="133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hidden="1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31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34" t="s">
        <v>609</v>
      </c>
      <c r="W1194" s="133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hidden="1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31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34" t="s">
        <v>609</v>
      </c>
      <c r="W1195" s="133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hidden="1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31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34" t="s">
        <v>610</v>
      </c>
      <c r="W1196" s="133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hidden="1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6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hidden="1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6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hidden="1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6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hidden="1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6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hidden="1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6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hidden="1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6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hidden="1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6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hidden="1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81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hidden="1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81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hidden="1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81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hidden="1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81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hidden="1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81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hidden="1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81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hidden="1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81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hidden="1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81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hidden="1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81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81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81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6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hidden="1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6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hidden="1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6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hidden="1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6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hidden="1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6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hidden="1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6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hidden="1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6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hidden="1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81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hidden="1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81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hidden="1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81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hidden="1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81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hidden="1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81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hidden="1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81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hidden="1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81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hidden="1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81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hidden="1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81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hidden="1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81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hidden="1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81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hidden="1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81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hidden="1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81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hidden="1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81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hidden="1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81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hidden="1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81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hidden="1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81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hidden="1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81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hidden="1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81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hidden="1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81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hidden="1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81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hidden="1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81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hidden="1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81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hidden="1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81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hidden="1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81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hidden="1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81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hidden="1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81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hidden="1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81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hidden="1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81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hidden="1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81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hidden="1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81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hidden="1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81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hidden="1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81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hidden="1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81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hidden="1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81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hidden="1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6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hidden="1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6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hidden="1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6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hidden="1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6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hidden="1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6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hidden="1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6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hidden="1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6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hidden="1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6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hidden="1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94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hidden="1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6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hidden="1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6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hidden="1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94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hidden="1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6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hidden="1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6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hidden="1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6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hidden="1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6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hidden="1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6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hidden="1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6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hidden="1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6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hidden="1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6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hidden="1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6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hidden="1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6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hidden="1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6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hidden="1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6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hidden="1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6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hidden="1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6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hidden="1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6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hidden="1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6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hidden="1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6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hidden="1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6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hidden="1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6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hidden="1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6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hidden="1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6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hidden="1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94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hidden="1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94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hidden="1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94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hidden="1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94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hidden="1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81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hidden="1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81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hidden="1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81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hidden="1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81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hidden="1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81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hidden="1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81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hidden="1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81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hidden="1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81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hidden="1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81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hidden="1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81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hidden="1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81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hidden="1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81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hidden="1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81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hidden="1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81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hidden="1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81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hidden="1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81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hidden="1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81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hidden="1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81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hidden="1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81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hidden="1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81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hidden="1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81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hidden="1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81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hidden="1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81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hidden="1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81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hidden="1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81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hidden="1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81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hidden="1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94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hidden="1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81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hidden="1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81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hidden="1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81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hidden="1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81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hidden="1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81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hidden="1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81">
        <v>2</v>
      </c>
      <c r="Y1326" s="24" t="s">
        <v>590</v>
      </c>
      <c r="Z1326" s="24">
        <v>100</v>
      </c>
      <c r="AA1326" s="24">
        <f t="shared" ref="AA1326:AA1327" si="237">IF(AND(O1326&gt;1,Y1326="Y"),Z1326*I1326,IF(AND(P1326&gt;1,Y1326="N"),Z1326*J1326,0))</f>
        <v>0</v>
      </c>
      <c r="AB1326" s="24">
        <f t="shared" ref="AB1326:AB1327" si="238">AA1326-Z1326</f>
        <v>-100</v>
      </c>
      <c r="AC1326" s="24">
        <f t="shared" ref="AC1326:AC1327" si="239">IF(AND(A1326 &gt; 50%,Y1326 = "Y"),Z1326*I1326,0)</f>
        <v>0</v>
      </c>
      <c r="AD1326" s="24">
        <f t="shared" ref="AD1326:AD1327" si="240">AC1326-Z1326</f>
        <v>-100</v>
      </c>
      <c r="AE1326" s="24">
        <f t="shared" ref="AE1326:AE1327" si="241">IF(AND(B1326 &gt; 50%,Y1326 = "N"),Z1326*J1326,0)</f>
        <v>0</v>
      </c>
      <c r="AF1326" s="24">
        <f t="shared" ref="AF1326:AF1327" si="242">AE1326-Z1326</f>
        <v>-100</v>
      </c>
    </row>
    <row r="1327" spans="1:32" hidden="1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81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hidden="1" x14ac:dyDescent="0.25">
      <c r="A1328" s="18"/>
      <c r="B1328" s="18"/>
      <c r="C1328" s="74"/>
      <c r="D1328" s="74"/>
      <c r="E1328" s="75"/>
      <c r="F1328" s="5"/>
      <c r="G1328" s="5"/>
      <c r="H1328" s="5"/>
      <c r="K1328" s="5"/>
      <c r="L1328" s="5"/>
      <c r="M1328" s="18"/>
      <c r="N1328" s="18"/>
      <c r="T1328" s="67"/>
      <c r="U1328" s="67"/>
      <c r="V1328" s="20"/>
      <c r="Y1328" s="24"/>
    </row>
    <row r="1329" spans="1:25" hidden="1" x14ac:dyDescent="0.25">
      <c r="A1329" s="18"/>
      <c r="B1329" s="18"/>
      <c r="C1329" s="74"/>
      <c r="D1329" s="74"/>
      <c r="E1329" s="75"/>
      <c r="F1329" s="5"/>
      <c r="G1329" s="5"/>
      <c r="H1329" s="5"/>
      <c r="K1329" s="5"/>
      <c r="L1329" s="5"/>
      <c r="M1329" s="18"/>
      <c r="N1329" s="18"/>
      <c r="T1329" s="67"/>
      <c r="U1329" s="67"/>
      <c r="V1329" s="20"/>
      <c r="X1329" s="94"/>
      <c r="Y1329" s="24"/>
    </row>
    <row r="1330" spans="1:25" hidden="1" x14ac:dyDescent="0.25">
      <c r="A1330" s="18"/>
      <c r="B1330" s="18"/>
      <c r="C1330" s="74"/>
      <c r="D1330" s="74"/>
      <c r="E1330" s="75"/>
      <c r="F1330" s="5"/>
      <c r="G1330" s="5"/>
      <c r="H1330" s="5"/>
      <c r="K1330" s="5"/>
      <c r="L1330" s="5"/>
      <c r="M1330" s="18"/>
      <c r="N1330" s="18"/>
      <c r="T1330" s="67"/>
      <c r="U1330" s="67"/>
      <c r="V1330" s="20"/>
      <c r="Y1330" s="24"/>
    </row>
    <row r="1331" spans="1:25" hidden="1" x14ac:dyDescent="0.25">
      <c r="A1331" s="18"/>
      <c r="B1331" s="18"/>
      <c r="C1331" s="74"/>
      <c r="D1331" s="74"/>
      <c r="E1331" s="75"/>
      <c r="F1331" s="5"/>
      <c r="G1331" s="5"/>
      <c r="H1331" s="5"/>
      <c r="K1331" s="5"/>
      <c r="L1331" s="5"/>
      <c r="M1331" s="18"/>
      <c r="N1331" s="18"/>
      <c r="T1331" s="67"/>
      <c r="U1331" s="67"/>
      <c r="V1331" s="20"/>
      <c r="Y1331" s="24"/>
    </row>
    <row r="1332" spans="1:25" hidden="1" x14ac:dyDescent="0.25">
      <c r="A1332" s="18"/>
      <c r="B1332" s="18"/>
      <c r="C1332" s="74"/>
      <c r="D1332" s="74"/>
      <c r="E1332" s="75"/>
      <c r="F1332" s="5"/>
      <c r="G1332" s="5"/>
      <c r="H1332" s="5"/>
      <c r="K1332" s="5"/>
      <c r="L1332" s="5"/>
      <c r="M1332" s="18"/>
      <c r="N1332" s="18"/>
      <c r="T1332" s="67"/>
      <c r="U1332" s="67"/>
      <c r="V1332" s="20"/>
      <c r="X1332" s="94"/>
      <c r="Y1332" s="24"/>
    </row>
    <row r="1333" spans="1:25" hidden="1" x14ac:dyDescent="0.25">
      <c r="A1333" s="18"/>
      <c r="B1333" s="18"/>
      <c r="C1333" s="74"/>
      <c r="D1333" s="74"/>
      <c r="E1333" s="75"/>
      <c r="F1333" s="5"/>
      <c r="G1333" s="5"/>
      <c r="H1333" s="5"/>
      <c r="K1333" s="5"/>
      <c r="L1333" s="5"/>
      <c r="M1333" s="18"/>
      <c r="N1333" s="18"/>
      <c r="T1333" s="67"/>
      <c r="U1333" s="67"/>
      <c r="V1333" s="20"/>
      <c r="Y1333" s="24"/>
    </row>
    <row r="1334" spans="1:25" hidden="1" x14ac:dyDescent="0.25">
      <c r="A1334" s="18"/>
      <c r="B1334" s="18"/>
      <c r="C1334" s="74"/>
      <c r="D1334" s="74"/>
      <c r="E1334" s="75"/>
      <c r="F1334" s="5"/>
      <c r="G1334" s="5"/>
      <c r="H1334" s="5"/>
      <c r="K1334" s="5"/>
      <c r="L1334" s="5"/>
      <c r="M1334" s="18"/>
      <c r="N1334" s="18"/>
      <c r="T1334" s="67"/>
      <c r="U1334" s="67"/>
      <c r="V1334" s="20"/>
      <c r="Y1334" s="24"/>
    </row>
    <row r="1335" spans="1:25" hidden="1" x14ac:dyDescent="0.25">
      <c r="A1335" s="18"/>
      <c r="B1335" s="18"/>
      <c r="C1335" s="74"/>
      <c r="D1335" s="74"/>
      <c r="E1335" s="75"/>
      <c r="F1335" s="5"/>
      <c r="G1335" s="5"/>
      <c r="H1335" s="5"/>
      <c r="K1335" s="5"/>
      <c r="L1335" s="5"/>
      <c r="M1335" s="18"/>
      <c r="N1335" s="18"/>
      <c r="T1335" s="67"/>
      <c r="U1335" s="67"/>
      <c r="V1335" s="20"/>
      <c r="X1335" s="94"/>
      <c r="Y1335" s="24"/>
    </row>
    <row r="1336" spans="1:25" hidden="1" x14ac:dyDescent="0.25">
      <c r="A1336" s="18"/>
      <c r="B1336" s="18"/>
      <c r="C1336" s="74"/>
      <c r="D1336" s="74"/>
      <c r="E1336" s="75"/>
      <c r="F1336" s="5"/>
      <c r="G1336" s="5"/>
      <c r="H1336" s="5"/>
      <c r="K1336" s="5"/>
      <c r="L1336" s="5"/>
      <c r="M1336" s="18"/>
      <c r="N1336" s="18"/>
      <c r="T1336" s="67"/>
      <c r="U1336" s="67"/>
      <c r="V1336" s="20"/>
      <c r="Y1336" s="24"/>
    </row>
    <row r="1337" spans="1:25" hidden="1" x14ac:dyDescent="0.25">
      <c r="A1337" s="18"/>
      <c r="B1337" s="18"/>
      <c r="C1337" s="74"/>
      <c r="D1337" s="74"/>
      <c r="E1337" s="75"/>
      <c r="F1337" s="5"/>
      <c r="G1337" s="5"/>
      <c r="H1337" s="5"/>
      <c r="K1337" s="5"/>
      <c r="L1337" s="5"/>
      <c r="M1337" s="18"/>
      <c r="N1337" s="18"/>
      <c r="T1337" s="67"/>
      <c r="U1337" s="67"/>
      <c r="V1337" s="20"/>
      <c r="Y1337" s="24"/>
    </row>
    <row r="1338" spans="1:25" hidden="1" x14ac:dyDescent="0.25">
      <c r="A1338" s="18"/>
      <c r="B1338" s="18"/>
      <c r="C1338" s="74"/>
      <c r="D1338" s="74"/>
      <c r="E1338" s="75"/>
      <c r="F1338" s="5"/>
      <c r="G1338" s="5"/>
      <c r="H1338" s="5"/>
      <c r="K1338" s="5"/>
      <c r="L1338" s="5"/>
      <c r="M1338" s="18"/>
      <c r="N1338" s="18"/>
      <c r="T1338" s="67"/>
      <c r="U1338" s="67"/>
      <c r="V1338" s="20"/>
      <c r="Y1338" s="24"/>
    </row>
    <row r="1339" spans="1:25" hidden="1" x14ac:dyDescent="0.25">
      <c r="A1339" s="18"/>
      <c r="B1339" s="18"/>
      <c r="C1339" s="74"/>
      <c r="D1339" s="74"/>
      <c r="E1339" s="75"/>
      <c r="F1339" s="5"/>
      <c r="G1339" s="5"/>
      <c r="H1339" s="5"/>
      <c r="K1339" s="5"/>
      <c r="L1339" s="5"/>
      <c r="M1339" s="18"/>
      <c r="N1339" s="18"/>
      <c r="T1339" s="67"/>
      <c r="U1339" s="67"/>
      <c r="V1339" s="20"/>
      <c r="Y1339" s="24"/>
    </row>
    <row r="1340" spans="1:25" hidden="1" x14ac:dyDescent="0.25">
      <c r="A1340" s="18"/>
      <c r="B1340" s="18"/>
      <c r="C1340" s="74"/>
      <c r="D1340" s="74"/>
      <c r="E1340" s="75"/>
      <c r="F1340" s="5"/>
      <c r="G1340" s="5"/>
      <c r="H1340" s="5"/>
      <c r="K1340" s="5"/>
      <c r="L1340" s="5"/>
      <c r="M1340" s="18"/>
      <c r="N1340" s="18"/>
      <c r="T1340" s="67"/>
      <c r="U1340" s="67"/>
      <c r="V1340" s="20"/>
      <c r="X1340" s="94"/>
      <c r="Y1340" s="24"/>
    </row>
    <row r="1341" spans="1:25" hidden="1" x14ac:dyDescent="0.25">
      <c r="A1341" s="18"/>
      <c r="B1341" s="18"/>
      <c r="C1341" s="74"/>
      <c r="D1341" s="74"/>
      <c r="E1341" s="75"/>
      <c r="F1341" s="5"/>
      <c r="G1341" s="5"/>
      <c r="H1341" s="5"/>
      <c r="K1341" s="5"/>
      <c r="L1341" s="5"/>
      <c r="M1341" s="18"/>
      <c r="N1341" s="18"/>
      <c r="T1341" s="67"/>
      <c r="U1341" s="67"/>
      <c r="V1341" s="20"/>
      <c r="Y1341" s="24"/>
    </row>
    <row r="1342" spans="1:25" hidden="1" x14ac:dyDescent="0.25">
      <c r="A1342" s="18"/>
      <c r="B1342" s="18"/>
      <c r="C1342" s="74"/>
      <c r="D1342" s="74"/>
      <c r="E1342" s="75"/>
      <c r="F1342" s="5"/>
      <c r="G1342" s="5"/>
      <c r="H1342" s="5"/>
      <c r="K1342" s="5"/>
      <c r="L1342" s="5"/>
      <c r="M1342" s="18"/>
      <c r="N1342" s="18"/>
      <c r="T1342" s="67"/>
      <c r="U1342" s="67"/>
      <c r="V1342" s="20"/>
      <c r="X1342" s="94"/>
      <c r="Y1342" s="24"/>
    </row>
    <row r="1343" spans="1:25" hidden="1" x14ac:dyDescent="0.25">
      <c r="A1343" s="18"/>
      <c r="B1343" s="18"/>
      <c r="C1343" s="74"/>
      <c r="D1343" s="74"/>
      <c r="E1343" s="75"/>
      <c r="F1343" s="5"/>
      <c r="G1343" s="5"/>
      <c r="H1343" s="5"/>
      <c r="K1343" s="5"/>
      <c r="L1343" s="5"/>
      <c r="M1343" s="18"/>
      <c r="N1343" s="18"/>
      <c r="T1343" s="67"/>
      <c r="U1343" s="67"/>
      <c r="V1343" s="20"/>
      <c r="Y1343" s="24"/>
    </row>
    <row r="1344" spans="1:25" hidden="1" x14ac:dyDescent="0.25">
      <c r="A1344" s="18"/>
      <c r="B1344" s="18"/>
      <c r="C1344" s="74"/>
      <c r="D1344" s="74"/>
      <c r="E1344" s="75"/>
      <c r="F1344" s="5"/>
      <c r="G1344" s="5"/>
      <c r="H1344" s="5"/>
      <c r="K1344" s="5"/>
      <c r="L1344" s="5"/>
      <c r="M1344" s="18"/>
      <c r="N1344" s="18"/>
      <c r="T1344" s="67"/>
      <c r="U1344" s="67"/>
      <c r="V1344" s="20"/>
      <c r="X1344" s="94"/>
      <c r="Y1344" s="24"/>
    </row>
    <row r="1345" spans="1:25" hidden="1" x14ac:dyDescent="0.25">
      <c r="A1345" s="18"/>
      <c r="B1345" s="18"/>
      <c r="C1345" s="74"/>
      <c r="D1345" s="74"/>
      <c r="E1345" s="75"/>
      <c r="F1345" s="5"/>
      <c r="G1345" s="5"/>
      <c r="H1345" s="5"/>
      <c r="K1345" s="5"/>
      <c r="L1345" s="5"/>
      <c r="M1345" s="18"/>
      <c r="N1345" s="18"/>
      <c r="T1345" s="67"/>
      <c r="U1345" s="67"/>
      <c r="V1345" s="20"/>
      <c r="Y1345" s="24"/>
    </row>
    <row r="1346" spans="1:25" hidden="1" x14ac:dyDescent="0.25">
      <c r="A1346" s="18"/>
      <c r="B1346" s="18"/>
      <c r="C1346" s="74"/>
      <c r="D1346" s="74"/>
      <c r="E1346" s="75"/>
      <c r="F1346" s="5"/>
      <c r="G1346" s="5"/>
      <c r="H1346" s="5"/>
      <c r="K1346" s="5"/>
      <c r="L1346" s="5"/>
      <c r="M1346" s="18"/>
      <c r="N1346" s="18"/>
      <c r="T1346" s="67"/>
      <c r="U1346" s="67"/>
      <c r="V1346" s="20"/>
      <c r="X1346" s="94"/>
      <c r="Y1346" s="24"/>
    </row>
    <row r="1347" spans="1:25" hidden="1" x14ac:dyDescent="0.25">
      <c r="A1347" s="18"/>
      <c r="B1347" s="18"/>
      <c r="C1347" s="74"/>
      <c r="D1347" s="74"/>
      <c r="E1347" s="75"/>
      <c r="F1347" s="5"/>
      <c r="G1347" s="5"/>
      <c r="H1347" s="5"/>
      <c r="K1347" s="5"/>
      <c r="L1347" s="5"/>
      <c r="M1347" s="18"/>
      <c r="N1347" s="18"/>
      <c r="T1347" s="67"/>
      <c r="U1347" s="67"/>
      <c r="V1347" s="20"/>
      <c r="Y1347" s="24"/>
    </row>
    <row r="1348" spans="1:25" hidden="1" x14ac:dyDescent="0.25">
      <c r="A1348" s="18"/>
      <c r="B1348" s="18"/>
      <c r="C1348" s="74"/>
      <c r="D1348" s="74"/>
      <c r="E1348" s="75"/>
      <c r="F1348" s="5"/>
      <c r="G1348" s="5"/>
      <c r="H1348" s="5"/>
      <c r="K1348" s="5"/>
      <c r="L1348" s="5"/>
      <c r="M1348" s="18"/>
      <c r="N1348" s="18"/>
      <c r="T1348" s="67"/>
      <c r="U1348" s="67"/>
      <c r="V1348" s="20"/>
      <c r="X1348" s="94"/>
      <c r="Y1348" s="24"/>
    </row>
    <row r="1349" spans="1:25" hidden="1" x14ac:dyDescent="0.25">
      <c r="A1349" s="18"/>
      <c r="B1349" s="18"/>
      <c r="C1349" s="74"/>
      <c r="D1349" s="74"/>
      <c r="E1349" s="75"/>
      <c r="F1349" s="5"/>
      <c r="G1349" s="5"/>
      <c r="H1349" s="5"/>
      <c r="K1349" s="5"/>
      <c r="L1349" s="5"/>
      <c r="M1349" s="18"/>
      <c r="N1349" s="18"/>
      <c r="T1349" s="67"/>
      <c r="U1349" s="67"/>
      <c r="V1349" s="20"/>
      <c r="Y1349" s="24"/>
    </row>
    <row r="1350" spans="1:25" hidden="1" x14ac:dyDescent="0.25">
      <c r="A1350" s="18"/>
      <c r="B1350" s="18"/>
      <c r="C1350" s="74"/>
      <c r="D1350" s="74"/>
      <c r="E1350" s="75"/>
      <c r="F1350" s="5"/>
      <c r="G1350" s="5"/>
      <c r="H1350" s="5"/>
      <c r="K1350" s="5"/>
      <c r="L1350" s="5"/>
      <c r="M1350" s="18"/>
      <c r="N1350" s="18"/>
      <c r="T1350" s="67"/>
      <c r="U1350" s="67"/>
      <c r="V1350" s="20"/>
      <c r="X1350" s="94"/>
      <c r="Y1350" s="24"/>
    </row>
    <row r="1351" spans="1:25" hidden="1" x14ac:dyDescent="0.25">
      <c r="A1351" s="18"/>
      <c r="B1351" s="18"/>
      <c r="C1351" s="74"/>
      <c r="D1351" s="74"/>
      <c r="E1351" s="75"/>
      <c r="F1351" s="5"/>
      <c r="G1351" s="5"/>
      <c r="H1351" s="5"/>
      <c r="K1351" s="5"/>
      <c r="L1351" s="5"/>
      <c r="M1351" s="18"/>
      <c r="N1351" s="18"/>
      <c r="T1351" s="67"/>
      <c r="U1351" s="67"/>
      <c r="V1351" s="20"/>
      <c r="Y1351" s="24"/>
    </row>
    <row r="1352" spans="1:25" hidden="1" x14ac:dyDescent="0.25">
      <c r="A1352" s="18"/>
      <c r="B1352" s="18"/>
      <c r="C1352" s="74"/>
      <c r="D1352" s="74"/>
      <c r="E1352" s="75"/>
      <c r="F1352" s="5"/>
      <c r="G1352" s="5"/>
      <c r="H1352" s="5"/>
      <c r="K1352" s="5"/>
      <c r="L1352" s="5"/>
      <c r="M1352" s="18"/>
      <c r="N1352" s="18"/>
      <c r="T1352" s="67"/>
      <c r="U1352" s="67"/>
      <c r="V1352" s="20"/>
      <c r="X1352" s="94"/>
      <c r="Y1352" s="24"/>
    </row>
    <row r="1353" spans="1:25" hidden="1" x14ac:dyDescent="0.25">
      <c r="A1353" s="18"/>
      <c r="B1353" s="18"/>
      <c r="C1353" s="74"/>
      <c r="D1353" s="74"/>
      <c r="E1353" s="75"/>
      <c r="F1353" s="5"/>
      <c r="G1353" s="5"/>
      <c r="H1353" s="5"/>
      <c r="K1353" s="5"/>
      <c r="L1353" s="5"/>
      <c r="M1353" s="18"/>
      <c r="N1353" s="18"/>
      <c r="T1353" s="67"/>
      <c r="U1353" s="67"/>
      <c r="V1353" s="20"/>
      <c r="Y1353" s="24"/>
    </row>
    <row r="1354" spans="1:25" hidden="1" x14ac:dyDescent="0.25">
      <c r="A1354" s="18"/>
      <c r="B1354" s="18"/>
      <c r="C1354" s="74"/>
      <c r="D1354" s="74"/>
      <c r="E1354" s="75"/>
      <c r="F1354" s="5"/>
      <c r="G1354" s="5"/>
      <c r="H1354" s="5"/>
      <c r="K1354" s="5"/>
      <c r="L1354" s="5"/>
      <c r="M1354" s="18"/>
      <c r="N1354" s="18"/>
      <c r="T1354" s="67"/>
      <c r="U1354" s="67"/>
      <c r="V1354" s="20"/>
      <c r="X1354" s="94"/>
      <c r="Y1354" s="24"/>
    </row>
    <row r="1355" spans="1:25" hidden="1" x14ac:dyDescent="0.25">
      <c r="A1355" s="18"/>
      <c r="B1355" s="18"/>
      <c r="C1355" s="74"/>
      <c r="D1355" s="74"/>
      <c r="E1355" s="75"/>
      <c r="F1355" s="5"/>
      <c r="G1355" s="5"/>
      <c r="H1355" s="5"/>
      <c r="K1355" s="5"/>
      <c r="L1355" s="5"/>
      <c r="M1355" s="18"/>
      <c r="N1355" s="18"/>
      <c r="T1355" s="67"/>
      <c r="U1355" s="67"/>
      <c r="V1355" s="20"/>
      <c r="Y1355" s="24"/>
    </row>
    <row r="1356" spans="1:25" hidden="1" x14ac:dyDescent="0.25">
      <c r="A1356" s="18"/>
      <c r="B1356" s="18"/>
      <c r="C1356" s="74"/>
      <c r="D1356" s="74"/>
      <c r="E1356" s="75"/>
      <c r="F1356" s="5"/>
      <c r="G1356" s="5"/>
      <c r="H1356" s="5"/>
      <c r="K1356" s="5"/>
      <c r="L1356" s="5"/>
      <c r="M1356" s="18"/>
      <c r="N1356" s="18"/>
      <c r="T1356" s="67"/>
      <c r="U1356" s="67"/>
      <c r="V1356" s="20"/>
      <c r="X1356" s="94"/>
      <c r="Y1356" s="24"/>
    </row>
    <row r="1357" spans="1:25" hidden="1" x14ac:dyDescent="0.25">
      <c r="A1357" s="18"/>
      <c r="B1357" s="18"/>
      <c r="C1357" s="74"/>
      <c r="D1357" s="74"/>
      <c r="E1357" s="75"/>
      <c r="F1357" s="5"/>
      <c r="G1357" s="5"/>
      <c r="H1357" s="5"/>
      <c r="K1357" s="5"/>
      <c r="L1357" s="5"/>
      <c r="M1357" s="18"/>
      <c r="N1357" s="18"/>
      <c r="T1357" s="67"/>
      <c r="U1357" s="67"/>
      <c r="V1357" s="20"/>
      <c r="Y1357" s="24"/>
    </row>
    <row r="1358" spans="1:25" hidden="1" x14ac:dyDescent="0.25">
      <c r="A1358" s="18"/>
      <c r="B1358" s="18"/>
      <c r="C1358" s="74"/>
      <c r="D1358" s="74"/>
      <c r="E1358" s="75"/>
      <c r="F1358" s="5"/>
      <c r="G1358" s="5"/>
      <c r="H1358" s="5"/>
      <c r="K1358" s="5"/>
      <c r="L1358" s="5"/>
      <c r="M1358" s="18"/>
      <c r="N1358" s="18"/>
      <c r="T1358" s="67"/>
      <c r="U1358" s="67"/>
      <c r="V1358" s="20"/>
      <c r="X1358" s="94"/>
      <c r="Y1358" s="24"/>
    </row>
    <row r="1359" spans="1:25" hidden="1" x14ac:dyDescent="0.25">
      <c r="A1359" s="18"/>
      <c r="B1359" s="18"/>
      <c r="C1359" s="74"/>
      <c r="D1359" s="74"/>
      <c r="E1359" s="75"/>
      <c r="F1359" s="5"/>
      <c r="G1359" s="5"/>
      <c r="H1359" s="5"/>
      <c r="K1359" s="5"/>
      <c r="L1359" s="5"/>
      <c r="M1359" s="18"/>
      <c r="N1359" s="18"/>
      <c r="T1359" s="67"/>
      <c r="U1359" s="67"/>
      <c r="V1359" s="20"/>
      <c r="Y1359" s="24"/>
    </row>
    <row r="1360" spans="1:25" hidden="1" x14ac:dyDescent="0.25">
      <c r="A1360" s="18"/>
      <c r="B1360" s="18"/>
      <c r="C1360" s="74"/>
      <c r="D1360" s="74"/>
      <c r="E1360" s="75"/>
      <c r="F1360" s="5"/>
      <c r="G1360" s="5"/>
      <c r="H1360" s="5"/>
      <c r="K1360" s="5"/>
      <c r="L1360" s="5"/>
      <c r="M1360" s="18"/>
      <c r="N1360" s="18"/>
      <c r="T1360" s="67"/>
      <c r="U1360" s="67"/>
      <c r="V1360" s="20"/>
      <c r="Y1360" s="24"/>
    </row>
    <row r="1361" spans="1:25" hidden="1" x14ac:dyDescent="0.25">
      <c r="A1361" s="18"/>
      <c r="B1361" s="18"/>
      <c r="C1361" s="74"/>
      <c r="D1361" s="74"/>
      <c r="E1361" s="75"/>
      <c r="F1361" s="5"/>
      <c r="G1361" s="5"/>
      <c r="H1361" s="5"/>
      <c r="K1361" s="5"/>
      <c r="L1361" s="5"/>
      <c r="M1361" s="18"/>
      <c r="N1361" s="18"/>
      <c r="T1361" s="67"/>
      <c r="U1361" s="67"/>
      <c r="V1361" s="20"/>
      <c r="Y1361" s="24"/>
    </row>
    <row r="1362" spans="1:25" hidden="1" x14ac:dyDescent="0.25">
      <c r="A1362" s="18"/>
      <c r="B1362" s="18"/>
      <c r="C1362" s="74"/>
      <c r="D1362" s="74"/>
      <c r="E1362" s="75"/>
      <c r="F1362" s="5"/>
      <c r="G1362" s="5"/>
      <c r="H1362" s="5"/>
      <c r="K1362" s="5"/>
      <c r="L1362" s="5"/>
      <c r="M1362" s="18"/>
      <c r="N1362" s="18"/>
      <c r="T1362" s="67"/>
      <c r="U1362" s="67"/>
      <c r="V1362" s="20"/>
      <c r="Y1362" s="24"/>
    </row>
    <row r="1363" spans="1:25" hidden="1" x14ac:dyDescent="0.25">
      <c r="A1363" s="18"/>
      <c r="B1363" s="18"/>
      <c r="C1363" s="74"/>
      <c r="D1363" s="74"/>
      <c r="E1363" s="75"/>
      <c r="F1363" s="5"/>
      <c r="G1363" s="5"/>
      <c r="H1363" s="5"/>
      <c r="K1363" s="5"/>
      <c r="L1363" s="5"/>
      <c r="M1363" s="18"/>
      <c r="N1363" s="18"/>
      <c r="T1363" s="67"/>
      <c r="U1363" s="67"/>
      <c r="V1363" s="20"/>
      <c r="Y1363" s="24"/>
    </row>
    <row r="1364" spans="1:25" hidden="1" x14ac:dyDescent="0.25">
      <c r="A1364" s="18"/>
      <c r="B1364" s="18"/>
      <c r="C1364" s="74"/>
      <c r="D1364" s="74"/>
      <c r="E1364" s="75"/>
      <c r="F1364" s="5"/>
      <c r="G1364" s="5"/>
      <c r="H1364" s="5"/>
      <c r="K1364" s="5"/>
      <c r="L1364" s="5"/>
      <c r="M1364" s="18"/>
      <c r="N1364" s="18"/>
      <c r="T1364" s="67"/>
      <c r="U1364" s="67"/>
      <c r="V1364" s="20"/>
      <c r="Y1364" s="24"/>
    </row>
    <row r="1365" spans="1:25" hidden="1" x14ac:dyDescent="0.25">
      <c r="A1365" s="18"/>
      <c r="B1365" s="18"/>
      <c r="C1365" s="74"/>
      <c r="D1365" s="74"/>
      <c r="E1365" s="75"/>
      <c r="F1365" s="5"/>
      <c r="G1365" s="5"/>
      <c r="H1365" s="5"/>
      <c r="K1365" s="5"/>
      <c r="L1365" s="5"/>
      <c r="M1365" s="18"/>
      <c r="N1365" s="18"/>
      <c r="T1365" s="67"/>
      <c r="U1365" s="67"/>
      <c r="V1365" s="20"/>
      <c r="Y1365" s="24"/>
    </row>
    <row r="1366" spans="1:25" hidden="1" x14ac:dyDescent="0.25">
      <c r="A1366" s="18"/>
      <c r="B1366" s="18"/>
      <c r="C1366" s="74"/>
      <c r="D1366" s="74"/>
      <c r="E1366" s="75"/>
      <c r="F1366" s="5"/>
      <c r="G1366" s="5"/>
      <c r="H1366" s="5"/>
      <c r="K1366" s="5"/>
      <c r="L1366" s="5"/>
      <c r="M1366" s="18"/>
      <c r="N1366" s="18"/>
      <c r="T1366" s="67"/>
      <c r="U1366" s="67"/>
      <c r="V1366" s="20"/>
      <c r="Y1366" s="24"/>
    </row>
    <row r="1367" spans="1:25" hidden="1" x14ac:dyDescent="0.25">
      <c r="A1367" s="18"/>
      <c r="B1367" s="18"/>
      <c r="C1367" s="74"/>
      <c r="D1367" s="74"/>
      <c r="E1367" s="75"/>
      <c r="F1367" s="5"/>
      <c r="G1367" s="5"/>
      <c r="H1367" s="5"/>
      <c r="K1367" s="5"/>
      <c r="L1367" s="5"/>
      <c r="M1367" s="18"/>
      <c r="N1367" s="18"/>
      <c r="T1367" s="67"/>
      <c r="U1367" s="67"/>
      <c r="V1367" s="20"/>
    </row>
    <row r="1368" spans="1:25" hidden="1" x14ac:dyDescent="0.25">
      <c r="A1368" s="18"/>
      <c r="B1368" s="18"/>
      <c r="C1368" s="74"/>
      <c r="D1368" s="74"/>
      <c r="E1368" s="75"/>
      <c r="F1368" s="5"/>
      <c r="G1368" s="5"/>
      <c r="H1368" s="5"/>
      <c r="K1368" s="5"/>
      <c r="L1368" s="5"/>
      <c r="M1368" s="18"/>
      <c r="N1368" s="18"/>
      <c r="T1368" s="67"/>
      <c r="U1368" s="67"/>
      <c r="V1368" s="20"/>
    </row>
    <row r="1369" spans="1:25" hidden="1" x14ac:dyDescent="0.25">
      <c r="A1369" s="18"/>
      <c r="B1369" s="18"/>
      <c r="C1369" s="74"/>
      <c r="D1369" s="74"/>
      <c r="E1369" s="75"/>
      <c r="F1369" s="5"/>
      <c r="G1369" s="5"/>
      <c r="H1369" s="5"/>
      <c r="K1369" s="5"/>
      <c r="L1369" s="5"/>
      <c r="M1369" s="18"/>
      <c r="N1369" s="18"/>
      <c r="T1369" s="67"/>
      <c r="U1369" s="67"/>
      <c r="V1369" s="20"/>
    </row>
    <row r="1370" spans="1:25" hidden="1" x14ac:dyDescent="0.25">
      <c r="A1370" s="18"/>
      <c r="B1370" s="18"/>
      <c r="C1370" s="74"/>
      <c r="D1370" s="74"/>
      <c r="E1370" s="75"/>
      <c r="F1370" s="5"/>
      <c r="G1370" s="5"/>
      <c r="H1370" s="5"/>
      <c r="K1370" s="5"/>
      <c r="L1370" s="5"/>
      <c r="M1370" s="18"/>
      <c r="N1370" s="18"/>
      <c r="T1370" s="67"/>
      <c r="U1370" s="67"/>
      <c r="V1370" s="20"/>
    </row>
    <row r="1371" spans="1:25" hidden="1" x14ac:dyDescent="0.25">
      <c r="A1371" s="18"/>
      <c r="B1371" s="18"/>
      <c r="C1371" s="74"/>
      <c r="D1371" s="74"/>
      <c r="E1371" s="75"/>
      <c r="F1371" s="5"/>
      <c r="G1371" s="5"/>
      <c r="H1371" s="5"/>
      <c r="K1371" s="5"/>
      <c r="L1371" s="5"/>
      <c r="M1371" s="18"/>
      <c r="N1371" s="18"/>
      <c r="T1371" s="67"/>
      <c r="U1371" s="67"/>
      <c r="V1371" s="20"/>
    </row>
    <row r="1372" spans="1:25" hidden="1" x14ac:dyDescent="0.25">
      <c r="A1372" s="18"/>
      <c r="B1372" s="18"/>
      <c r="C1372" s="74"/>
      <c r="D1372" s="74"/>
      <c r="E1372" s="75"/>
      <c r="F1372" s="5"/>
      <c r="G1372" s="5"/>
      <c r="H1372" s="5"/>
      <c r="K1372" s="5"/>
      <c r="L1372" s="5"/>
      <c r="M1372" s="18"/>
      <c r="N1372" s="18"/>
      <c r="T1372" s="67"/>
      <c r="U1372" s="67"/>
      <c r="V1372" s="20"/>
    </row>
    <row r="1373" spans="1:25" hidden="1" x14ac:dyDescent="0.25">
      <c r="A1373" s="18"/>
      <c r="B1373" s="18"/>
      <c r="C1373" s="74"/>
      <c r="D1373" s="74"/>
      <c r="E1373" s="75"/>
      <c r="F1373" s="5"/>
      <c r="G1373" s="5"/>
      <c r="H1373" s="5"/>
      <c r="K1373" s="5"/>
      <c r="L1373" s="5"/>
      <c r="M1373" s="18"/>
      <c r="N1373" s="18"/>
      <c r="T1373" s="67"/>
      <c r="U1373" s="67"/>
      <c r="V1373" s="20"/>
    </row>
    <row r="1374" spans="1:25" hidden="1" x14ac:dyDescent="0.25">
      <c r="A1374" s="18"/>
      <c r="B1374" s="18"/>
      <c r="C1374" s="74"/>
      <c r="D1374" s="74"/>
      <c r="E1374" s="75"/>
      <c r="F1374" s="5"/>
      <c r="G1374" s="5"/>
      <c r="H1374" s="5"/>
      <c r="K1374" s="5"/>
      <c r="L1374" s="5"/>
      <c r="M1374" s="18"/>
      <c r="N1374" s="18"/>
      <c r="T1374" s="67"/>
      <c r="U1374" s="67"/>
      <c r="V1374" s="20"/>
    </row>
    <row r="1375" spans="1:25" hidden="1" x14ac:dyDescent="0.25">
      <c r="A1375" s="18"/>
      <c r="B1375" s="18"/>
      <c r="C1375" s="74"/>
      <c r="D1375" s="74"/>
      <c r="E1375" s="75"/>
      <c r="F1375" s="5"/>
      <c r="G1375" s="5"/>
      <c r="H1375" s="5"/>
      <c r="K1375" s="5"/>
      <c r="L1375" s="5"/>
      <c r="M1375" s="18"/>
      <c r="N1375" s="18"/>
      <c r="T1375" s="67"/>
      <c r="U1375" s="67"/>
      <c r="V1375" s="20"/>
    </row>
    <row r="1376" spans="1:25" hidden="1" x14ac:dyDescent="0.25">
      <c r="A1376" s="18"/>
      <c r="B1376" s="18"/>
      <c r="C1376" s="74"/>
      <c r="D1376" s="74"/>
      <c r="E1376" s="75"/>
      <c r="F1376" s="5"/>
      <c r="G1376" s="5"/>
      <c r="H1376" s="5"/>
      <c r="K1376" s="5"/>
      <c r="L1376" s="5"/>
      <c r="M1376" s="18"/>
      <c r="N1376" s="18"/>
      <c r="T1376" s="67"/>
      <c r="U1376" s="67"/>
      <c r="V1376" s="20"/>
    </row>
    <row r="1377" spans="1:22" hidden="1" x14ac:dyDescent="0.25">
      <c r="A1377" s="18"/>
      <c r="B1377" s="18"/>
      <c r="C1377" s="74"/>
      <c r="D1377" s="74"/>
      <c r="E1377" s="75"/>
      <c r="F1377" s="5"/>
      <c r="G1377" s="5"/>
      <c r="H1377" s="5"/>
      <c r="K1377" s="5"/>
      <c r="L1377" s="5"/>
      <c r="M1377" s="18"/>
      <c r="N1377" s="18"/>
      <c r="T1377" s="67"/>
      <c r="U1377" s="67"/>
      <c r="V1377" s="20"/>
    </row>
    <row r="1378" spans="1:22" hidden="1" x14ac:dyDescent="0.25">
      <c r="A1378" s="18"/>
      <c r="B1378" s="18"/>
      <c r="C1378" s="74"/>
      <c r="D1378" s="74"/>
      <c r="E1378" s="75"/>
      <c r="F1378" s="5"/>
      <c r="G1378" s="5"/>
      <c r="H1378" s="5"/>
      <c r="K1378" s="5"/>
      <c r="L1378" s="5"/>
      <c r="M1378" s="18"/>
      <c r="N1378" s="18"/>
      <c r="T1378" s="67"/>
      <c r="U1378" s="67"/>
      <c r="V1378" s="20"/>
    </row>
    <row r="1379" spans="1:22" hidden="1" x14ac:dyDescent="0.25">
      <c r="A1379" s="18"/>
      <c r="B1379" s="18"/>
      <c r="C1379" s="74"/>
      <c r="D1379" s="74"/>
      <c r="E1379" s="75"/>
      <c r="F1379" s="5"/>
      <c r="G1379" s="5"/>
      <c r="H1379" s="5"/>
      <c r="K1379" s="5"/>
      <c r="L1379" s="5"/>
      <c r="M1379" s="18"/>
      <c r="N1379" s="18"/>
      <c r="T1379" s="67"/>
      <c r="U1379" s="67"/>
      <c r="V1379" s="20"/>
    </row>
    <row r="1380" spans="1:22" hidden="1" x14ac:dyDescent="0.25">
      <c r="A1380" s="18"/>
      <c r="B1380" s="18"/>
      <c r="C1380" s="74"/>
      <c r="D1380" s="74"/>
      <c r="E1380" s="75"/>
      <c r="F1380" s="5"/>
      <c r="G1380" s="5"/>
      <c r="H1380" s="5"/>
      <c r="K1380" s="5"/>
      <c r="L1380" s="5"/>
      <c r="M1380" s="18"/>
      <c r="N1380" s="18"/>
      <c r="T1380" s="67"/>
      <c r="U1380" s="67"/>
    </row>
    <row r="1381" spans="1:22" hidden="1" x14ac:dyDescent="0.25">
      <c r="A1381" s="18"/>
      <c r="B1381" s="18"/>
      <c r="C1381" s="74"/>
      <c r="D1381" s="74"/>
      <c r="E1381" s="75"/>
      <c r="F1381" s="5"/>
      <c r="G1381" s="5"/>
      <c r="H1381" s="5"/>
      <c r="K1381" s="5"/>
      <c r="L1381" s="5"/>
      <c r="M1381" s="18"/>
      <c r="N1381" s="18"/>
      <c r="T1381" s="67"/>
      <c r="U1381" s="67"/>
    </row>
    <row r="1382" spans="1:22" hidden="1" x14ac:dyDescent="0.25">
      <c r="A1382" s="18"/>
      <c r="B1382" s="18"/>
      <c r="C1382" s="74"/>
      <c r="D1382" s="74"/>
      <c r="E1382" s="75"/>
      <c r="F1382" s="5"/>
      <c r="G1382" s="5"/>
      <c r="H1382" s="5"/>
      <c r="K1382" s="5"/>
      <c r="L1382" s="5"/>
      <c r="M1382" s="18"/>
      <c r="N1382" s="18"/>
      <c r="T1382" s="67"/>
      <c r="U1382" s="67"/>
    </row>
    <row r="1383" spans="1:22" hidden="1" x14ac:dyDescent="0.25">
      <c r="A1383" s="18"/>
      <c r="B1383" s="18"/>
      <c r="C1383" s="74"/>
      <c r="D1383" s="74"/>
      <c r="E1383" s="75"/>
      <c r="F1383" s="5"/>
      <c r="G1383" s="5"/>
      <c r="H1383" s="5"/>
      <c r="K1383" s="5"/>
      <c r="L1383" s="5"/>
      <c r="M1383" s="18"/>
      <c r="N1383" s="18"/>
      <c r="T1383" s="67"/>
      <c r="U1383" s="67"/>
    </row>
    <row r="1384" spans="1:22" hidden="1" x14ac:dyDescent="0.25">
      <c r="A1384" s="18"/>
      <c r="B1384" s="18"/>
      <c r="C1384" s="74"/>
      <c r="D1384" s="74"/>
      <c r="E1384" s="75"/>
      <c r="F1384" s="5"/>
      <c r="G1384" s="5"/>
      <c r="H1384" s="5"/>
      <c r="K1384" s="5"/>
      <c r="L1384" s="5"/>
      <c r="M1384" s="18"/>
      <c r="N1384" s="18"/>
      <c r="T1384" s="67"/>
      <c r="U1384" s="67"/>
    </row>
    <row r="1385" spans="1:22" hidden="1" x14ac:dyDescent="0.25">
      <c r="A1385" s="18"/>
      <c r="B1385" s="18"/>
      <c r="C1385" s="74"/>
      <c r="D1385" s="74"/>
      <c r="E1385" s="75"/>
      <c r="F1385" s="5"/>
      <c r="G1385" s="5"/>
      <c r="H1385" s="5"/>
      <c r="K1385" s="5"/>
      <c r="L1385" s="5"/>
      <c r="M1385" s="18"/>
      <c r="N1385" s="18"/>
      <c r="T1385" s="67"/>
      <c r="U1385" s="67"/>
    </row>
    <row r="1386" spans="1:22" hidden="1" x14ac:dyDescent="0.25">
      <c r="A1386" s="18"/>
      <c r="B1386" s="18"/>
      <c r="C1386" s="74"/>
      <c r="D1386" s="74"/>
      <c r="E1386" s="75"/>
      <c r="F1386" s="5"/>
      <c r="G1386" s="5"/>
      <c r="H1386" s="5"/>
      <c r="K1386" s="5"/>
      <c r="L1386" s="5"/>
      <c r="M1386" s="18"/>
      <c r="N1386" s="18"/>
      <c r="T1386" s="67"/>
      <c r="U1386" s="67"/>
    </row>
    <row r="1387" spans="1:22" hidden="1" x14ac:dyDescent="0.25">
      <c r="A1387" s="18"/>
      <c r="B1387" s="18"/>
      <c r="C1387" s="74"/>
      <c r="D1387" s="74"/>
      <c r="E1387" s="75"/>
      <c r="F1387" s="5"/>
      <c r="G1387" s="5"/>
      <c r="H1387" s="5"/>
      <c r="K1387" s="5"/>
      <c r="L1387" s="5"/>
      <c r="M1387" s="18"/>
      <c r="N1387" s="18"/>
      <c r="T1387" s="67"/>
      <c r="U1387" s="67"/>
    </row>
    <row r="1388" spans="1:22" hidden="1" x14ac:dyDescent="0.25">
      <c r="A1388" s="18"/>
      <c r="B1388" s="18"/>
      <c r="C1388" s="74"/>
      <c r="D1388" s="74"/>
      <c r="E1388" s="75"/>
      <c r="F1388" s="5"/>
      <c r="G1388" s="5"/>
      <c r="H1388" s="5"/>
      <c r="K1388" s="5"/>
      <c r="L1388" s="5"/>
      <c r="M1388" s="18"/>
      <c r="N1388" s="18"/>
      <c r="T1388" s="67"/>
      <c r="U1388" s="67"/>
    </row>
    <row r="1389" spans="1:22" hidden="1" x14ac:dyDescent="0.25">
      <c r="A1389" s="18"/>
      <c r="B1389" s="18"/>
      <c r="C1389" s="74"/>
      <c r="D1389" s="74"/>
      <c r="E1389" s="75"/>
      <c r="F1389" s="5"/>
      <c r="G1389" s="5"/>
      <c r="H1389" s="5"/>
      <c r="K1389" s="5"/>
      <c r="L1389" s="5"/>
      <c r="M1389" s="18"/>
      <c r="N1389" s="18"/>
      <c r="T1389" s="67"/>
      <c r="U1389" s="67"/>
    </row>
    <row r="1390" spans="1:22" hidden="1" x14ac:dyDescent="0.25">
      <c r="A1390" s="18"/>
      <c r="B1390" s="18"/>
      <c r="C1390" s="74"/>
      <c r="D1390" s="74"/>
      <c r="E1390" s="75"/>
      <c r="F1390" s="5"/>
      <c r="G1390" s="5"/>
      <c r="H1390" s="5"/>
      <c r="K1390" s="5"/>
      <c r="L1390" s="5"/>
      <c r="M1390" s="18"/>
      <c r="N1390" s="18"/>
      <c r="T1390" s="67"/>
      <c r="U1390" s="67"/>
    </row>
    <row r="1391" spans="1:22" hidden="1" x14ac:dyDescent="0.25">
      <c r="A1391" s="18"/>
      <c r="B1391" s="18"/>
      <c r="C1391" s="74"/>
      <c r="D1391" s="74"/>
      <c r="E1391" s="75"/>
      <c r="F1391" s="5"/>
      <c r="G1391" s="5"/>
      <c r="H1391" s="5"/>
      <c r="K1391" s="5"/>
      <c r="L1391" s="5"/>
      <c r="M1391" s="18"/>
      <c r="N1391" s="18"/>
      <c r="T1391" s="67"/>
      <c r="U1391" s="67"/>
    </row>
    <row r="1392" spans="1:22" hidden="1" x14ac:dyDescent="0.25">
      <c r="A1392" s="18"/>
      <c r="B1392" s="18"/>
      <c r="C1392" s="74"/>
      <c r="D1392" s="74"/>
      <c r="E1392" s="75"/>
      <c r="F1392" s="5"/>
      <c r="G1392" s="5"/>
      <c r="H1392" s="5"/>
      <c r="K1392" s="5"/>
      <c r="L1392" s="5"/>
      <c r="M1392" s="18"/>
      <c r="N1392" s="18"/>
      <c r="T1392" s="67"/>
      <c r="U1392" s="67"/>
    </row>
    <row r="1393" spans="1:21" hidden="1" x14ac:dyDescent="0.25">
      <c r="A1393" s="18"/>
      <c r="B1393" s="18"/>
      <c r="C1393" s="74"/>
      <c r="D1393" s="74"/>
      <c r="E1393" s="75"/>
      <c r="F1393" s="5"/>
      <c r="G1393" s="5"/>
      <c r="H1393" s="5"/>
      <c r="K1393" s="5"/>
      <c r="L1393" s="5"/>
      <c r="M1393" s="18"/>
      <c r="N1393" s="18"/>
      <c r="T1393" s="67"/>
      <c r="U1393" s="67"/>
    </row>
    <row r="1394" spans="1:21" hidden="1" x14ac:dyDescent="0.25">
      <c r="A1394" s="18"/>
      <c r="B1394" s="18"/>
      <c r="C1394" s="74"/>
      <c r="D1394" s="74"/>
      <c r="E1394" s="75"/>
      <c r="F1394" s="5"/>
      <c r="G1394" s="5"/>
      <c r="H1394" s="5"/>
      <c r="K1394" s="5"/>
      <c r="L1394" s="5"/>
      <c r="M1394" s="18"/>
      <c r="N1394" s="18"/>
      <c r="T1394" s="67"/>
      <c r="U1394" s="67"/>
    </row>
    <row r="1395" spans="1:21" hidden="1" x14ac:dyDescent="0.25">
      <c r="A1395" s="18"/>
      <c r="B1395" s="18"/>
      <c r="C1395" s="74"/>
      <c r="D1395" s="74"/>
      <c r="E1395" s="75"/>
      <c r="F1395" s="5"/>
      <c r="G1395" s="5"/>
      <c r="H1395" s="5"/>
      <c r="K1395" s="5"/>
      <c r="L1395" s="5"/>
      <c r="M1395" s="18"/>
      <c r="N1395" s="18"/>
      <c r="T1395" s="67"/>
      <c r="U1395" s="67"/>
    </row>
    <row r="1396" spans="1:21" hidden="1" x14ac:dyDescent="0.25">
      <c r="A1396" s="18"/>
      <c r="B1396" s="18"/>
      <c r="C1396" s="74"/>
      <c r="D1396" s="74"/>
      <c r="E1396" s="75"/>
      <c r="F1396" s="5"/>
      <c r="G1396" s="5"/>
      <c r="H1396" s="5"/>
      <c r="K1396" s="5"/>
      <c r="L1396" s="5"/>
      <c r="M1396" s="18"/>
      <c r="N1396" s="18"/>
      <c r="T1396" s="67"/>
      <c r="U1396" s="67"/>
    </row>
    <row r="1397" spans="1:21" hidden="1" x14ac:dyDescent="0.25">
      <c r="A1397" s="18"/>
      <c r="B1397" s="18"/>
      <c r="C1397" s="74"/>
      <c r="D1397" s="74"/>
      <c r="E1397" s="75"/>
      <c r="F1397" s="5"/>
      <c r="G1397" s="5"/>
      <c r="H1397" s="5"/>
      <c r="K1397" s="5"/>
      <c r="L1397" s="5"/>
      <c r="M1397" s="18"/>
      <c r="N1397" s="18"/>
      <c r="T1397" s="67"/>
      <c r="U1397" s="67"/>
    </row>
    <row r="1398" spans="1:21" hidden="1" x14ac:dyDescent="0.25">
      <c r="A1398" s="18"/>
      <c r="B1398" s="18"/>
      <c r="C1398" s="74"/>
      <c r="D1398" s="74"/>
      <c r="E1398" s="75"/>
      <c r="F1398" s="5"/>
      <c r="G1398" s="5"/>
      <c r="H1398" s="5"/>
      <c r="K1398" s="5"/>
      <c r="L1398" s="5"/>
      <c r="M1398" s="18"/>
      <c r="N1398" s="18"/>
      <c r="T1398" s="67"/>
      <c r="U1398" s="67"/>
    </row>
    <row r="1399" spans="1:21" hidden="1" x14ac:dyDescent="0.25">
      <c r="A1399" s="18"/>
      <c r="B1399" s="18"/>
      <c r="C1399" s="74"/>
      <c r="D1399" s="74"/>
      <c r="E1399" s="75"/>
      <c r="F1399" s="5"/>
      <c r="G1399" s="5"/>
      <c r="H1399" s="5"/>
      <c r="K1399" s="5"/>
      <c r="L1399" s="5"/>
      <c r="M1399" s="18"/>
      <c r="N1399" s="18"/>
      <c r="T1399" s="67"/>
      <c r="U1399" s="67"/>
    </row>
    <row r="1400" spans="1:21" hidden="1" x14ac:dyDescent="0.25">
      <c r="A1400" s="18"/>
      <c r="B1400" s="18"/>
      <c r="C1400" s="74"/>
      <c r="D1400" s="74"/>
      <c r="E1400" s="75"/>
      <c r="F1400" s="5"/>
      <c r="G1400" s="5"/>
      <c r="H1400" s="5"/>
      <c r="K1400" s="5"/>
      <c r="L1400" s="5"/>
      <c r="M1400" s="18"/>
      <c r="N1400" s="18"/>
      <c r="T1400" s="67"/>
      <c r="U1400" s="67"/>
    </row>
    <row r="1401" spans="1:21" hidden="1" x14ac:dyDescent="0.25">
      <c r="A1401" s="18"/>
      <c r="B1401" s="18"/>
      <c r="C1401" s="74"/>
      <c r="D1401" s="74"/>
      <c r="E1401" s="75"/>
      <c r="F1401" s="5"/>
      <c r="G1401" s="5"/>
      <c r="H1401" s="5"/>
      <c r="K1401" s="5"/>
      <c r="L1401" s="5"/>
      <c r="M1401" s="18"/>
      <c r="N1401" s="18"/>
      <c r="T1401" s="67"/>
      <c r="U1401" s="67"/>
    </row>
    <row r="1402" spans="1:21" hidden="1" x14ac:dyDescent="0.25">
      <c r="A1402" s="18"/>
      <c r="B1402" s="18"/>
      <c r="C1402" s="74"/>
      <c r="D1402" s="74"/>
      <c r="E1402" s="75"/>
      <c r="F1402" s="5"/>
      <c r="G1402" s="5"/>
      <c r="H1402" s="5"/>
      <c r="K1402" s="5"/>
      <c r="L1402" s="5"/>
      <c r="M1402" s="18"/>
      <c r="N1402" s="18"/>
      <c r="T1402" s="67"/>
      <c r="U1402" s="67"/>
    </row>
    <row r="1403" spans="1:21" hidden="1" x14ac:dyDescent="0.25">
      <c r="A1403" s="18"/>
      <c r="B1403" s="18"/>
      <c r="C1403" s="74"/>
      <c r="D1403" s="74"/>
      <c r="E1403" s="75"/>
      <c r="F1403" s="5"/>
      <c r="G1403" s="5"/>
      <c r="H1403" s="5"/>
      <c r="K1403" s="5"/>
      <c r="L1403" s="5"/>
      <c r="M1403" s="18"/>
      <c r="N1403" s="18"/>
      <c r="T1403" s="67"/>
      <c r="U1403" s="67"/>
    </row>
    <row r="1404" spans="1:21" hidden="1" x14ac:dyDescent="0.25">
      <c r="A1404" s="18"/>
      <c r="B1404" s="18"/>
      <c r="C1404" s="74"/>
      <c r="D1404" s="74"/>
      <c r="E1404" s="75"/>
      <c r="F1404" s="5"/>
      <c r="G1404" s="5"/>
      <c r="H1404" s="5"/>
      <c r="K1404" s="5"/>
      <c r="L1404" s="5"/>
      <c r="M1404" s="18"/>
      <c r="N1404" s="18"/>
      <c r="T1404" s="67"/>
      <c r="U1404" s="67"/>
    </row>
    <row r="1405" spans="1:21" hidden="1" x14ac:dyDescent="0.25">
      <c r="A1405" s="18"/>
      <c r="B1405" s="18"/>
      <c r="C1405" s="74"/>
      <c r="D1405" s="74"/>
      <c r="E1405" s="75"/>
      <c r="F1405" s="5"/>
      <c r="G1405" s="5"/>
      <c r="H1405" s="5"/>
      <c r="K1405" s="5"/>
      <c r="L1405" s="5"/>
      <c r="M1405" s="18"/>
      <c r="N1405" s="18"/>
      <c r="T1405" s="67"/>
      <c r="U1405" s="67"/>
    </row>
    <row r="1406" spans="1:21" hidden="1" x14ac:dyDescent="0.25">
      <c r="A1406" s="18"/>
      <c r="B1406" s="18"/>
      <c r="C1406" s="74"/>
      <c r="D1406" s="74"/>
      <c r="E1406" s="75"/>
      <c r="F1406" s="5"/>
      <c r="G1406" s="5"/>
      <c r="H1406" s="5"/>
      <c r="K1406" s="5"/>
      <c r="L1406" s="5"/>
      <c r="M1406" s="18"/>
      <c r="N1406" s="18"/>
      <c r="T1406" s="67"/>
      <c r="U1406" s="67"/>
    </row>
    <row r="1407" spans="1:21" hidden="1" x14ac:dyDescent="0.25">
      <c r="A1407" s="18"/>
      <c r="B1407" s="18"/>
      <c r="C1407" s="74"/>
      <c r="D1407" s="74"/>
      <c r="E1407" s="75"/>
      <c r="F1407" s="5"/>
      <c r="G1407" s="5"/>
      <c r="H1407" s="5"/>
      <c r="K1407" s="5"/>
      <c r="L1407" s="5"/>
      <c r="M1407" s="18"/>
      <c r="N1407" s="18"/>
      <c r="T1407" s="67"/>
      <c r="U1407" s="67"/>
    </row>
    <row r="1408" spans="1:21" hidden="1" x14ac:dyDescent="0.25">
      <c r="A1408" s="18"/>
      <c r="B1408" s="18"/>
      <c r="C1408" s="74"/>
      <c r="D1408" s="74"/>
      <c r="E1408" s="75"/>
      <c r="F1408" s="5"/>
      <c r="G1408" s="5"/>
      <c r="H1408" s="5"/>
      <c r="K1408" s="5"/>
      <c r="L1408" s="5"/>
      <c r="M1408" s="18"/>
      <c r="N1408" s="18"/>
      <c r="T1408" s="67"/>
      <c r="U1408" s="67"/>
    </row>
    <row r="1409" spans="1:21" hidden="1" x14ac:dyDescent="0.25">
      <c r="A1409" s="18"/>
      <c r="B1409" s="18"/>
      <c r="C1409" s="74"/>
      <c r="D1409" s="74"/>
      <c r="E1409" s="75"/>
      <c r="F1409" s="5"/>
      <c r="G1409" s="5"/>
      <c r="H1409" s="5"/>
      <c r="K1409" s="5"/>
      <c r="L1409" s="5"/>
      <c r="M1409" s="18"/>
      <c r="N1409" s="18"/>
      <c r="T1409" s="67"/>
      <c r="U1409" s="67"/>
    </row>
    <row r="1410" spans="1:21" hidden="1" x14ac:dyDescent="0.25">
      <c r="A1410" s="18"/>
      <c r="B1410" s="18"/>
      <c r="C1410" s="74"/>
      <c r="D1410" s="74"/>
      <c r="E1410" s="75"/>
      <c r="F1410" s="5"/>
      <c r="G1410" s="5"/>
      <c r="H1410" s="5"/>
      <c r="K1410" s="5"/>
      <c r="L1410" s="5"/>
      <c r="M1410" s="18"/>
      <c r="N1410" s="18"/>
      <c r="T1410" s="67"/>
      <c r="U1410" s="67"/>
    </row>
    <row r="1411" spans="1:21" hidden="1" x14ac:dyDescent="0.25">
      <c r="A1411" s="18"/>
      <c r="B1411" s="18"/>
      <c r="C1411" s="74"/>
      <c r="D1411" s="74"/>
      <c r="E1411" s="75"/>
      <c r="F1411" s="5"/>
      <c r="G1411" s="5"/>
      <c r="H1411" s="5"/>
      <c r="K1411" s="5"/>
      <c r="L1411" s="5"/>
      <c r="M1411" s="18"/>
      <c r="N1411" s="18"/>
      <c r="T1411" s="67"/>
      <c r="U1411" s="67"/>
    </row>
    <row r="1412" spans="1:21" hidden="1" x14ac:dyDescent="0.25">
      <c r="A1412" s="18"/>
      <c r="B1412" s="18"/>
      <c r="C1412" s="74"/>
      <c r="D1412" s="74"/>
      <c r="E1412" s="75"/>
      <c r="F1412" s="5"/>
      <c r="G1412" s="5"/>
      <c r="H1412" s="5"/>
      <c r="K1412" s="5"/>
      <c r="L1412" s="5"/>
      <c r="M1412" s="18"/>
      <c r="N1412" s="18"/>
      <c r="T1412" s="67"/>
      <c r="U1412" s="67"/>
    </row>
    <row r="1413" spans="1:21" hidden="1" x14ac:dyDescent="0.25">
      <c r="A1413" s="18"/>
      <c r="B1413" s="18"/>
      <c r="C1413" s="74"/>
      <c r="D1413" s="74"/>
      <c r="E1413" s="75"/>
      <c r="F1413" s="5"/>
      <c r="G1413" s="5"/>
      <c r="H1413" s="5"/>
      <c r="K1413" s="5"/>
      <c r="L1413" s="5"/>
      <c r="M1413" s="18"/>
      <c r="N1413" s="18"/>
      <c r="T1413" s="67"/>
      <c r="U1413" s="67"/>
    </row>
    <row r="1414" spans="1:21" hidden="1" x14ac:dyDescent="0.25">
      <c r="A1414" s="18"/>
      <c r="B1414" s="18"/>
      <c r="C1414" s="74"/>
      <c r="D1414" s="74"/>
      <c r="E1414" s="75"/>
      <c r="F1414" s="5"/>
      <c r="G1414" s="5"/>
      <c r="H1414" s="5"/>
      <c r="K1414" s="5"/>
      <c r="L1414" s="5"/>
      <c r="M1414" s="18"/>
      <c r="N1414" s="18"/>
      <c r="T1414" s="67"/>
      <c r="U1414" s="67"/>
    </row>
    <row r="1415" spans="1:21" hidden="1" x14ac:dyDescent="0.25">
      <c r="A1415" s="18"/>
      <c r="B1415" s="18"/>
      <c r="C1415" s="74"/>
      <c r="D1415" s="74"/>
      <c r="E1415" s="75"/>
      <c r="F1415" s="5"/>
      <c r="G1415" s="5"/>
      <c r="H1415" s="5"/>
      <c r="K1415" s="5"/>
      <c r="L1415" s="5"/>
      <c r="M1415" s="18"/>
      <c r="N1415" s="18"/>
      <c r="T1415" s="67"/>
      <c r="U1415" s="67"/>
    </row>
    <row r="1416" spans="1:21" hidden="1" x14ac:dyDescent="0.25">
      <c r="A1416" s="18"/>
      <c r="B1416" s="18"/>
      <c r="C1416" s="74"/>
      <c r="D1416" s="74"/>
      <c r="E1416" s="75"/>
      <c r="F1416" s="5"/>
      <c r="G1416" s="5"/>
      <c r="H1416" s="5"/>
      <c r="K1416" s="5"/>
      <c r="L1416" s="5"/>
      <c r="M1416" s="18"/>
      <c r="N1416" s="18"/>
      <c r="T1416" s="67"/>
      <c r="U1416" s="67"/>
    </row>
    <row r="1417" spans="1:21" hidden="1" x14ac:dyDescent="0.25">
      <c r="A1417" s="18"/>
      <c r="B1417" s="18"/>
      <c r="C1417" s="74"/>
      <c r="D1417" s="74"/>
      <c r="E1417" s="75"/>
      <c r="F1417" s="5"/>
      <c r="G1417" s="5"/>
      <c r="H1417" s="5"/>
      <c r="K1417" s="5"/>
      <c r="L1417" s="5"/>
      <c r="M1417" s="18"/>
      <c r="N1417" s="18"/>
      <c r="T1417" s="67"/>
      <c r="U1417" s="67"/>
    </row>
    <row r="1418" spans="1:21" hidden="1" x14ac:dyDescent="0.25">
      <c r="A1418" s="18"/>
      <c r="B1418" s="18"/>
      <c r="C1418" s="74"/>
      <c r="D1418" s="74"/>
      <c r="E1418" s="75"/>
      <c r="F1418" s="5"/>
      <c r="G1418" s="5"/>
      <c r="H1418" s="5"/>
      <c r="K1418" s="5"/>
      <c r="L1418" s="5"/>
      <c r="M1418" s="18"/>
      <c r="N1418" s="18"/>
      <c r="T1418" s="67"/>
      <c r="U1418" s="67"/>
    </row>
    <row r="1419" spans="1:21" hidden="1" x14ac:dyDescent="0.25">
      <c r="A1419" s="18"/>
      <c r="B1419" s="18"/>
      <c r="C1419" s="74"/>
      <c r="D1419" s="74"/>
      <c r="E1419" s="75"/>
      <c r="F1419" s="5"/>
      <c r="G1419" s="5"/>
      <c r="H1419" s="5"/>
      <c r="K1419" s="5"/>
      <c r="L1419" s="5"/>
      <c r="M1419" s="18"/>
      <c r="N1419" s="18"/>
      <c r="T1419" s="67"/>
      <c r="U1419" s="67"/>
    </row>
    <row r="1420" spans="1:21" hidden="1" x14ac:dyDescent="0.25">
      <c r="A1420" s="18"/>
      <c r="B1420" s="18"/>
      <c r="C1420" s="74"/>
      <c r="D1420" s="74"/>
      <c r="E1420" s="75"/>
      <c r="F1420" s="5"/>
      <c r="G1420" s="5"/>
      <c r="H1420" s="5"/>
      <c r="K1420" s="5"/>
      <c r="L1420" s="5"/>
      <c r="M1420" s="18"/>
      <c r="N1420" s="18"/>
      <c r="T1420" s="67"/>
      <c r="U1420" s="67"/>
    </row>
    <row r="1421" spans="1:21" hidden="1" x14ac:dyDescent="0.25">
      <c r="A1421" s="18"/>
      <c r="B1421" s="18"/>
      <c r="C1421" s="74"/>
      <c r="D1421" s="74"/>
      <c r="E1421" s="75"/>
      <c r="F1421" s="5"/>
      <c r="G1421" s="5"/>
      <c r="H1421" s="5"/>
      <c r="K1421" s="5"/>
      <c r="L1421" s="5"/>
      <c r="M1421" s="18"/>
      <c r="N1421" s="18"/>
      <c r="T1421" s="67"/>
      <c r="U1421" s="67"/>
    </row>
    <row r="1422" spans="1:21" hidden="1" x14ac:dyDescent="0.25">
      <c r="A1422" s="18"/>
      <c r="B1422" s="18"/>
      <c r="C1422" s="74"/>
      <c r="D1422" s="74"/>
      <c r="E1422" s="75"/>
      <c r="F1422" s="5"/>
      <c r="G1422" s="5"/>
      <c r="H1422" s="5"/>
      <c r="K1422" s="5"/>
      <c r="L1422" s="5"/>
      <c r="M1422" s="18"/>
      <c r="N1422" s="18"/>
      <c r="T1422" s="67"/>
      <c r="U1422" s="67"/>
    </row>
    <row r="1423" spans="1:21" hidden="1" x14ac:dyDescent="0.25">
      <c r="A1423" s="18"/>
      <c r="B1423" s="18"/>
      <c r="C1423" s="74"/>
      <c r="D1423" s="74"/>
      <c r="E1423" s="75"/>
      <c r="F1423" s="5"/>
      <c r="G1423" s="5"/>
      <c r="H1423" s="5"/>
      <c r="K1423" s="5"/>
      <c r="L1423" s="5"/>
      <c r="M1423" s="18"/>
      <c r="N1423" s="18"/>
      <c r="T1423" s="67"/>
      <c r="U1423" s="67"/>
    </row>
    <row r="1424" spans="1:21" hidden="1" x14ac:dyDescent="0.25">
      <c r="A1424" s="18"/>
      <c r="B1424" s="18"/>
      <c r="C1424" s="74"/>
      <c r="D1424" s="74"/>
      <c r="E1424" s="75"/>
      <c r="F1424" s="5"/>
      <c r="G1424" s="5"/>
      <c r="H1424" s="5"/>
      <c r="K1424" s="5"/>
      <c r="L1424" s="5"/>
      <c r="M1424" s="18"/>
      <c r="N1424" s="18"/>
      <c r="T1424" s="67"/>
      <c r="U1424" s="67"/>
    </row>
    <row r="1425" spans="1:21" hidden="1" x14ac:dyDescent="0.25">
      <c r="A1425" s="18"/>
      <c r="B1425" s="18"/>
      <c r="C1425" s="74"/>
      <c r="D1425" s="74"/>
      <c r="E1425" s="75"/>
      <c r="F1425" s="5"/>
      <c r="G1425" s="5"/>
      <c r="H1425" s="5"/>
      <c r="K1425" s="5"/>
      <c r="L1425" s="5"/>
      <c r="M1425" s="18"/>
      <c r="N1425" s="18"/>
      <c r="T1425" s="67"/>
      <c r="U1425" s="67"/>
    </row>
    <row r="1426" spans="1:21" hidden="1" x14ac:dyDescent="0.25">
      <c r="A1426" s="18"/>
      <c r="B1426" s="18"/>
      <c r="C1426" s="74"/>
      <c r="D1426" s="74"/>
      <c r="E1426" s="75"/>
      <c r="F1426" s="5"/>
      <c r="G1426" s="5"/>
      <c r="H1426" s="5"/>
      <c r="K1426" s="5"/>
      <c r="L1426" s="5"/>
      <c r="M1426" s="18"/>
      <c r="N1426" s="18"/>
      <c r="T1426" s="67"/>
      <c r="U1426" s="67"/>
    </row>
    <row r="1427" spans="1:21" hidden="1" x14ac:dyDescent="0.25">
      <c r="A1427" s="18"/>
      <c r="B1427" s="18"/>
      <c r="C1427" s="74"/>
      <c r="D1427" s="74"/>
      <c r="E1427" s="75"/>
      <c r="F1427" s="5"/>
      <c r="G1427" s="5"/>
      <c r="H1427" s="5"/>
      <c r="K1427" s="5"/>
      <c r="L1427" s="5"/>
      <c r="M1427" s="18"/>
      <c r="N1427" s="18"/>
      <c r="T1427" s="67"/>
      <c r="U1427" s="67"/>
    </row>
    <row r="1428" spans="1:21" hidden="1" x14ac:dyDescent="0.25">
      <c r="A1428" s="18"/>
      <c r="B1428" s="18"/>
      <c r="C1428" s="74"/>
      <c r="D1428" s="74"/>
      <c r="E1428" s="75"/>
      <c r="F1428" s="5"/>
      <c r="G1428" s="5"/>
      <c r="H1428" s="5"/>
      <c r="K1428" s="5"/>
      <c r="L1428" s="5"/>
      <c r="M1428" s="18"/>
      <c r="N1428" s="18"/>
      <c r="T1428" s="67"/>
      <c r="U1428" s="67"/>
    </row>
    <row r="1429" spans="1:21" hidden="1" x14ac:dyDescent="0.25">
      <c r="A1429" s="18"/>
      <c r="B1429" s="18"/>
      <c r="C1429" s="74"/>
      <c r="D1429" s="74"/>
      <c r="E1429" s="75"/>
      <c r="F1429" s="5"/>
      <c r="G1429" s="5"/>
      <c r="H1429" s="5"/>
      <c r="K1429" s="5"/>
      <c r="L1429" s="5"/>
      <c r="M1429" s="18"/>
      <c r="N1429" s="18"/>
      <c r="T1429" s="67"/>
      <c r="U1429" s="67"/>
    </row>
    <row r="1430" spans="1:21" hidden="1" x14ac:dyDescent="0.25">
      <c r="A1430" s="18"/>
      <c r="B1430" s="18"/>
      <c r="C1430" s="74"/>
      <c r="D1430" s="74"/>
      <c r="E1430" s="75"/>
      <c r="F1430" s="5"/>
      <c r="G1430" s="5"/>
      <c r="H1430" s="5"/>
      <c r="K1430" s="5"/>
      <c r="L1430" s="5"/>
      <c r="M1430" s="18"/>
      <c r="N1430" s="18"/>
      <c r="T1430" s="67"/>
      <c r="U1430" s="67"/>
    </row>
    <row r="1431" spans="1:21" hidden="1" x14ac:dyDescent="0.25">
      <c r="A1431" s="18"/>
      <c r="B1431" s="18"/>
      <c r="C1431" s="74"/>
      <c r="D1431" s="74"/>
      <c r="E1431" s="75"/>
      <c r="F1431" s="5"/>
      <c r="G1431" s="5"/>
      <c r="H1431" s="5"/>
      <c r="K1431" s="5"/>
      <c r="L1431" s="5"/>
      <c r="M1431" s="18"/>
      <c r="N1431" s="18"/>
      <c r="T1431" s="67"/>
      <c r="U1431" s="67"/>
    </row>
    <row r="1432" spans="1:21" hidden="1" x14ac:dyDescent="0.25">
      <c r="A1432" s="18"/>
      <c r="B1432" s="18"/>
      <c r="C1432" s="74"/>
      <c r="D1432" s="74"/>
      <c r="E1432" s="75"/>
      <c r="F1432" s="5"/>
      <c r="G1432" s="5"/>
      <c r="H1432" s="5"/>
      <c r="K1432" s="5"/>
      <c r="L1432" s="5"/>
      <c r="M1432" s="18"/>
      <c r="N1432" s="18"/>
      <c r="T1432" s="67"/>
      <c r="U1432" s="67"/>
    </row>
    <row r="1433" spans="1:21" hidden="1" x14ac:dyDescent="0.25">
      <c r="A1433" s="18"/>
      <c r="B1433" s="18"/>
      <c r="C1433" s="74"/>
      <c r="D1433" s="74"/>
      <c r="E1433" s="75"/>
      <c r="F1433" s="5"/>
      <c r="G1433" s="5"/>
      <c r="H1433" s="5"/>
      <c r="K1433" s="5"/>
      <c r="L1433" s="5"/>
      <c r="M1433" s="18"/>
      <c r="N1433" s="18"/>
      <c r="T1433" s="67"/>
      <c r="U1433" s="67"/>
    </row>
    <row r="1434" spans="1:21" hidden="1" x14ac:dyDescent="0.25">
      <c r="A1434" s="18"/>
      <c r="B1434" s="18"/>
      <c r="C1434" s="74"/>
      <c r="D1434" s="74"/>
      <c r="E1434" s="75"/>
      <c r="F1434" s="5"/>
      <c r="G1434" s="5"/>
      <c r="H1434" s="5"/>
      <c r="K1434" s="5"/>
      <c r="L1434" s="5"/>
      <c r="M1434" s="18"/>
      <c r="N1434" s="18"/>
      <c r="T1434" s="67"/>
      <c r="U1434" s="67"/>
    </row>
    <row r="1435" spans="1:21" hidden="1" x14ac:dyDescent="0.25">
      <c r="A1435" s="18"/>
      <c r="B1435" s="18"/>
      <c r="C1435" s="74"/>
      <c r="D1435" s="74"/>
      <c r="E1435" s="75"/>
      <c r="F1435" s="5"/>
      <c r="G1435" s="5"/>
      <c r="H1435" s="5"/>
      <c r="K1435" s="5"/>
      <c r="L1435" s="5"/>
      <c r="M1435" s="18"/>
      <c r="N1435" s="18"/>
      <c r="T1435" s="67"/>
      <c r="U1435" s="67"/>
    </row>
    <row r="1436" spans="1:21" hidden="1" x14ac:dyDescent="0.25">
      <c r="A1436" s="18"/>
      <c r="B1436" s="18"/>
      <c r="C1436" s="74"/>
      <c r="D1436" s="74"/>
      <c r="E1436" s="75"/>
      <c r="F1436" s="5"/>
      <c r="G1436" s="5"/>
      <c r="H1436" s="5"/>
      <c r="K1436" s="5"/>
      <c r="L1436" s="5"/>
      <c r="M1436" s="18"/>
      <c r="N1436" s="18"/>
      <c r="T1436" s="67"/>
      <c r="U1436" s="67"/>
    </row>
    <row r="1437" spans="1:21" hidden="1" x14ac:dyDescent="0.25">
      <c r="A1437" s="18"/>
      <c r="B1437" s="18"/>
      <c r="C1437" s="74"/>
      <c r="D1437" s="74"/>
      <c r="E1437" s="75"/>
      <c r="F1437" s="5"/>
      <c r="G1437" s="5"/>
      <c r="H1437" s="5"/>
      <c r="K1437" s="5"/>
      <c r="L1437" s="5"/>
      <c r="M1437" s="18"/>
      <c r="N1437" s="18"/>
      <c r="T1437" s="67"/>
      <c r="U1437" s="67"/>
    </row>
    <row r="1438" spans="1:21" hidden="1" x14ac:dyDescent="0.25">
      <c r="A1438" s="18"/>
      <c r="B1438" s="18"/>
      <c r="C1438" s="74"/>
      <c r="D1438" s="74"/>
      <c r="E1438" s="75"/>
      <c r="F1438" s="5"/>
      <c r="G1438" s="5"/>
      <c r="H1438" s="5"/>
      <c r="K1438" s="5"/>
      <c r="L1438" s="5"/>
      <c r="M1438" s="18"/>
      <c r="N1438" s="18"/>
      <c r="T1438" s="67"/>
      <c r="U1438" s="67"/>
    </row>
    <row r="1439" spans="1:21" hidden="1" x14ac:dyDescent="0.25">
      <c r="A1439" s="18"/>
      <c r="B1439" s="18"/>
      <c r="C1439" s="74"/>
      <c r="D1439" s="74"/>
      <c r="E1439" s="75"/>
      <c r="F1439" s="5"/>
      <c r="G1439" s="5"/>
      <c r="H1439" s="5"/>
      <c r="K1439" s="5"/>
      <c r="L1439" s="5"/>
      <c r="M1439" s="18"/>
      <c r="N1439" s="18"/>
      <c r="T1439" s="67"/>
      <c r="U1439" s="67"/>
    </row>
    <row r="1440" spans="1:21" hidden="1" x14ac:dyDescent="0.25">
      <c r="A1440" s="18"/>
      <c r="B1440" s="18"/>
      <c r="C1440" s="74"/>
      <c r="D1440" s="74"/>
      <c r="E1440" s="75"/>
      <c r="F1440" s="5"/>
      <c r="G1440" s="5"/>
      <c r="H1440" s="5"/>
      <c r="K1440" s="5"/>
      <c r="L1440" s="5"/>
      <c r="M1440" s="18"/>
      <c r="N1440" s="18"/>
      <c r="T1440" s="67"/>
      <c r="U1440" s="67"/>
    </row>
    <row r="1441" spans="1:21" hidden="1" x14ac:dyDescent="0.25">
      <c r="A1441" s="18"/>
      <c r="B1441" s="18"/>
      <c r="C1441" s="74"/>
      <c r="D1441" s="74"/>
      <c r="E1441" s="75"/>
      <c r="F1441" s="5"/>
      <c r="G1441" s="5"/>
      <c r="H1441" s="5"/>
      <c r="K1441" s="5"/>
      <c r="L1441" s="5"/>
      <c r="M1441" s="18"/>
      <c r="N1441" s="18"/>
      <c r="T1441" s="67"/>
      <c r="U1441" s="67"/>
    </row>
    <row r="1442" spans="1:21" hidden="1" x14ac:dyDescent="0.25">
      <c r="A1442" s="18"/>
      <c r="B1442" s="18"/>
      <c r="C1442" s="74"/>
      <c r="D1442" s="74"/>
      <c r="E1442" s="75"/>
      <c r="F1442" s="5"/>
      <c r="G1442" s="5"/>
      <c r="H1442" s="5"/>
      <c r="K1442" s="5"/>
      <c r="L1442" s="5"/>
      <c r="M1442" s="18"/>
      <c r="N1442" s="18"/>
      <c r="T1442" s="67"/>
      <c r="U1442" s="67"/>
    </row>
    <row r="1443" spans="1:21" hidden="1" x14ac:dyDescent="0.25">
      <c r="A1443" s="18"/>
      <c r="B1443" s="18"/>
      <c r="C1443" s="74"/>
      <c r="D1443" s="74"/>
      <c r="E1443" s="75"/>
      <c r="F1443" s="5"/>
      <c r="G1443" s="5"/>
      <c r="H1443" s="5"/>
      <c r="K1443" s="5"/>
      <c r="L1443" s="5"/>
      <c r="M1443" s="18"/>
      <c r="N1443" s="18"/>
      <c r="T1443" s="67"/>
      <c r="U1443" s="67"/>
    </row>
    <row r="1444" spans="1:21" hidden="1" x14ac:dyDescent="0.25">
      <c r="A1444" s="18"/>
      <c r="B1444" s="18"/>
      <c r="C1444" s="74"/>
      <c r="D1444" s="74"/>
      <c r="E1444" s="75"/>
      <c r="F1444" s="5"/>
      <c r="G1444" s="5"/>
      <c r="H1444" s="5"/>
      <c r="K1444" s="5"/>
      <c r="L1444" s="5"/>
      <c r="M1444" s="18"/>
      <c r="N1444" s="18"/>
      <c r="T1444" s="67"/>
      <c r="U1444" s="67"/>
    </row>
    <row r="1445" spans="1:21" hidden="1" x14ac:dyDescent="0.25">
      <c r="A1445" s="18"/>
      <c r="B1445" s="18"/>
      <c r="C1445" s="74"/>
      <c r="D1445" s="74"/>
      <c r="E1445" s="75"/>
      <c r="F1445" s="5"/>
      <c r="G1445" s="5"/>
      <c r="H1445" s="5"/>
      <c r="K1445" s="5"/>
      <c r="L1445" s="5"/>
      <c r="M1445" s="18"/>
      <c r="N1445" s="18"/>
      <c r="T1445" s="67"/>
      <c r="U1445" s="67"/>
    </row>
    <row r="1446" spans="1:21" hidden="1" x14ac:dyDescent="0.25">
      <c r="A1446" s="18"/>
      <c r="B1446" s="18"/>
      <c r="C1446" s="74"/>
      <c r="D1446" s="74"/>
      <c r="E1446" s="75"/>
      <c r="F1446" s="5"/>
      <c r="G1446" s="5"/>
      <c r="H1446" s="5"/>
      <c r="K1446" s="5"/>
      <c r="L1446" s="5"/>
      <c r="M1446" s="18"/>
      <c r="N1446" s="18"/>
      <c r="T1446" s="67"/>
      <c r="U1446" s="67"/>
    </row>
    <row r="1447" spans="1:21" hidden="1" x14ac:dyDescent="0.25">
      <c r="A1447" s="18"/>
      <c r="B1447" s="18"/>
      <c r="C1447" s="74"/>
      <c r="D1447" s="74"/>
      <c r="E1447" s="75"/>
      <c r="F1447" s="5"/>
      <c r="G1447" s="5"/>
      <c r="H1447" s="5"/>
      <c r="K1447" s="5"/>
      <c r="L1447" s="5"/>
      <c r="M1447" s="18"/>
      <c r="N1447" s="18"/>
      <c r="T1447" s="67"/>
      <c r="U1447" s="67"/>
    </row>
    <row r="1448" spans="1:21" hidden="1" x14ac:dyDescent="0.25">
      <c r="A1448" s="18"/>
      <c r="B1448" s="18"/>
      <c r="C1448" s="74"/>
      <c r="D1448" s="74"/>
      <c r="E1448" s="75"/>
      <c r="F1448" s="5"/>
      <c r="G1448" s="5"/>
      <c r="H1448" s="5"/>
      <c r="K1448" s="5"/>
      <c r="L1448" s="5"/>
      <c r="M1448" s="18"/>
      <c r="N1448" s="18"/>
      <c r="T1448" s="67"/>
      <c r="U1448" s="67"/>
    </row>
    <row r="1449" spans="1:21" hidden="1" x14ac:dyDescent="0.25">
      <c r="A1449" s="18"/>
      <c r="B1449" s="18"/>
      <c r="C1449" s="74"/>
      <c r="D1449" s="74"/>
      <c r="E1449" s="75"/>
      <c r="F1449" s="5"/>
      <c r="G1449" s="5"/>
      <c r="H1449" s="5"/>
      <c r="K1449" s="5"/>
      <c r="L1449" s="5"/>
      <c r="M1449" s="18"/>
      <c r="N1449" s="18"/>
      <c r="T1449" s="67"/>
      <c r="U1449" s="67"/>
    </row>
    <row r="1450" spans="1:21" hidden="1" x14ac:dyDescent="0.25">
      <c r="A1450" s="18"/>
      <c r="B1450" s="18"/>
      <c r="C1450" s="74"/>
      <c r="D1450" s="74"/>
      <c r="E1450" s="75"/>
      <c r="F1450" s="5"/>
      <c r="G1450" s="5"/>
      <c r="H1450" s="5"/>
      <c r="K1450" s="5"/>
      <c r="L1450" s="5"/>
      <c r="M1450" s="18"/>
      <c r="N1450" s="18"/>
      <c r="T1450" s="67"/>
      <c r="U1450" s="67"/>
    </row>
    <row r="1451" spans="1:21" hidden="1" x14ac:dyDescent="0.25">
      <c r="A1451" s="18"/>
      <c r="B1451" s="18"/>
      <c r="C1451" s="74"/>
      <c r="D1451" s="74"/>
      <c r="E1451" s="75"/>
      <c r="F1451" s="5"/>
      <c r="G1451" s="5"/>
      <c r="H1451" s="5"/>
      <c r="K1451" s="5"/>
      <c r="L1451" s="5"/>
      <c r="M1451" s="18"/>
      <c r="N1451" s="18"/>
      <c r="T1451" s="67"/>
      <c r="U1451" s="67"/>
    </row>
    <row r="1452" spans="1:21" hidden="1" x14ac:dyDescent="0.25">
      <c r="A1452" s="18"/>
      <c r="B1452" s="18"/>
      <c r="C1452" s="74"/>
      <c r="D1452" s="74"/>
      <c r="E1452" s="75"/>
      <c r="F1452" s="5"/>
      <c r="G1452" s="5"/>
      <c r="H1452" s="5"/>
      <c r="K1452" s="5"/>
      <c r="L1452" s="5"/>
      <c r="M1452" s="18"/>
      <c r="N1452" s="18"/>
      <c r="T1452" s="67"/>
      <c r="U1452" s="67"/>
    </row>
    <row r="1453" spans="1:21" hidden="1" x14ac:dyDescent="0.25">
      <c r="A1453" s="18"/>
      <c r="B1453" s="18"/>
      <c r="C1453" s="74"/>
      <c r="D1453" s="74"/>
      <c r="E1453" s="75"/>
      <c r="F1453" s="5"/>
      <c r="G1453" s="5"/>
      <c r="H1453" s="5"/>
      <c r="K1453" s="5"/>
      <c r="L1453" s="5"/>
      <c r="M1453" s="18"/>
      <c r="N1453" s="18"/>
      <c r="T1453" s="67"/>
      <c r="U1453" s="67"/>
    </row>
    <row r="1454" spans="1:21" hidden="1" x14ac:dyDescent="0.25">
      <c r="A1454" s="18"/>
      <c r="B1454" s="18"/>
      <c r="C1454" s="74"/>
      <c r="D1454" s="74"/>
      <c r="E1454" s="75"/>
      <c r="F1454" s="5"/>
      <c r="G1454" s="5"/>
      <c r="H1454" s="5"/>
      <c r="K1454" s="5"/>
      <c r="L1454" s="5"/>
      <c r="M1454" s="18"/>
      <c r="N1454" s="18"/>
      <c r="T1454" s="67"/>
      <c r="U1454" s="67"/>
    </row>
    <row r="1455" spans="1:21" hidden="1" x14ac:dyDescent="0.25">
      <c r="A1455" s="18"/>
      <c r="B1455" s="18"/>
      <c r="C1455" s="74"/>
      <c r="D1455" s="74"/>
      <c r="E1455" s="75"/>
      <c r="F1455" s="5"/>
      <c r="G1455" s="5"/>
      <c r="H1455" s="5"/>
      <c r="K1455" s="5"/>
      <c r="L1455" s="5"/>
      <c r="M1455" s="18"/>
      <c r="N1455" s="18"/>
      <c r="T1455" s="67"/>
      <c r="U1455" s="67"/>
    </row>
    <row r="1456" spans="1:21" hidden="1" x14ac:dyDescent="0.25">
      <c r="A1456" s="18"/>
      <c r="B1456" s="18"/>
      <c r="C1456" s="74"/>
      <c r="D1456" s="74"/>
      <c r="E1456" s="75"/>
      <c r="F1456" s="5"/>
      <c r="G1456" s="5"/>
      <c r="H1456" s="5"/>
      <c r="K1456" s="5"/>
      <c r="L1456" s="5"/>
      <c r="M1456" s="18"/>
      <c r="N1456" s="18"/>
      <c r="T1456" s="67"/>
      <c r="U1456" s="67"/>
    </row>
    <row r="1457" spans="1:21" hidden="1" x14ac:dyDescent="0.25">
      <c r="A1457" s="18"/>
      <c r="B1457" s="18"/>
      <c r="C1457" s="74"/>
      <c r="D1457" s="74"/>
      <c r="E1457" s="75"/>
      <c r="F1457" s="5"/>
      <c r="G1457" s="5"/>
      <c r="H1457" s="5"/>
      <c r="K1457" s="5"/>
      <c r="L1457" s="5"/>
      <c r="M1457" s="18"/>
      <c r="N1457" s="18"/>
      <c r="T1457" s="67"/>
      <c r="U1457" s="67"/>
    </row>
    <row r="1458" spans="1:21" hidden="1" x14ac:dyDescent="0.25">
      <c r="A1458" s="18"/>
      <c r="B1458" s="18"/>
      <c r="C1458" s="74"/>
      <c r="D1458" s="74"/>
      <c r="E1458" s="75"/>
      <c r="F1458" s="5"/>
      <c r="G1458" s="5"/>
      <c r="H1458" s="5"/>
      <c r="K1458" s="5"/>
      <c r="L1458" s="5"/>
      <c r="M1458" s="18"/>
      <c r="N1458" s="18"/>
      <c r="T1458" s="67"/>
      <c r="U1458" s="67"/>
    </row>
    <row r="1459" spans="1:21" hidden="1" x14ac:dyDescent="0.25">
      <c r="A1459" s="18"/>
      <c r="B1459" s="18"/>
      <c r="C1459" s="74"/>
      <c r="D1459" s="74"/>
      <c r="E1459" s="75"/>
      <c r="F1459" s="5"/>
      <c r="G1459" s="5"/>
      <c r="H1459" s="5"/>
      <c r="K1459" s="5"/>
      <c r="L1459" s="5"/>
      <c r="M1459" s="18"/>
      <c r="N1459" s="18"/>
      <c r="T1459" s="67"/>
      <c r="U1459" s="67"/>
    </row>
    <row r="1460" spans="1:21" hidden="1" x14ac:dyDescent="0.25">
      <c r="A1460" s="18"/>
      <c r="B1460" s="18"/>
      <c r="C1460" s="74"/>
      <c r="D1460" s="74"/>
      <c r="E1460" s="75"/>
      <c r="F1460" s="5"/>
      <c r="G1460" s="5"/>
      <c r="H1460" s="5"/>
      <c r="K1460" s="5"/>
      <c r="L1460" s="5"/>
      <c r="M1460" s="18"/>
      <c r="N1460" s="18"/>
      <c r="T1460" s="67"/>
      <c r="U1460" s="67"/>
    </row>
    <row r="1461" spans="1:21" hidden="1" x14ac:dyDescent="0.25">
      <c r="A1461" s="18"/>
      <c r="B1461" s="18"/>
      <c r="C1461" s="74"/>
      <c r="D1461" s="74"/>
      <c r="E1461" s="75"/>
      <c r="F1461" s="5"/>
      <c r="G1461" s="5"/>
      <c r="H1461" s="5"/>
      <c r="K1461" s="5"/>
      <c r="L1461" s="5"/>
      <c r="M1461" s="18"/>
      <c r="N1461" s="18"/>
      <c r="T1461" s="67"/>
      <c r="U1461" s="67"/>
    </row>
    <row r="1462" spans="1:21" hidden="1" x14ac:dyDescent="0.25">
      <c r="A1462" s="18"/>
      <c r="B1462" s="18"/>
      <c r="C1462" s="74"/>
      <c r="D1462" s="74"/>
      <c r="E1462" s="75"/>
      <c r="F1462" s="5"/>
      <c r="G1462" s="5"/>
      <c r="H1462" s="5"/>
      <c r="K1462" s="5"/>
      <c r="L1462" s="5"/>
      <c r="M1462" s="18"/>
      <c r="N1462" s="18"/>
      <c r="T1462" s="67"/>
      <c r="U1462" s="67"/>
    </row>
    <row r="1463" spans="1:21" hidden="1" x14ac:dyDescent="0.25">
      <c r="A1463" s="18"/>
      <c r="B1463" s="18"/>
      <c r="C1463" s="74"/>
      <c r="D1463" s="74"/>
      <c r="E1463" s="75"/>
      <c r="F1463" s="5"/>
      <c r="G1463" s="5"/>
      <c r="H1463" s="5"/>
      <c r="K1463" s="5"/>
      <c r="L1463" s="5"/>
      <c r="M1463" s="18"/>
      <c r="N1463" s="18"/>
      <c r="T1463" s="67"/>
      <c r="U1463" s="67"/>
    </row>
    <row r="1464" spans="1:21" hidden="1" x14ac:dyDescent="0.25">
      <c r="A1464" s="18"/>
      <c r="B1464" s="18"/>
      <c r="C1464" s="74"/>
      <c r="D1464" s="74"/>
      <c r="E1464" s="75"/>
      <c r="F1464" s="5"/>
      <c r="G1464" s="5"/>
      <c r="H1464" s="5"/>
      <c r="K1464" s="5"/>
      <c r="L1464" s="5"/>
      <c r="M1464" s="18"/>
      <c r="N1464" s="18"/>
      <c r="T1464" s="67"/>
      <c r="U1464" s="67"/>
    </row>
    <row r="1465" spans="1:21" hidden="1" x14ac:dyDescent="0.25">
      <c r="A1465" s="18"/>
      <c r="B1465" s="18"/>
      <c r="C1465" s="74"/>
      <c r="D1465" s="74"/>
      <c r="E1465" s="75"/>
      <c r="F1465" s="5"/>
      <c r="G1465" s="5"/>
      <c r="H1465" s="5"/>
      <c r="K1465" s="5"/>
      <c r="L1465" s="5"/>
      <c r="M1465" s="18"/>
      <c r="N1465" s="18"/>
      <c r="T1465" s="67"/>
      <c r="U1465" s="67"/>
    </row>
    <row r="1466" spans="1:21" hidden="1" x14ac:dyDescent="0.25">
      <c r="A1466" s="18"/>
      <c r="B1466" s="18"/>
      <c r="C1466" s="74"/>
      <c r="D1466" s="74"/>
      <c r="E1466" s="75"/>
      <c r="F1466" s="5"/>
      <c r="G1466" s="5"/>
      <c r="H1466" s="5"/>
      <c r="K1466" s="5"/>
      <c r="L1466" s="5"/>
      <c r="M1466" s="18"/>
      <c r="N1466" s="18"/>
      <c r="T1466" s="67"/>
      <c r="U1466" s="67"/>
    </row>
    <row r="1467" spans="1:21" hidden="1" x14ac:dyDescent="0.25">
      <c r="A1467" s="18"/>
      <c r="B1467" s="18"/>
      <c r="C1467" s="74"/>
      <c r="D1467" s="74"/>
      <c r="E1467" s="75"/>
      <c r="F1467" s="5"/>
      <c r="G1467" s="5"/>
      <c r="H1467" s="5"/>
      <c r="K1467" s="5"/>
      <c r="L1467" s="5"/>
      <c r="M1467" s="18"/>
      <c r="N1467" s="18"/>
      <c r="T1467" s="67"/>
      <c r="U1467" s="67"/>
    </row>
    <row r="1468" spans="1:21" hidden="1" x14ac:dyDescent="0.25">
      <c r="A1468" s="18"/>
      <c r="B1468" s="18"/>
      <c r="C1468" s="74"/>
      <c r="D1468" s="74"/>
      <c r="E1468" s="75"/>
      <c r="F1468" s="5"/>
      <c r="G1468" s="5"/>
      <c r="H1468" s="5"/>
      <c r="K1468" s="5"/>
      <c r="L1468" s="5"/>
      <c r="M1468" s="18"/>
      <c r="N1468" s="18"/>
      <c r="T1468" s="67"/>
      <c r="U1468" s="67"/>
    </row>
    <row r="1469" spans="1:21" hidden="1" x14ac:dyDescent="0.25">
      <c r="A1469" s="18"/>
      <c r="B1469" s="18"/>
      <c r="C1469" s="74"/>
      <c r="D1469" s="74"/>
      <c r="E1469" s="75"/>
      <c r="F1469" s="5"/>
      <c r="G1469" s="5"/>
      <c r="H1469" s="5"/>
      <c r="K1469" s="5"/>
      <c r="L1469" s="5"/>
      <c r="M1469" s="18"/>
      <c r="N1469" s="18"/>
      <c r="T1469" s="67"/>
      <c r="U1469" s="67"/>
    </row>
    <row r="1470" spans="1:21" hidden="1" x14ac:dyDescent="0.25">
      <c r="A1470" s="18"/>
      <c r="B1470" s="18"/>
      <c r="C1470" s="74"/>
      <c r="D1470" s="74"/>
      <c r="E1470" s="75"/>
      <c r="F1470" s="5"/>
      <c r="G1470" s="5"/>
      <c r="H1470" s="5"/>
      <c r="K1470" s="5"/>
      <c r="L1470" s="5"/>
      <c r="M1470" s="18"/>
      <c r="N1470" s="18"/>
      <c r="T1470" s="67"/>
      <c r="U1470" s="67"/>
    </row>
    <row r="1471" spans="1:21" hidden="1" x14ac:dyDescent="0.25">
      <c r="A1471" s="18"/>
      <c r="B1471" s="18"/>
      <c r="C1471" s="74"/>
      <c r="D1471" s="74"/>
      <c r="E1471" s="75"/>
      <c r="F1471" s="5"/>
      <c r="G1471" s="5"/>
      <c r="H1471" s="5"/>
      <c r="K1471" s="5"/>
      <c r="L1471" s="5"/>
      <c r="M1471" s="18"/>
      <c r="N1471" s="18"/>
      <c r="T1471" s="67"/>
      <c r="U1471" s="67"/>
    </row>
    <row r="1472" spans="1:21" hidden="1" x14ac:dyDescent="0.25">
      <c r="A1472" s="18"/>
      <c r="B1472" s="18"/>
      <c r="C1472" s="74"/>
      <c r="D1472" s="74"/>
      <c r="E1472" s="75"/>
      <c r="F1472" s="5"/>
      <c r="G1472" s="5"/>
      <c r="H1472" s="5"/>
      <c r="K1472" s="5"/>
      <c r="L1472" s="5"/>
      <c r="M1472" s="18"/>
      <c r="N1472" s="18"/>
      <c r="T1472" s="67"/>
      <c r="U1472" s="67"/>
    </row>
    <row r="1473" spans="1:21" hidden="1" x14ac:dyDescent="0.25">
      <c r="A1473" s="18"/>
      <c r="B1473" s="18"/>
      <c r="C1473" s="74"/>
      <c r="D1473" s="74"/>
      <c r="E1473" s="75"/>
      <c r="F1473" s="5"/>
      <c r="G1473" s="5"/>
      <c r="H1473" s="5"/>
      <c r="K1473" s="5"/>
      <c r="L1473" s="5"/>
      <c r="M1473" s="18"/>
      <c r="N1473" s="18"/>
      <c r="T1473" s="67"/>
      <c r="U1473" s="67"/>
    </row>
    <row r="1474" spans="1:21" hidden="1" x14ac:dyDescent="0.25">
      <c r="A1474" s="18"/>
      <c r="B1474" s="18"/>
      <c r="C1474" s="74"/>
      <c r="D1474" s="74"/>
      <c r="E1474" s="75"/>
      <c r="F1474" s="5"/>
      <c r="G1474" s="5"/>
      <c r="H1474" s="5"/>
      <c r="K1474" s="5"/>
      <c r="L1474" s="5"/>
      <c r="M1474" s="18"/>
      <c r="N1474" s="18"/>
      <c r="T1474" s="67"/>
      <c r="U1474" s="67"/>
    </row>
    <row r="1475" spans="1:21" hidden="1" x14ac:dyDescent="0.25">
      <c r="A1475" s="18"/>
      <c r="B1475" s="18"/>
      <c r="C1475" s="74"/>
      <c r="D1475" s="74"/>
      <c r="E1475" s="75"/>
      <c r="F1475" s="5"/>
      <c r="G1475" s="5"/>
      <c r="H1475" s="5"/>
      <c r="K1475" s="5"/>
      <c r="L1475" s="5"/>
      <c r="M1475" s="18"/>
      <c r="N1475" s="18"/>
      <c r="T1475" s="67"/>
      <c r="U1475" s="67"/>
    </row>
    <row r="1476" spans="1:21" hidden="1" x14ac:dyDescent="0.25">
      <c r="A1476" s="18"/>
      <c r="B1476" s="18"/>
      <c r="C1476" s="74"/>
      <c r="D1476" s="74"/>
      <c r="E1476" s="75"/>
      <c r="F1476" s="5"/>
      <c r="G1476" s="5"/>
      <c r="H1476" s="5"/>
      <c r="K1476" s="5"/>
      <c r="L1476" s="5"/>
      <c r="M1476" s="18"/>
      <c r="N1476" s="18"/>
      <c r="T1476" s="67"/>
      <c r="U1476" s="67"/>
    </row>
    <row r="1477" spans="1:21" hidden="1" x14ac:dyDescent="0.25">
      <c r="A1477" s="18"/>
      <c r="B1477" s="18"/>
      <c r="C1477" s="74"/>
      <c r="D1477" s="74"/>
      <c r="E1477" s="75"/>
      <c r="F1477" s="5"/>
      <c r="G1477" s="5"/>
      <c r="H1477" s="5"/>
      <c r="K1477" s="5"/>
      <c r="L1477" s="5"/>
      <c r="M1477" s="18"/>
      <c r="N1477" s="18"/>
      <c r="T1477" s="67"/>
      <c r="U1477" s="67"/>
    </row>
    <row r="1478" spans="1:21" hidden="1" x14ac:dyDescent="0.25">
      <c r="A1478" s="18"/>
      <c r="B1478" s="18"/>
      <c r="C1478" s="74"/>
      <c r="D1478" s="74"/>
      <c r="E1478" s="75"/>
      <c r="F1478" s="5"/>
      <c r="G1478" s="5"/>
      <c r="H1478" s="5"/>
      <c r="K1478" s="5"/>
      <c r="L1478" s="5"/>
      <c r="M1478" s="18"/>
      <c r="N1478" s="18"/>
      <c r="T1478" s="67"/>
      <c r="U1478" s="67"/>
    </row>
    <row r="1479" spans="1:21" hidden="1" x14ac:dyDescent="0.25">
      <c r="A1479" s="18"/>
      <c r="B1479" s="18"/>
      <c r="C1479" s="74"/>
      <c r="D1479" s="74"/>
      <c r="E1479" s="75"/>
      <c r="F1479" s="5"/>
      <c r="G1479" s="5"/>
      <c r="H1479" s="5"/>
      <c r="K1479" s="5"/>
      <c r="L1479" s="5"/>
      <c r="M1479" s="18"/>
      <c r="N1479" s="18"/>
      <c r="T1479" s="67"/>
      <c r="U1479" s="67"/>
    </row>
    <row r="1480" spans="1:21" hidden="1" x14ac:dyDescent="0.25">
      <c r="A1480" s="18"/>
      <c r="B1480" s="18"/>
      <c r="C1480" s="74"/>
      <c r="D1480" s="74"/>
      <c r="E1480" s="75"/>
      <c r="F1480" s="5"/>
      <c r="G1480" s="5"/>
      <c r="H1480" s="5"/>
      <c r="K1480" s="5"/>
      <c r="L1480" s="5"/>
      <c r="M1480" s="18"/>
      <c r="N1480" s="18"/>
      <c r="T1480" s="67"/>
      <c r="U1480" s="67"/>
    </row>
    <row r="1481" spans="1:21" hidden="1" x14ac:dyDescent="0.25">
      <c r="A1481" s="18"/>
      <c r="B1481" s="18"/>
      <c r="C1481" s="74"/>
      <c r="D1481" s="74"/>
      <c r="E1481" s="75"/>
      <c r="F1481" s="5"/>
      <c r="G1481" s="5"/>
      <c r="H1481" s="5"/>
      <c r="K1481" s="5"/>
      <c r="L1481" s="5"/>
      <c r="M1481" s="18"/>
      <c r="N1481" s="18"/>
      <c r="T1481" s="67"/>
      <c r="U1481" s="67"/>
    </row>
    <row r="1482" spans="1:21" hidden="1" x14ac:dyDescent="0.25">
      <c r="A1482" s="18"/>
      <c r="B1482" s="18"/>
      <c r="C1482" s="74"/>
      <c r="D1482" s="74"/>
      <c r="E1482" s="75"/>
      <c r="F1482" s="5"/>
      <c r="G1482" s="5"/>
      <c r="H1482" s="5"/>
      <c r="K1482" s="5"/>
      <c r="L1482" s="5"/>
      <c r="M1482" s="18"/>
      <c r="N1482" s="18"/>
      <c r="T1482" s="67"/>
      <c r="U1482" s="67"/>
    </row>
    <row r="1483" spans="1:21" hidden="1" x14ac:dyDescent="0.25">
      <c r="A1483" s="18"/>
      <c r="B1483" s="18"/>
      <c r="C1483" s="74"/>
      <c r="D1483" s="74"/>
      <c r="E1483" s="75"/>
      <c r="F1483" s="5"/>
      <c r="G1483" s="5"/>
      <c r="H1483" s="5"/>
      <c r="K1483" s="5"/>
      <c r="L1483" s="5"/>
      <c r="M1483" s="18"/>
      <c r="N1483" s="18"/>
      <c r="T1483" s="67"/>
      <c r="U1483" s="67"/>
    </row>
    <row r="1484" spans="1:21" hidden="1" x14ac:dyDescent="0.25">
      <c r="A1484" s="18"/>
      <c r="B1484" s="18"/>
      <c r="C1484" s="74"/>
      <c r="D1484" s="74"/>
      <c r="E1484" s="75"/>
      <c r="F1484" s="5"/>
      <c r="G1484" s="5"/>
      <c r="H1484" s="5"/>
      <c r="K1484" s="5"/>
      <c r="L1484" s="5"/>
      <c r="M1484" s="18"/>
      <c r="N1484" s="18"/>
      <c r="T1484" s="67"/>
      <c r="U1484" s="67"/>
    </row>
    <row r="1485" spans="1:21" hidden="1" x14ac:dyDescent="0.25">
      <c r="A1485" s="18"/>
      <c r="B1485" s="18"/>
      <c r="C1485" s="74"/>
      <c r="D1485" s="74"/>
      <c r="E1485" s="75"/>
      <c r="F1485" s="5"/>
      <c r="G1485" s="5"/>
      <c r="H1485" s="5"/>
      <c r="K1485" s="5"/>
      <c r="L1485" s="5"/>
      <c r="M1485" s="18"/>
      <c r="N1485" s="18"/>
      <c r="T1485" s="67"/>
      <c r="U1485" s="67"/>
    </row>
    <row r="1486" spans="1:21" hidden="1" x14ac:dyDescent="0.25">
      <c r="A1486" s="18"/>
      <c r="B1486" s="18"/>
      <c r="C1486" s="74"/>
      <c r="D1486" s="74"/>
      <c r="E1486" s="75"/>
      <c r="F1486" s="5"/>
      <c r="G1486" s="5"/>
      <c r="H1486" s="5"/>
      <c r="K1486" s="5"/>
      <c r="L1486" s="5"/>
      <c r="M1486" s="18"/>
      <c r="N1486" s="18"/>
      <c r="T1486" s="67"/>
      <c r="U1486" s="67"/>
    </row>
    <row r="1487" spans="1:21" hidden="1" x14ac:dyDescent="0.25">
      <c r="A1487" s="18"/>
      <c r="B1487" s="18"/>
      <c r="C1487" s="74"/>
      <c r="D1487" s="74"/>
      <c r="E1487" s="75"/>
      <c r="F1487" s="5"/>
      <c r="G1487" s="5"/>
      <c r="H1487" s="5"/>
      <c r="K1487" s="5"/>
      <c r="L1487" s="5"/>
      <c r="M1487" s="18"/>
      <c r="N1487" s="18"/>
      <c r="T1487" s="67"/>
      <c r="U1487" s="67"/>
    </row>
    <row r="1488" spans="1:21" hidden="1" x14ac:dyDescent="0.25">
      <c r="A1488" s="18"/>
      <c r="B1488" s="18"/>
      <c r="C1488" s="74"/>
      <c r="D1488" s="74"/>
      <c r="E1488" s="75"/>
      <c r="F1488" s="5"/>
      <c r="G1488" s="5"/>
      <c r="H1488" s="5"/>
      <c r="K1488" s="5"/>
      <c r="L1488" s="5"/>
      <c r="M1488" s="18"/>
      <c r="N1488" s="18"/>
      <c r="T1488" s="67"/>
      <c r="U1488" s="67"/>
    </row>
    <row r="1489" spans="1:21" hidden="1" x14ac:dyDescent="0.25">
      <c r="A1489" s="18"/>
      <c r="B1489" s="18"/>
      <c r="C1489" s="74"/>
      <c r="D1489" s="74"/>
      <c r="E1489" s="75"/>
      <c r="F1489" s="5"/>
      <c r="G1489" s="5"/>
      <c r="H1489" s="5"/>
      <c r="K1489" s="5"/>
      <c r="L1489" s="5"/>
      <c r="M1489" s="18"/>
      <c r="N1489" s="18"/>
      <c r="T1489" s="67"/>
      <c r="U1489" s="67"/>
    </row>
    <row r="1490" spans="1:21" hidden="1" x14ac:dyDescent="0.25">
      <c r="A1490" s="18"/>
      <c r="B1490" s="18"/>
      <c r="C1490" s="74"/>
      <c r="D1490" s="74"/>
      <c r="E1490" s="75"/>
      <c r="F1490" s="5"/>
      <c r="G1490" s="5"/>
      <c r="H1490" s="5"/>
      <c r="K1490" s="5"/>
      <c r="L1490" s="5"/>
      <c r="M1490" s="18"/>
      <c r="N1490" s="18"/>
      <c r="T1490" s="67"/>
      <c r="U1490" s="67"/>
    </row>
    <row r="1491" spans="1:21" hidden="1" x14ac:dyDescent="0.25">
      <c r="A1491" s="18"/>
      <c r="B1491" s="18"/>
      <c r="C1491" s="74"/>
      <c r="D1491" s="74"/>
      <c r="E1491" s="75"/>
      <c r="F1491" s="5"/>
      <c r="G1491" s="5"/>
      <c r="H1491" s="5"/>
      <c r="K1491" s="5"/>
      <c r="L1491" s="5"/>
      <c r="M1491" s="18"/>
      <c r="N1491" s="18"/>
      <c r="T1491" s="67"/>
      <c r="U1491" s="67"/>
    </row>
    <row r="1492" spans="1:21" hidden="1" x14ac:dyDescent="0.25">
      <c r="A1492" s="18"/>
      <c r="B1492" s="18"/>
      <c r="C1492" s="74"/>
      <c r="D1492" s="74"/>
      <c r="E1492" s="75"/>
      <c r="F1492" s="5"/>
      <c r="G1492" s="5"/>
      <c r="H1492" s="5"/>
      <c r="K1492" s="5"/>
      <c r="L1492" s="5"/>
      <c r="M1492" s="18"/>
      <c r="N1492" s="18"/>
      <c r="T1492" s="67"/>
      <c r="U1492" s="67"/>
    </row>
    <row r="1493" spans="1:21" hidden="1" x14ac:dyDescent="0.25">
      <c r="A1493" s="18"/>
      <c r="B1493" s="18"/>
      <c r="C1493" s="74"/>
      <c r="D1493" s="74"/>
      <c r="E1493" s="75"/>
      <c r="F1493" s="5"/>
      <c r="G1493" s="5"/>
      <c r="H1493" s="5"/>
      <c r="K1493" s="5"/>
      <c r="L1493" s="5"/>
      <c r="M1493" s="18"/>
      <c r="N1493" s="18"/>
      <c r="T1493" s="67"/>
      <c r="U1493" s="67"/>
    </row>
    <row r="1494" spans="1:21" hidden="1" x14ac:dyDescent="0.25">
      <c r="A1494" s="18"/>
      <c r="B1494" s="18"/>
      <c r="C1494" s="74"/>
      <c r="D1494" s="74"/>
      <c r="E1494" s="75"/>
      <c r="F1494" s="5"/>
      <c r="G1494" s="5"/>
      <c r="H1494" s="5"/>
      <c r="K1494" s="5"/>
      <c r="L1494" s="5"/>
      <c r="M1494" s="18"/>
      <c r="N1494" s="18"/>
      <c r="T1494" s="67"/>
      <c r="U1494" s="67"/>
    </row>
    <row r="1495" spans="1:21" hidden="1" x14ac:dyDescent="0.25">
      <c r="A1495" s="18"/>
      <c r="B1495" s="18"/>
      <c r="C1495" s="74"/>
      <c r="D1495" s="74"/>
      <c r="E1495" s="75"/>
      <c r="F1495" s="5"/>
      <c r="G1495" s="5"/>
      <c r="H1495" s="5"/>
      <c r="K1495" s="5"/>
      <c r="L1495" s="5"/>
      <c r="M1495" s="18"/>
      <c r="N1495" s="18"/>
      <c r="T1495" s="67"/>
      <c r="U1495" s="67"/>
    </row>
    <row r="1496" spans="1:21" hidden="1" x14ac:dyDescent="0.25">
      <c r="A1496" s="18"/>
      <c r="B1496" s="18"/>
      <c r="C1496" s="74"/>
      <c r="D1496" s="74"/>
      <c r="E1496" s="75"/>
      <c r="F1496" s="5"/>
      <c r="G1496" s="5"/>
      <c r="H1496" s="5"/>
      <c r="K1496" s="5"/>
      <c r="L1496" s="5"/>
      <c r="M1496" s="18"/>
      <c r="N1496" s="18"/>
      <c r="T1496" s="67"/>
      <c r="U1496" s="67"/>
    </row>
    <row r="1497" spans="1:21" hidden="1" x14ac:dyDescent="0.25">
      <c r="A1497" s="18"/>
      <c r="B1497" s="18"/>
      <c r="C1497" s="74"/>
      <c r="D1497" s="74"/>
      <c r="E1497" s="75"/>
      <c r="F1497" s="5"/>
      <c r="G1497" s="5"/>
      <c r="H1497" s="5"/>
      <c r="K1497" s="5"/>
      <c r="L1497" s="5"/>
      <c r="M1497" s="18"/>
      <c r="N1497" s="18"/>
      <c r="T1497" s="67"/>
      <c r="U1497" s="67"/>
    </row>
    <row r="1498" spans="1:21" hidden="1" x14ac:dyDescent="0.25">
      <c r="A1498" s="18"/>
      <c r="B1498" s="18"/>
      <c r="C1498" s="74"/>
      <c r="D1498" s="74"/>
      <c r="E1498" s="75"/>
      <c r="F1498" s="5"/>
      <c r="G1498" s="5"/>
      <c r="H1498" s="5"/>
      <c r="K1498" s="5"/>
      <c r="L1498" s="5"/>
      <c r="M1498" s="18"/>
      <c r="N1498" s="18"/>
      <c r="T1498" s="67"/>
      <c r="U1498" s="67"/>
    </row>
    <row r="1499" spans="1:21" hidden="1" x14ac:dyDescent="0.25">
      <c r="A1499" s="18"/>
      <c r="B1499" s="18"/>
      <c r="C1499" s="74"/>
      <c r="D1499" s="74"/>
      <c r="E1499" s="75"/>
      <c r="F1499" s="5"/>
      <c r="G1499" s="5"/>
      <c r="H1499" s="5"/>
      <c r="K1499" s="5"/>
      <c r="L1499" s="5"/>
      <c r="M1499" s="18"/>
      <c r="N1499" s="18"/>
      <c r="T1499" s="67"/>
      <c r="U1499" s="67"/>
    </row>
    <row r="1500" spans="1:21" hidden="1" x14ac:dyDescent="0.25">
      <c r="A1500" s="18"/>
      <c r="B1500" s="18"/>
      <c r="C1500" s="74"/>
      <c r="D1500" s="74"/>
      <c r="E1500" s="75"/>
      <c r="F1500" s="5"/>
      <c r="G1500" s="5"/>
      <c r="H1500" s="5"/>
      <c r="K1500" s="5"/>
      <c r="L1500" s="5"/>
      <c r="M1500" s="18"/>
      <c r="N1500" s="18"/>
      <c r="T1500" s="67"/>
      <c r="U1500" s="67"/>
    </row>
    <row r="1501" spans="1:21" hidden="1" x14ac:dyDescent="0.25">
      <c r="A1501" s="18"/>
      <c r="B1501" s="18"/>
      <c r="C1501" s="74"/>
      <c r="D1501" s="74"/>
      <c r="E1501" s="75"/>
      <c r="F1501" s="5"/>
      <c r="G1501" s="5"/>
      <c r="H1501" s="5"/>
      <c r="K1501" s="5"/>
      <c r="L1501" s="5"/>
      <c r="M1501" s="18"/>
      <c r="N1501" s="18"/>
      <c r="T1501" s="67"/>
      <c r="U1501" s="67"/>
    </row>
    <row r="1502" spans="1:21" hidden="1" x14ac:dyDescent="0.25">
      <c r="A1502" s="18"/>
      <c r="B1502" s="18"/>
      <c r="C1502" s="74"/>
      <c r="D1502" s="74"/>
      <c r="E1502" s="75"/>
      <c r="F1502" s="5"/>
      <c r="G1502" s="5"/>
      <c r="H1502" s="5"/>
      <c r="K1502" s="5"/>
      <c r="L1502" s="5"/>
      <c r="M1502" s="18"/>
      <c r="N1502" s="18"/>
      <c r="T1502" s="67"/>
      <c r="U1502" s="67"/>
    </row>
    <row r="1503" spans="1:21" hidden="1" x14ac:dyDescent="0.25">
      <c r="A1503" s="18"/>
      <c r="B1503" s="18"/>
      <c r="C1503" s="74"/>
      <c r="D1503" s="74"/>
      <c r="E1503" s="75"/>
      <c r="F1503" s="5"/>
      <c r="G1503" s="5"/>
      <c r="H1503" s="5"/>
      <c r="K1503" s="5"/>
      <c r="L1503" s="5"/>
      <c r="M1503" s="18"/>
      <c r="N1503" s="18"/>
      <c r="T1503" s="67"/>
      <c r="U1503" s="67"/>
    </row>
    <row r="1504" spans="1:21" hidden="1" x14ac:dyDescent="0.25">
      <c r="A1504" s="18"/>
      <c r="B1504" s="18"/>
      <c r="C1504" s="74"/>
      <c r="D1504" s="74"/>
      <c r="E1504" s="75"/>
      <c r="F1504" s="5"/>
      <c r="G1504" s="5"/>
      <c r="H1504" s="5"/>
      <c r="K1504" s="5"/>
      <c r="L1504" s="5"/>
      <c r="M1504" s="18"/>
      <c r="N1504" s="18"/>
      <c r="T1504" s="67"/>
      <c r="U1504" s="67"/>
    </row>
    <row r="1505" spans="1:21" hidden="1" x14ac:dyDescent="0.25">
      <c r="A1505" s="18"/>
      <c r="B1505" s="18"/>
      <c r="C1505" s="74"/>
      <c r="D1505" s="74"/>
      <c r="E1505" s="75"/>
      <c r="F1505" s="5"/>
      <c r="G1505" s="5"/>
      <c r="H1505" s="5"/>
      <c r="K1505" s="5"/>
      <c r="L1505" s="5"/>
      <c r="M1505" s="18"/>
      <c r="N1505" s="18"/>
      <c r="T1505" s="67"/>
      <c r="U1505" s="67"/>
    </row>
    <row r="1506" spans="1:21" hidden="1" x14ac:dyDescent="0.25">
      <c r="A1506" s="18"/>
      <c r="B1506" s="18"/>
      <c r="C1506" s="74"/>
      <c r="D1506" s="74"/>
      <c r="E1506" s="75"/>
      <c r="F1506" s="5"/>
      <c r="G1506" s="5"/>
      <c r="H1506" s="5"/>
      <c r="K1506" s="5"/>
      <c r="L1506" s="5"/>
      <c r="M1506" s="18"/>
      <c r="N1506" s="18"/>
      <c r="T1506" s="67"/>
      <c r="U1506" s="67"/>
    </row>
    <row r="1507" spans="1:21" hidden="1" x14ac:dyDescent="0.25">
      <c r="A1507" s="18"/>
      <c r="B1507" s="18"/>
      <c r="C1507" s="74"/>
      <c r="D1507" s="74"/>
      <c r="E1507" s="75"/>
      <c r="F1507" s="5"/>
      <c r="G1507" s="5"/>
      <c r="H1507" s="5"/>
      <c r="K1507" s="5"/>
      <c r="L1507" s="5"/>
      <c r="M1507" s="18"/>
      <c r="N1507" s="18"/>
      <c r="T1507" s="67"/>
      <c r="U1507" s="67"/>
    </row>
    <row r="1508" spans="1:21" hidden="1" x14ac:dyDescent="0.25">
      <c r="A1508" s="18"/>
      <c r="B1508" s="18"/>
      <c r="C1508" s="74"/>
      <c r="D1508" s="74"/>
      <c r="E1508" s="75"/>
      <c r="F1508" s="5"/>
      <c r="G1508" s="5"/>
      <c r="H1508" s="5"/>
      <c r="K1508" s="5"/>
      <c r="L1508" s="5"/>
      <c r="M1508" s="18"/>
      <c r="N1508" s="18"/>
      <c r="T1508" s="67"/>
      <c r="U1508" s="67"/>
    </row>
    <row r="1509" spans="1:21" hidden="1" x14ac:dyDescent="0.25">
      <c r="A1509" s="18"/>
      <c r="B1509" s="18"/>
      <c r="C1509" s="74"/>
      <c r="D1509" s="74"/>
      <c r="E1509" s="75"/>
      <c r="F1509" s="5"/>
      <c r="G1509" s="5"/>
      <c r="H1509" s="5"/>
      <c r="K1509" s="5"/>
      <c r="L1509" s="5"/>
      <c r="M1509" s="18"/>
      <c r="N1509" s="18"/>
      <c r="T1509" s="67"/>
      <c r="U1509" s="67"/>
    </row>
    <row r="1510" spans="1:21" hidden="1" x14ac:dyDescent="0.25">
      <c r="A1510" s="18"/>
      <c r="B1510" s="18"/>
      <c r="C1510" s="74"/>
      <c r="D1510" s="74"/>
      <c r="E1510" s="75"/>
      <c r="F1510" s="5"/>
      <c r="G1510" s="5"/>
      <c r="H1510" s="5"/>
      <c r="K1510" s="5"/>
      <c r="L1510" s="5"/>
      <c r="M1510" s="18"/>
      <c r="N1510" s="18"/>
      <c r="T1510" s="67"/>
      <c r="U1510" s="67"/>
    </row>
    <row r="1511" spans="1:21" hidden="1" x14ac:dyDescent="0.25">
      <c r="A1511" s="18"/>
      <c r="B1511" s="18"/>
      <c r="C1511" s="74"/>
      <c r="D1511" s="74"/>
      <c r="E1511" s="75"/>
      <c r="F1511" s="5"/>
      <c r="G1511" s="5"/>
      <c r="H1511" s="5"/>
      <c r="K1511" s="5"/>
      <c r="L1511" s="5"/>
      <c r="M1511" s="18"/>
      <c r="N1511" s="18"/>
      <c r="T1511" s="67"/>
      <c r="U1511" s="67"/>
    </row>
    <row r="1512" spans="1:21" hidden="1" x14ac:dyDescent="0.25">
      <c r="A1512" s="18"/>
      <c r="B1512" s="18"/>
      <c r="C1512" s="74"/>
      <c r="D1512" s="74"/>
      <c r="E1512" s="75"/>
      <c r="F1512" s="5"/>
      <c r="G1512" s="5"/>
      <c r="H1512" s="5"/>
      <c r="K1512" s="5"/>
      <c r="L1512" s="5"/>
      <c r="M1512" s="18"/>
      <c r="N1512" s="18"/>
      <c r="T1512" s="67"/>
      <c r="U1512" s="67"/>
    </row>
    <row r="1513" spans="1:21" hidden="1" x14ac:dyDescent="0.25">
      <c r="A1513" s="18"/>
      <c r="B1513" s="18"/>
      <c r="C1513" s="74"/>
      <c r="D1513" s="74"/>
      <c r="E1513" s="75"/>
      <c r="F1513" s="5"/>
      <c r="G1513" s="5"/>
      <c r="H1513" s="5"/>
      <c r="K1513" s="5"/>
      <c r="L1513" s="5"/>
      <c r="M1513" s="18"/>
      <c r="N1513" s="18"/>
      <c r="T1513" s="67"/>
      <c r="U1513" s="67"/>
    </row>
    <row r="1514" spans="1:21" hidden="1" x14ac:dyDescent="0.25">
      <c r="A1514" s="18"/>
      <c r="B1514" s="18"/>
      <c r="C1514" s="74"/>
      <c r="D1514" s="74"/>
      <c r="E1514" s="75"/>
      <c r="F1514" s="5"/>
      <c r="G1514" s="5"/>
      <c r="H1514" s="5"/>
      <c r="K1514" s="5"/>
      <c r="L1514" s="5"/>
      <c r="M1514" s="18"/>
      <c r="N1514" s="18"/>
      <c r="T1514" s="67"/>
      <c r="U1514" s="67"/>
    </row>
    <row r="1515" spans="1:21" hidden="1" x14ac:dyDescent="0.25">
      <c r="A1515" s="18"/>
      <c r="B1515" s="18"/>
      <c r="C1515" s="74"/>
      <c r="D1515" s="74"/>
      <c r="E1515" s="75"/>
      <c r="F1515" s="5"/>
      <c r="G1515" s="5"/>
      <c r="H1515" s="5"/>
      <c r="K1515" s="5"/>
      <c r="L1515" s="5"/>
      <c r="M1515" s="18"/>
      <c r="N1515" s="18"/>
      <c r="T1515" s="67"/>
      <c r="U1515" s="67"/>
    </row>
    <row r="1516" spans="1:21" hidden="1" x14ac:dyDescent="0.25">
      <c r="A1516" s="18"/>
      <c r="B1516" s="18"/>
      <c r="C1516" s="74"/>
      <c r="D1516" s="74"/>
      <c r="E1516" s="75"/>
      <c r="F1516" s="5"/>
      <c r="G1516" s="5"/>
      <c r="H1516" s="5"/>
      <c r="K1516" s="5"/>
      <c r="L1516" s="5"/>
      <c r="M1516" s="18"/>
      <c r="N1516" s="18"/>
      <c r="T1516" s="67"/>
      <c r="U1516" s="67"/>
    </row>
    <row r="1517" spans="1:21" hidden="1" x14ac:dyDescent="0.25">
      <c r="A1517" s="18"/>
      <c r="B1517" s="18"/>
      <c r="C1517" s="74"/>
      <c r="D1517" s="74"/>
      <c r="E1517" s="75"/>
      <c r="F1517" s="5"/>
      <c r="G1517" s="5"/>
      <c r="H1517" s="5"/>
      <c r="K1517" s="5"/>
      <c r="L1517" s="5"/>
      <c r="M1517" s="18"/>
      <c r="N1517" s="18"/>
      <c r="T1517" s="67"/>
      <c r="U1517" s="67"/>
    </row>
    <row r="1518" spans="1:21" hidden="1" x14ac:dyDescent="0.25">
      <c r="A1518" s="18"/>
      <c r="B1518" s="18"/>
      <c r="C1518" s="74"/>
      <c r="D1518" s="74"/>
      <c r="E1518" s="75"/>
      <c r="F1518" s="5"/>
      <c r="G1518" s="5"/>
      <c r="H1518" s="5"/>
      <c r="K1518" s="5"/>
      <c r="L1518" s="5"/>
      <c r="M1518" s="18"/>
      <c r="N1518" s="18"/>
      <c r="T1518" s="67"/>
      <c r="U1518" s="67"/>
    </row>
    <row r="1519" spans="1:21" hidden="1" x14ac:dyDescent="0.25">
      <c r="A1519" s="18"/>
      <c r="B1519" s="18"/>
      <c r="C1519" s="74"/>
      <c r="D1519" s="74"/>
      <c r="E1519" s="75"/>
      <c r="F1519" s="5"/>
      <c r="G1519" s="5"/>
      <c r="H1519" s="5"/>
      <c r="K1519" s="5"/>
      <c r="L1519" s="5"/>
      <c r="M1519" s="18"/>
      <c r="N1519" s="18"/>
      <c r="T1519" s="67"/>
      <c r="U1519" s="67"/>
    </row>
    <row r="1520" spans="1:21" hidden="1" x14ac:dyDescent="0.25">
      <c r="A1520" s="18"/>
      <c r="B1520" s="18"/>
      <c r="C1520" s="74"/>
      <c r="D1520" s="74"/>
      <c r="E1520" s="75"/>
      <c r="F1520" s="5"/>
      <c r="G1520" s="5"/>
      <c r="H1520" s="5"/>
      <c r="K1520" s="5"/>
      <c r="L1520" s="5"/>
      <c r="M1520" s="18"/>
      <c r="N1520" s="18"/>
      <c r="T1520" s="67"/>
      <c r="U1520" s="67"/>
    </row>
    <row r="1521" spans="1:21" hidden="1" x14ac:dyDescent="0.25">
      <c r="A1521" s="18"/>
      <c r="B1521" s="18"/>
      <c r="C1521" s="74"/>
      <c r="D1521" s="74"/>
      <c r="E1521" s="75"/>
      <c r="F1521" s="5"/>
      <c r="G1521" s="5"/>
      <c r="H1521" s="5"/>
      <c r="K1521" s="5"/>
      <c r="L1521" s="5"/>
      <c r="M1521" s="18"/>
      <c r="N1521" s="18"/>
      <c r="T1521" s="67"/>
      <c r="U1521" s="67"/>
    </row>
    <row r="1522" spans="1:21" hidden="1" x14ac:dyDescent="0.25">
      <c r="A1522" s="18"/>
      <c r="B1522" s="18"/>
      <c r="C1522" s="74"/>
      <c r="D1522" s="74"/>
      <c r="E1522" s="75"/>
      <c r="F1522" s="5"/>
      <c r="G1522" s="5"/>
      <c r="H1522" s="5"/>
      <c r="K1522" s="5"/>
      <c r="L1522" s="5"/>
      <c r="M1522" s="18"/>
      <c r="N1522" s="18"/>
      <c r="T1522" s="67"/>
      <c r="U1522" s="67"/>
    </row>
    <row r="1523" spans="1:21" hidden="1" x14ac:dyDescent="0.25">
      <c r="A1523" s="18"/>
      <c r="B1523" s="18"/>
      <c r="C1523" s="74"/>
      <c r="D1523" s="74"/>
      <c r="E1523" s="75"/>
      <c r="F1523" s="5"/>
      <c r="G1523" s="5"/>
      <c r="H1523" s="5"/>
      <c r="K1523" s="5"/>
      <c r="L1523" s="5"/>
      <c r="M1523" s="18"/>
      <c r="N1523" s="18"/>
      <c r="T1523" s="67"/>
      <c r="U1523" s="67"/>
    </row>
    <row r="1524" spans="1:21" hidden="1" x14ac:dyDescent="0.25">
      <c r="A1524" s="18"/>
      <c r="B1524" s="18"/>
      <c r="C1524" s="74"/>
      <c r="D1524" s="74"/>
      <c r="E1524" s="75"/>
      <c r="F1524" s="5"/>
      <c r="G1524" s="5"/>
      <c r="H1524" s="5"/>
      <c r="K1524" s="5"/>
      <c r="L1524" s="5"/>
      <c r="M1524" s="18"/>
      <c r="N1524" s="18"/>
      <c r="T1524" s="67"/>
      <c r="U1524" s="67"/>
    </row>
    <row r="1525" spans="1:21" hidden="1" x14ac:dyDescent="0.25">
      <c r="A1525" s="18"/>
      <c r="B1525" s="18"/>
      <c r="C1525" s="74"/>
      <c r="D1525" s="74"/>
      <c r="E1525" s="75"/>
      <c r="F1525" s="5"/>
      <c r="G1525" s="5"/>
      <c r="H1525" s="5"/>
      <c r="K1525" s="5"/>
      <c r="L1525" s="5"/>
      <c r="M1525" s="18"/>
      <c r="N1525" s="18"/>
      <c r="T1525" s="67"/>
      <c r="U1525" s="67"/>
    </row>
    <row r="1526" spans="1:21" hidden="1" x14ac:dyDescent="0.25">
      <c r="A1526" s="18"/>
      <c r="B1526" s="18"/>
      <c r="C1526" s="74"/>
      <c r="D1526" s="74"/>
      <c r="E1526" s="75"/>
      <c r="F1526" s="5"/>
      <c r="G1526" s="5"/>
      <c r="H1526" s="5"/>
      <c r="K1526" s="5"/>
      <c r="L1526" s="5"/>
      <c r="M1526" s="18"/>
      <c r="N1526" s="18"/>
      <c r="T1526" s="67"/>
      <c r="U1526" s="67"/>
    </row>
    <row r="1527" spans="1:21" hidden="1" x14ac:dyDescent="0.25">
      <c r="A1527" s="18"/>
      <c r="B1527" s="18"/>
      <c r="C1527" s="74"/>
      <c r="D1527" s="74"/>
      <c r="E1527" s="75"/>
      <c r="F1527" s="5"/>
      <c r="G1527" s="5"/>
      <c r="H1527" s="5"/>
      <c r="K1527" s="5"/>
      <c r="L1527" s="5"/>
      <c r="M1527" s="18"/>
      <c r="N1527" s="18"/>
      <c r="T1527" s="67"/>
      <c r="U1527" s="67"/>
    </row>
    <row r="1528" spans="1:21" hidden="1" x14ac:dyDescent="0.25">
      <c r="A1528" s="18"/>
      <c r="B1528" s="18"/>
      <c r="C1528" s="74"/>
      <c r="D1528" s="74"/>
      <c r="E1528" s="75"/>
      <c r="F1528" s="5"/>
      <c r="G1528" s="5"/>
      <c r="H1528" s="5"/>
      <c r="K1528" s="5"/>
      <c r="L1528" s="5"/>
      <c r="M1528" s="18"/>
      <c r="N1528" s="18"/>
      <c r="T1528" s="67"/>
      <c r="U1528" s="67"/>
    </row>
    <row r="1529" spans="1:21" hidden="1" x14ac:dyDescent="0.25">
      <c r="A1529" s="18"/>
      <c r="B1529" s="18"/>
      <c r="C1529" s="74"/>
      <c r="D1529" s="74"/>
      <c r="E1529" s="75"/>
      <c r="F1529" s="5"/>
      <c r="G1529" s="5"/>
      <c r="H1529" s="5"/>
      <c r="K1529" s="5"/>
      <c r="L1529" s="5"/>
      <c r="M1529" s="18"/>
      <c r="N1529" s="18"/>
      <c r="T1529" s="67"/>
      <c r="U1529" s="67"/>
    </row>
    <row r="1530" spans="1:21" hidden="1" x14ac:dyDescent="0.25">
      <c r="A1530" s="18"/>
      <c r="B1530" s="18"/>
      <c r="C1530" s="74"/>
      <c r="D1530" s="74"/>
      <c r="E1530" s="75"/>
      <c r="F1530" s="5"/>
      <c r="G1530" s="5"/>
      <c r="H1530" s="5"/>
      <c r="K1530" s="5"/>
      <c r="L1530" s="5"/>
      <c r="M1530" s="18"/>
      <c r="N1530" s="18"/>
      <c r="T1530" s="67"/>
      <c r="U1530" s="67"/>
    </row>
    <row r="1531" spans="1:21" hidden="1" x14ac:dyDescent="0.25">
      <c r="A1531" s="18"/>
      <c r="B1531" s="18"/>
      <c r="C1531" s="74"/>
      <c r="D1531" s="74"/>
      <c r="E1531" s="75"/>
      <c r="F1531" s="5"/>
      <c r="G1531" s="5"/>
      <c r="H1531" s="5"/>
      <c r="K1531" s="5"/>
      <c r="L1531" s="5"/>
      <c r="M1531" s="18"/>
      <c r="N1531" s="18"/>
      <c r="T1531" s="67"/>
      <c r="U1531" s="67"/>
    </row>
    <row r="1532" spans="1:21" hidden="1" x14ac:dyDescent="0.25">
      <c r="A1532" s="18"/>
      <c r="B1532" s="18"/>
      <c r="C1532" s="74"/>
      <c r="D1532" s="74"/>
      <c r="E1532" s="75"/>
      <c r="F1532" s="5"/>
      <c r="G1532" s="5"/>
      <c r="H1532" s="5"/>
      <c r="K1532" s="5"/>
      <c r="L1532" s="5"/>
      <c r="M1532" s="18"/>
      <c r="N1532" s="18"/>
      <c r="T1532" s="67"/>
      <c r="U1532" s="67"/>
    </row>
    <row r="1533" spans="1:21" hidden="1" x14ac:dyDescent="0.25">
      <c r="A1533" s="18"/>
      <c r="B1533" s="18"/>
      <c r="C1533" s="74"/>
      <c r="D1533" s="74"/>
      <c r="E1533" s="75"/>
      <c r="F1533" s="5"/>
      <c r="G1533" s="5"/>
      <c r="H1533" s="5"/>
      <c r="K1533" s="5"/>
      <c r="L1533" s="5"/>
      <c r="M1533" s="18"/>
      <c r="N1533" s="18"/>
      <c r="T1533" s="67"/>
      <c r="U1533" s="67"/>
    </row>
    <row r="1534" spans="1:21" hidden="1" x14ac:dyDescent="0.25">
      <c r="A1534" s="18"/>
      <c r="B1534" s="18"/>
      <c r="C1534" s="74"/>
      <c r="D1534" s="74"/>
      <c r="E1534" s="75"/>
      <c r="F1534" s="5"/>
      <c r="G1534" s="5"/>
      <c r="H1534" s="5"/>
      <c r="K1534" s="5"/>
      <c r="L1534" s="5"/>
      <c r="M1534" s="18"/>
      <c r="N1534" s="18"/>
      <c r="T1534" s="67"/>
      <c r="U1534" s="67"/>
    </row>
    <row r="1535" spans="1:21" hidden="1" x14ac:dyDescent="0.25">
      <c r="A1535" s="18"/>
      <c r="B1535" s="18"/>
      <c r="C1535" s="74"/>
      <c r="D1535" s="74"/>
      <c r="E1535" s="75"/>
      <c r="F1535" s="5"/>
      <c r="G1535" s="5"/>
      <c r="H1535" s="5"/>
      <c r="K1535" s="5"/>
      <c r="L1535" s="5"/>
      <c r="M1535" s="18"/>
      <c r="N1535" s="18"/>
      <c r="T1535" s="67"/>
      <c r="U1535" s="67"/>
    </row>
    <row r="1536" spans="1:21" hidden="1" x14ac:dyDescent="0.25">
      <c r="A1536" s="18"/>
      <c r="B1536" s="18"/>
      <c r="C1536" s="74"/>
      <c r="D1536" s="74"/>
      <c r="E1536" s="75"/>
      <c r="F1536" s="5"/>
      <c r="G1536" s="5"/>
      <c r="H1536" s="5"/>
      <c r="K1536" s="5"/>
      <c r="L1536" s="5"/>
      <c r="M1536" s="18"/>
      <c r="N1536" s="18"/>
      <c r="T1536" s="67"/>
      <c r="U1536" s="67"/>
    </row>
    <row r="1537" spans="1:22" hidden="1" x14ac:dyDescent="0.25">
      <c r="A1537" s="18"/>
      <c r="B1537" s="18"/>
      <c r="C1537" s="74"/>
      <c r="D1537" s="74"/>
      <c r="E1537" s="75"/>
      <c r="F1537" s="5"/>
      <c r="G1537" s="5"/>
      <c r="H1537" s="5"/>
      <c r="K1537" s="5"/>
      <c r="L1537" s="5"/>
      <c r="M1537" s="18"/>
      <c r="N1537" s="18"/>
      <c r="T1537" s="67"/>
      <c r="U1537" s="67"/>
    </row>
    <row r="1538" spans="1:22" hidden="1" x14ac:dyDescent="0.25">
      <c r="A1538" s="18"/>
      <c r="B1538" s="18"/>
      <c r="C1538" s="74"/>
      <c r="D1538" s="74"/>
      <c r="E1538" s="75"/>
      <c r="F1538" s="5"/>
      <c r="G1538" s="5"/>
      <c r="H1538" s="5"/>
      <c r="K1538" s="5"/>
      <c r="L1538" s="5"/>
      <c r="M1538" s="18"/>
      <c r="N1538" s="18"/>
      <c r="T1538" s="67"/>
      <c r="U1538" s="67"/>
    </row>
    <row r="1539" spans="1:22" hidden="1" x14ac:dyDescent="0.25">
      <c r="A1539" s="18"/>
      <c r="B1539" s="18"/>
      <c r="C1539" s="74"/>
      <c r="D1539" s="74"/>
      <c r="E1539" s="75"/>
      <c r="F1539" s="5"/>
      <c r="G1539" s="5"/>
      <c r="H1539" s="5"/>
      <c r="K1539" s="5"/>
      <c r="L1539" s="5"/>
      <c r="M1539" s="18"/>
      <c r="N1539" s="18"/>
      <c r="T1539" s="67"/>
      <c r="U1539" s="67"/>
    </row>
    <row r="1540" spans="1:22" hidden="1" x14ac:dyDescent="0.25">
      <c r="A1540" s="18"/>
      <c r="B1540" s="18"/>
      <c r="C1540" s="74"/>
      <c r="D1540" s="74"/>
      <c r="E1540" s="75"/>
      <c r="F1540" s="5"/>
      <c r="G1540" s="5"/>
      <c r="H1540" s="5"/>
      <c r="K1540" s="5"/>
      <c r="L1540" s="5"/>
      <c r="M1540" s="18"/>
      <c r="N1540" s="18"/>
      <c r="T1540" s="67"/>
      <c r="U1540" s="67"/>
    </row>
    <row r="1541" spans="1:22" hidden="1" x14ac:dyDescent="0.25">
      <c r="A1541" s="18"/>
      <c r="B1541" s="18"/>
      <c r="C1541" s="74"/>
      <c r="D1541" s="74"/>
      <c r="E1541" s="75"/>
      <c r="F1541" s="5"/>
      <c r="G1541" s="5"/>
      <c r="H1541" s="5"/>
      <c r="K1541" s="5"/>
      <c r="L1541" s="5"/>
      <c r="M1541" s="18"/>
      <c r="N1541" s="18"/>
      <c r="T1541" s="67"/>
      <c r="U1541" s="67"/>
    </row>
    <row r="1542" spans="1:22" hidden="1" x14ac:dyDescent="0.25">
      <c r="A1542" s="18"/>
      <c r="B1542" s="18"/>
      <c r="C1542" s="74"/>
      <c r="D1542" s="74"/>
      <c r="E1542" s="75"/>
      <c r="F1542" s="5"/>
      <c r="G1542" s="5"/>
      <c r="H1542" s="5"/>
      <c r="K1542" s="5"/>
      <c r="L1542" s="5"/>
      <c r="M1542" s="18"/>
      <c r="N1542" s="18"/>
      <c r="T1542" s="67"/>
      <c r="U1542" s="67"/>
    </row>
    <row r="1543" spans="1:22" hidden="1" x14ac:dyDescent="0.25">
      <c r="A1543" s="18"/>
      <c r="B1543" s="18"/>
      <c r="C1543" s="74"/>
      <c r="D1543" s="74"/>
      <c r="E1543" s="75"/>
      <c r="F1543" s="5"/>
      <c r="G1543" s="5"/>
      <c r="H1543" s="5"/>
      <c r="K1543" s="5"/>
      <c r="L1543" s="5"/>
      <c r="M1543" s="18"/>
      <c r="N1543" s="18"/>
      <c r="T1543" s="67"/>
      <c r="U1543" s="67"/>
    </row>
    <row r="1544" spans="1:22" hidden="1" x14ac:dyDescent="0.25">
      <c r="A1544" s="18"/>
      <c r="B1544" s="18"/>
      <c r="C1544" s="74"/>
      <c r="D1544" s="74"/>
      <c r="E1544" s="75"/>
      <c r="F1544" s="5"/>
      <c r="G1544" s="5"/>
      <c r="H1544" s="5"/>
      <c r="K1544" s="5"/>
      <c r="L1544" s="5"/>
      <c r="M1544" s="18"/>
      <c r="N1544" s="18"/>
      <c r="T1544" s="67"/>
      <c r="U1544" s="67"/>
    </row>
    <row r="1545" spans="1:22" hidden="1" x14ac:dyDescent="0.25">
      <c r="A1545" s="18"/>
      <c r="B1545" s="18"/>
      <c r="C1545" s="74"/>
      <c r="D1545" s="74"/>
      <c r="E1545" s="75"/>
      <c r="F1545" s="5"/>
      <c r="G1545" s="5"/>
      <c r="H1545" s="5"/>
      <c r="K1545" s="5"/>
      <c r="L1545" s="5"/>
      <c r="M1545" s="18"/>
      <c r="N1545" s="18"/>
      <c r="T1545" s="67"/>
      <c r="U1545" s="67"/>
    </row>
    <row r="1546" spans="1:22" hidden="1" x14ac:dyDescent="0.25">
      <c r="A1546" s="18"/>
      <c r="B1546" s="18"/>
      <c r="C1546" s="74"/>
      <c r="D1546" s="74"/>
      <c r="E1546" s="75"/>
      <c r="F1546" s="5"/>
      <c r="G1546" s="5"/>
      <c r="H1546" s="5"/>
      <c r="K1546" s="5"/>
      <c r="L1546" s="5"/>
      <c r="M1546" s="18"/>
      <c r="N1546" s="18"/>
      <c r="T1546" s="67"/>
      <c r="U1546" s="67"/>
      <c r="V1546" s="20"/>
    </row>
    <row r="1547" spans="1:22" hidden="1" x14ac:dyDescent="0.25">
      <c r="A1547" s="18"/>
      <c r="B1547" s="18"/>
      <c r="C1547" s="74"/>
      <c r="D1547" s="74"/>
      <c r="E1547" s="75"/>
      <c r="F1547" s="5"/>
      <c r="G1547" s="5"/>
      <c r="H1547" s="5"/>
      <c r="K1547" s="5"/>
      <c r="L1547" s="5"/>
      <c r="M1547" s="18"/>
      <c r="N1547" s="18"/>
      <c r="T1547" s="67"/>
      <c r="U1547" s="67"/>
    </row>
    <row r="1548" spans="1:22" hidden="1" x14ac:dyDescent="0.25">
      <c r="A1548" s="18"/>
      <c r="B1548" s="18"/>
      <c r="C1548" s="74"/>
      <c r="D1548" s="74"/>
      <c r="E1548" s="75"/>
      <c r="F1548" s="5"/>
      <c r="G1548" s="5"/>
      <c r="H1548" s="5"/>
      <c r="K1548" s="5"/>
      <c r="L1548" s="5"/>
      <c r="M1548" s="18"/>
      <c r="N1548" s="18"/>
      <c r="T1548" s="67"/>
      <c r="U1548" s="67"/>
    </row>
    <row r="1549" spans="1:22" hidden="1" x14ac:dyDescent="0.25">
      <c r="A1549" s="18"/>
      <c r="B1549" s="18"/>
      <c r="C1549" s="74"/>
      <c r="D1549" s="74"/>
      <c r="E1549" s="75"/>
      <c r="F1549" s="5"/>
      <c r="G1549" s="5"/>
      <c r="H1549" s="5"/>
      <c r="K1549" s="5"/>
      <c r="L1549" s="5"/>
      <c r="M1549" s="18"/>
      <c r="N1549" s="18"/>
      <c r="T1549" s="67"/>
      <c r="U1549" s="67"/>
    </row>
    <row r="1550" spans="1:22" hidden="1" x14ac:dyDescent="0.25">
      <c r="A1550" s="18"/>
      <c r="B1550" s="18"/>
      <c r="C1550" s="74"/>
      <c r="D1550" s="74"/>
      <c r="E1550" s="75"/>
      <c r="F1550" s="5"/>
      <c r="G1550" s="5"/>
      <c r="H1550" s="5"/>
      <c r="K1550" s="5"/>
      <c r="L1550" s="5"/>
      <c r="M1550" s="18"/>
      <c r="N1550" s="18"/>
      <c r="T1550" s="67"/>
      <c r="U1550" s="67"/>
    </row>
    <row r="1551" spans="1:22" hidden="1" x14ac:dyDescent="0.25">
      <c r="A1551" s="18"/>
      <c r="B1551" s="18"/>
      <c r="C1551" s="74"/>
      <c r="D1551" s="74"/>
      <c r="E1551" s="75"/>
      <c r="F1551" s="5"/>
      <c r="G1551" s="5"/>
      <c r="H1551" s="5"/>
      <c r="K1551" s="5"/>
      <c r="L1551" s="5"/>
      <c r="M1551" s="18"/>
      <c r="N1551" s="18"/>
      <c r="T1551" s="67"/>
      <c r="U1551" s="67"/>
    </row>
    <row r="1552" spans="1:22" hidden="1" x14ac:dyDescent="0.25">
      <c r="A1552" s="18"/>
      <c r="B1552" s="18"/>
      <c r="C1552" s="74"/>
      <c r="D1552" s="74"/>
      <c r="E1552" s="75"/>
      <c r="F1552" s="5"/>
      <c r="G1552" s="5"/>
      <c r="H1552" s="5"/>
      <c r="K1552" s="5"/>
      <c r="L1552" s="5"/>
      <c r="M1552" s="18"/>
      <c r="N1552" s="18"/>
      <c r="T1552" s="67"/>
      <c r="U1552" s="67"/>
    </row>
    <row r="1553" spans="1:21" hidden="1" x14ac:dyDescent="0.25">
      <c r="A1553" s="18"/>
      <c r="B1553" s="18"/>
      <c r="C1553" s="74"/>
      <c r="D1553" s="74"/>
      <c r="E1553" s="75"/>
      <c r="F1553" s="5"/>
      <c r="G1553" s="5"/>
      <c r="H1553" s="5"/>
      <c r="K1553" s="5"/>
      <c r="L1553" s="5"/>
      <c r="M1553" s="18"/>
      <c r="N1553" s="18"/>
      <c r="T1553" s="67"/>
      <c r="U1553" s="67"/>
    </row>
    <row r="1554" spans="1:21" hidden="1" x14ac:dyDescent="0.25">
      <c r="A1554" s="18"/>
      <c r="B1554" s="18"/>
      <c r="C1554" s="74"/>
      <c r="D1554" s="74"/>
      <c r="E1554" s="75"/>
      <c r="F1554" s="5"/>
      <c r="G1554" s="5"/>
      <c r="H1554" s="5"/>
      <c r="K1554" s="5"/>
      <c r="L1554" s="5"/>
      <c r="M1554" s="18"/>
      <c r="N1554" s="18"/>
      <c r="T1554" s="67"/>
      <c r="U1554" s="67"/>
    </row>
    <row r="1555" spans="1:21" hidden="1" x14ac:dyDescent="0.25">
      <c r="A1555" s="18"/>
      <c r="B1555" s="18"/>
      <c r="C1555" s="74"/>
      <c r="D1555" s="74"/>
      <c r="E1555" s="75"/>
      <c r="F1555" s="5"/>
      <c r="G1555" s="5"/>
      <c r="H1555" s="5"/>
      <c r="K1555" s="5"/>
      <c r="L1555" s="5"/>
      <c r="M1555" s="18"/>
      <c r="N1555" s="18"/>
      <c r="T1555" s="67"/>
      <c r="U1555" s="67"/>
    </row>
    <row r="1556" spans="1:21" hidden="1" x14ac:dyDescent="0.25">
      <c r="A1556" s="18"/>
      <c r="B1556" s="18"/>
      <c r="C1556" s="74"/>
      <c r="D1556" s="74"/>
      <c r="E1556" s="75"/>
      <c r="F1556" s="5"/>
      <c r="G1556" s="5"/>
      <c r="H1556" s="5"/>
      <c r="K1556" s="5"/>
      <c r="L1556" s="5"/>
      <c r="M1556" s="18"/>
      <c r="N1556" s="18"/>
      <c r="T1556" s="67"/>
      <c r="U1556" s="67"/>
    </row>
    <row r="1557" spans="1:21" hidden="1" x14ac:dyDescent="0.25">
      <c r="A1557" s="18"/>
      <c r="B1557" s="18"/>
      <c r="C1557" s="74"/>
      <c r="D1557" s="74"/>
      <c r="E1557" s="75"/>
      <c r="F1557" s="5"/>
      <c r="G1557" s="5"/>
      <c r="H1557" s="5"/>
      <c r="K1557" s="5"/>
      <c r="L1557" s="5"/>
      <c r="M1557" s="18"/>
      <c r="N1557" s="18"/>
      <c r="T1557" s="67"/>
      <c r="U1557" s="67"/>
    </row>
    <row r="1558" spans="1:21" hidden="1" x14ac:dyDescent="0.25">
      <c r="A1558" s="18"/>
      <c r="B1558" s="18"/>
      <c r="C1558" s="74"/>
      <c r="D1558" s="74"/>
      <c r="E1558" s="75"/>
      <c r="F1558" s="5"/>
      <c r="G1558" s="5"/>
      <c r="H1558" s="5"/>
      <c r="K1558" s="5"/>
      <c r="L1558" s="5"/>
      <c r="M1558" s="18"/>
      <c r="N1558" s="18"/>
      <c r="T1558" s="67"/>
      <c r="U1558" s="67"/>
    </row>
    <row r="1559" spans="1:21" hidden="1" x14ac:dyDescent="0.25">
      <c r="A1559" s="18"/>
      <c r="B1559" s="18"/>
      <c r="C1559" s="74"/>
      <c r="D1559" s="74"/>
      <c r="E1559" s="75"/>
      <c r="F1559" s="5"/>
      <c r="G1559" s="5"/>
      <c r="H1559" s="5"/>
      <c r="K1559" s="5"/>
      <c r="L1559" s="5"/>
      <c r="M1559" s="18"/>
      <c r="N1559" s="18"/>
      <c r="T1559" s="67"/>
      <c r="U1559" s="67"/>
    </row>
    <row r="1560" spans="1:21" hidden="1" x14ac:dyDescent="0.25">
      <c r="A1560" s="18"/>
      <c r="B1560" s="18"/>
      <c r="C1560" s="74"/>
      <c r="D1560" s="74"/>
      <c r="E1560" s="75"/>
      <c r="F1560" s="5"/>
      <c r="G1560" s="5"/>
      <c r="H1560" s="5"/>
      <c r="K1560" s="5"/>
      <c r="L1560" s="5"/>
      <c r="M1560" s="18"/>
      <c r="N1560" s="18"/>
      <c r="T1560" s="67"/>
      <c r="U1560" s="67"/>
    </row>
    <row r="1561" spans="1:21" hidden="1" x14ac:dyDescent="0.25">
      <c r="A1561" s="18"/>
      <c r="B1561" s="18"/>
      <c r="C1561" s="74"/>
      <c r="D1561" s="74"/>
      <c r="E1561" s="75"/>
      <c r="F1561" s="5"/>
      <c r="G1561" s="5"/>
      <c r="H1561" s="5"/>
      <c r="K1561" s="5"/>
      <c r="L1561" s="5"/>
      <c r="M1561" s="18"/>
      <c r="N1561" s="18"/>
      <c r="T1561" s="67"/>
      <c r="U1561" s="67"/>
    </row>
    <row r="1562" spans="1:21" hidden="1" x14ac:dyDescent="0.25">
      <c r="A1562" s="18"/>
      <c r="B1562" s="18"/>
      <c r="C1562" s="74"/>
      <c r="D1562" s="74"/>
      <c r="E1562" s="75"/>
      <c r="F1562" s="5"/>
      <c r="G1562" s="5"/>
      <c r="H1562" s="5"/>
      <c r="K1562" s="5"/>
      <c r="L1562" s="5"/>
      <c r="M1562" s="18"/>
      <c r="N1562" s="18"/>
      <c r="T1562" s="67"/>
      <c r="U1562" s="67"/>
    </row>
    <row r="1563" spans="1:21" hidden="1" x14ac:dyDescent="0.25">
      <c r="A1563" s="18"/>
      <c r="B1563" s="18"/>
      <c r="C1563" s="74"/>
      <c r="D1563" s="74"/>
      <c r="E1563" s="75"/>
      <c r="F1563" s="5"/>
      <c r="G1563" s="5"/>
      <c r="H1563" s="5"/>
      <c r="K1563" s="5"/>
      <c r="L1563" s="5"/>
      <c r="M1563" s="18"/>
      <c r="N1563" s="18"/>
      <c r="T1563" s="67"/>
      <c r="U1563" s="67"/>
    </row>
    <row r="1564" spans="1:21" hidden="1" x14ac:dyDescent="0.25">
      <c r="A1564" s="18"/>
      <c r="B1564" s="18"/>
      <c r="C1564" s="74"/>
      <c r="D1564" s="74"/>
      <c r="E1564" s="75"/>
      <c r="F1564" s="5"/>
      <c r="G1564" s="5"/>
      <c r="H1564" s="5"/>
      <c r="K1564" s="5"/>
      <c r="L1564" s="5"/>
      <c r="M1564" s="18"/>
      <c r="N1564" s="18"/>
      <c r="T1564" s="67"/>
      <c r="U1564" s="67"/>
    </row>
    <row r="1565" spans="1:21" hidden="1" x14ac:dyDescent="0.25">
      <c r="A1565" s="18"/>
      <c r="B1565" s="18"/>
      <c r="C1565" s="74"/>
      <c r="D1565" s="74"/>
      <c r="E1565" s="75"/>
      <c r="F1565" s="5"/>
      <c r="G1565" s="5"/>
      <c r="H1565" s="5"/>
      <c r="K1565" s="5"/>
      <c r="L1565" s="5"/>
      <c r="M1565" s="18"/>
      <c r="N1565" s="18"/>
      <c r="T1565" s="67"/>
      <c r="U1565" s="67"/>
    </row>
    <row r="1566" spans="1:21" hidden="1" x14ac:dyDescent="0.25">
      <c r="A1566" s="18"/>
      <c r="B1566" s="18"/>
      <c r="C1566" s="74"/>
      <c r="D1566" s="74"/>
      <c r="E1566" s="75"/>
      <c r="F1566" s="5"/>
      <c r="G1566" s="5"/>
      <c r="H1566" s="5"/>
      <c r="K1566" s="5"/>
      <c r="L1566" s="5"/>
      <c r="M1566" s="18"/>
      <c r="N1566" s="18"/>
      <c r="T1566" s="67"/>
      <c r="U1566" s="67"/>
    </row>
    <row r="1567" spans="1:21" hidden="1" x14ac:dyDescent="0.25">
      <c r="A1567" s="18"/>
      <c r="B1567" s="18"/>
      <c r="C1567" s="74"/>
      <c r="D1567" s="74"/>
      <c r="E1567" s="75"/>
      <c r="F1567" s="5"/>
      <c r="G1567" s="5"/>
      <c r="H1567" s="5"/>
      <c r="K1567" s="5"/>
      <c r="L1567" s="5"/>
      <c r="M1567" s="18"/>
      <c r="N1567" s="18"/>
      <c r="T1567" s="67"/>
      <c r="U1567" s="67"/>
    </row>
    <row r="1568" spans="1:21" hidden="1" x14ac:dyDescent="0.25">
      <c r="A1568" s="18"/>
      <c r="B1568" s="18"/>
      <c r="C1568" s="74"/>
      <c r="D1568" s="74"/>
      <c r="E1568" s="75"/>
      <c r="F1568" s="5"/>
      <c r="G1568" s="5"/>
      <c r="H1568" s="5"/>
      <c r="K1568" s="5"/>
      <c r="L1568" s="5"/>
      <c r="M1568" s="18"/>
      <c r="N1568" s="18"/>
      <c r="T1568" s="67"/>
      <c r="U1568" s="67"/>
    </row>
    <row r="1569" spans="1:21" hidden="1" x14ac:dyDescent="0.25">
      <c r="A1569" s="18"/>
      <c r="B1569" s="18"/>
      <c r="C1569" s="74"/>
      <c r="D1569" s="74"/>
      <c r="E1569" s="75"/>
      <c r="F1569" s="5"/>
      <c r="G1569" s="5"/>
      <c r="H1569" s="5"/>
      <c r="K1569" s="5"/>
      <c r="L1569" s="5"/>
      <c r="M1569" s="18"/>
      <c r="N1569" s="18"/>
      <c r="T1569" s="67"/>
      <c r="U1569" s="67"/>
    </row>
    <row r="1570" spans="1:21" hidden="1" x14ac:dyDescent="0.25">
      <c r="A1570" s="18"/>
      <c r="B1570" s="18"/>
      <c r="C1570" s="74"/>
      <c r="D1570" s="74"/>
      <c r="E1570" s="75"/>
      <c r="F1570" s="5"/>
      <c r="G1570" s="5"/>
      <c r="H1570" s="5"/>
      <c r="K1570" s="5"/>
      <c r="L1570" s="5"/>
      <c r="M1570" s="18"/>
      <c r="N1570" s="18"/>
      <c r="T1570" s="67"/>
      <c r="U1570" s="67"/>
    </row>
    <row r="1571" spans="1:21" hidden="1" x14ac:dyDescent="0.25">
      <c r="A1571" s="18"/>
      <c r="B1571" s="18"/>
      <c r="C1571" s="74"/>
      <c r="D1571" s="74"/>
      <c r="E1571" s="75"/>
      <c r="F1571" s="5"/>
      <c r="G1571" s="5"/>
      <c r="H1571" s="5"/>
      <c r="K1571" s="5"/>
      <c r="L1571" s="5"/>
      <c r="M1571" s="18"/>
      <c r="N1571" s="18"/>
      <c r="T1571" s="67"/>
      <c r="U1571" s="67"/>
    </row>
    <row r="1572" spans="1:21" hidden="1" x14ac:dyDescent="0.25">
      <c r="A1572" s="18"/>
      <c r="B1572" s="18"/>
      <c r="C1572" s="74"/>
      <c r="D1572" s="74"/>
      <c r="E1572" s="75"/>
      <c r="F1572" s="5"/>
      <c r="G1572" s="5"/>
      <c r="H1572" s="5"/>
      <c r="K1572" s="5"/>
      <c r="L1572" s="5"/>
      <c r="M1572" s="18"/>
      <c r="N1572" s="18"/>
      <c r="T1572" s="67"/>
      <c r="U1572" s="67"/>
    </row>
    <row r="1573" spans="1:21" hidden="1" x14ac:dyDescent="0.25">
      <c r="A1573" s="18"/>
      <c r="B1573" s="18"/>
      <c r="C1573" s="74"/>
      <c r="D1573" s="74"/>
      <c r="E1573" s="75"/>
      <c r="F1573" s="5"/>
      <c r="G1573" s="5"/>
      <c r="H1573" s="5"/>
      <c r="K1573" s="5"/>
      <c r="L1573" s="5"/>
      <c r="M1573" s="18"/>
      <c r="N1573" s="18"/>
      <c r="T1573" s="67"/>
      <c r="U1573" s="67"/>
    </row>
    <row r="1574" spans="1:21" hidden="1" x14ac:dyDescent="0.25">
      <c r="A1574" s="18"/>
      <c r="B1574" s="18"/>
      <c r="C1574" s="74"/>
      <c r="D1574" s="74"/>
      <c r="E1574" s="75"/>
      <c r="F1574" s="5"/>
      <c r="G1574" s="5"/>
      <c r="H1574" s="5"/>
      <c r="K1574" s="5"/>
      <c r="L1574" s="5"/>
      <c r="M1574" s="18"/>
      <c r="N1574" s="18"/>
      <c r="T1574" s="67"/>
      <c r="U1574" s="67"/>
    </row>
    <row r="1575" spans="1:21" hidden="1" x14ac:dyDescent="0.25">
      <c r="A1575" s="18"/>
      <c r="B1575" s="18"/>
      <c r="C1575" s="74"/>
      <c r="D1575" s="74"/>
      <c r="E1575" s="75"/>
      <c r="F1575" s="5"/>
      <c r="G1575" s="5"/>
      <c r="H1575" s="5"/>
      <c r="K1575" s="5"/>
      <c r="L1575" s="5"/>
      <c r="M1575" s="18"/>
      <c r="N1575" s="18"/>
      <c r="T1575" s="67"/>
      <c r="U1575" s="67"/>
    </row>
    <row r="1576" spans="1:21" hidden="1" x14ac:dyDescent="0.25">
      <c r="A1576" s="18"/>
      <c r="B1576" s="18"/>
      <c r="C1576" s="74"/>
      <c r="D1576" s="74"/>
      <c r="E1576" s="75"/>
      <c r="F1576" s="5"/>
      <c r="G1576" s="5"/>
      <c r="H1576" s="5"/>
      <c r="K1576" s="5"/>
      <c r="L1576" s="5"/>
      <c r="M1576" s="18"/>
      <c r="N1576" s="18"/>
      <c r="T1576" s="67"/>
      <c r="U1576" s="67"/>
    </row>
    <row r="1577" spans="1:21" hidden="1" x14ac:dyDescent="0.25">
      <c r="A1577" s="18"/>
      <c r="B1577" s="18"/>
      <c r="C1577" s="74"/>
      <c r="D1577" s="74"/>
      <c r="E1577" s="75"/>
      <c r="F1577" s="5"/>
      <c r="G1577" s="5"/>
      <c r="H1577" s="5"/>
      <c r="K1577" s="5"/>
      <c r="L1577" s="5"/>
      <c r="M1577" s="18"/>
      <c r="N1577" s="18"/>
      <c r="T1577" s="67"/>
      <c r="U1577" s="67"/>
    </row>
    <row r="1578" spans="1:21" hidden="1" x14ac:dyDescent="0.25">
      <c r="A1578" s="18"/>
      <c r="B1578" s="18"/>
      <c r="C1578" s="74"/>
      <c r="D1578" s="74"/>
      <c r="E1578" s="75"/>
      <c r="F1578" s="5"/>
      <c r="G1578" s="5"/>
      <c r="H1578" s="5"/>
      <c r="K1578" s="5"/>
      <c r="L1578" s="5"/>
      <c r="M1578" s="18"/>
      <c r="N1578" s="18"/>
      <c r="T1578" s="67"/>
      <c r="U1578" s="67"/>
    </row>
    <row r="1579" spans="1:21" hidden="1" x14ac:dyDescent="0.25">
      <c r="A1579" s="18"/>
      <c r="B1579" s="18"/>
      <c r="C1579" s="74"/>
      <c r="D1579" s="74"/>
      <c r="E1579" s="75"/>
      <c r="F1579" s="5"/>
      <c r="G1579" s="5"/>
      <c r="H1579" s="5"/>
      <c r="K1579" s="5"/>
      <c r="L1579" s="5"/>
      <c r="M1579" s="18"/>
      <c r="N1579" s="18"/>
      <c r="T1579" s="67"/>
      <c r="U1579" s="67"/>
    </row>
    <row r="1580" spans="1:21" hidden="1" x14ac:dyDescent="0.25">
      <c r="A1580" s="18"/>
      <c r="B1580" s="18"/>
      <c r="C1580" s="74"/>
      <c r="D1580" s="74"/>
      <c r="E1580" s="75"/>
      <c r="F1580" s="5"/>
      <c r="G1580" s="5"/>
      <c r="H1580" s="5"/>
      <c r="K1580" s="5"/>
      <c r="L1580" s="5"/>
      <c r="M1580" s="18"/>
      <c r="N1580" s="18"/>
      <c r="T1580" s="67"/>
      <c r="U1580" s="67"/>
    </row>
    <row r="1581" spans="1:21" hidden="1" x14ac:dyDescent="0.25">
      <c r="A1581" s="18"/>
      <c r="B1581" s="18"/>
      <c r="C1581" s="74"/>
      <c r="D1581" s="74"/>
      <c r="E1581" s="75"/>
      <c r="F1581" s="5"/>
      <c r="G1581" s="5"/>
      <c r="H1581" s="5"/>
      <c r="K1581" s="5"/>
      <c r="L1581" s="5"/>
      <c r="M1581" s="18"/>
      <c r="N1581" s="18"/>
      <c r="T1581" s="67"/>
      <c r="U1581" s="67"/>
    </row>
    <row r="1582" spans="1:21" hidden="1" x14ac:dyDescent="0.25">
      <c r="A1582" s="18"/>
      <c r="B1582" s="18"/>
      <c r="C1582" s="74"/>
      <c r="D1582" s="74"/>
      <c r="E1582" s="75"/>
      <c r="F1582" s="5"/>
      <c r="G1582" s="5"/>
      <c r="H1582" s="5"/>
      <c r="K1582" s="5"/>
      <c r="L1582" s="5"/>
      <c r="M1582" s="18"/>
      <c r="N1582" s="18"/>
      <c r="T1582" s="67"/>
      <c r="U1582" s="67"/>
    </row>
    <row r="1583" spans="1:21" hidden="1" x14ac:dyDescent="0.25">
      <c r="A1583" s="18"/>
      <c r="B1583" s="18"/>
      <c r="C1583" s="74"/>
      <c r="D1583" s="74"/>
      <c r="E1583" s="75"/>
      <c r="F1583" s="5"/>
      <c r="G1583" s="5"/>
      <c r="H1583" s="5"/>
      <c r="K1583" s="5"/>
      <c r="L1583" s="5"/>
      <c r="M1583" s="18"/>
      <c r="N1583" s="18"/>
      <c r="T1583" s="67"/>
      <c r="U1583" s="67"/>
    </row>
    <row r="1584" spans="1:21" hidden="1" x14ac:dyDescent="0.25">
      <c r="A1584" s="18"/>
      <c r="B1584" s="18"/>
      <c r="C1584" s="74"/>
      <c r="D1584" s="74"/>
      <c r="E1584" s="75"/>
      <c r="F1584" s="5"/>
      <c r="G1584" s="5"/>
      <c r="H1584" s="5"/>
      <c r="K1584" s="5"/>
      <c r="L1584" s="5"/>
      <c r="M1584" s="18"/>
      <c r="N1584" s="18"/>
      <c r="T1584" s="67"/>
      <c r="U1584" s="67"/>
    </row>
    <row r="1585" spans="1:21" hidden="1" x14ac:dyDescent="0.25">
      <c r="A1585" s="18"/>
      <c r="B1585" s="18"/>
      <c r="C1585" s="74"/>
      <c r="D1585" s="74"/>
      <c r="E1585" s="75"/>
      <c r="F1585" s="5"/>
      <c r="G1585" s="5"/>
      <c r="H1585" s="5"/>
      <c r="K1585" s="5"/>
      <c r="L1585" s="5"/>
      <c r="M1585" s="18"/>
      <c r="N1585" s="18"/>
      <c r="T1585" s="67"/>
      <c r="U1585" s="67"/>
    </row>
    <row r="1586" spans="1:21" hidden="1" x14ac:dyDescent="0.25">
      <c r="A1586" s="18"/>
      <c r="B1586" s="18"/>
      <c r="C1586" s="74"/>
      <c r="D1586" s="74"/>
      <c r="E1586" s="75"/>
      <c r="F1586" s="5"/>
      <c r="G1586" s="5"/>
      <c r="H1586" s="5"/>
      <c r="K1586" s="5"/>
      <c r="L1586" s="5"/>
      <c r="M1586" s="18"/>
      <c r="N1586" s="18"/>
      <c r="T1586" s="67"/>
      <c r="U1586" s="67"/>
    </row>
    <row r="1587" spans="1:21" hidden="1" x14ac:dyDescent="0.25">
      <c r="A1587" s="18"/>
      <c r="B1587" s="18"/>
      <c r="C1587" s="74"/>
      <c r="D1587" s="74"/>
      <c r="E1587" s="75"/>
      <c r="F1587" s="5"/>
      <c r="G1587" s="5"/>
      <c r="H1587" s="5"/>
      <c r="K1587" s="5"/>
      <c r="L1587" s="5"/>
      <c r="M1587" s="18"/>
      <c r="N1587" s="18"/>
      <c r="T1587" s="67"/>
      <c r="U1587" s="67"/>
    </row>
    <row r="1588" spans="1:21" hidden="1" x14ac:dyDescent="0.25">
      <c r="A1588" s="18"/>
      <c r="B1588" s="18"/>
      <c r="C1588" s="74"/>
      <c r="D1588" s="74"/>
      <c r="E1588" s="75"/>
      <c r="F1588" s="5"/>
      <c r="G1588" s="5"/>
      <c r="H1588" s="5"/>
      <c r="K1588" s="5"/>
      <c r="L1588" s="5"/>
      <c r="M1588" s="18"/>
      <c r="N1588" s="18"/>
      <c r="T1588" s="67"/>
      <c r="U1588" s="67"/>
    </row>
    <row r="1589" spans="1:21" hidden="1" x14ac:dyDescent="0.25">
      <c r="A1589" s="18"/>
      <c r="B1589" s="18"/>
      <c r="C1589" s="74"/>
      <c r="D1589" s="74"/>
      <c r="E1589" s="75"/>
      <c r="F1589" s="5"/>
      <c r="G1589" s="5"/>
      <c r="H1589" s="5"/>
      <c r="K1589" s="5"/>
      <c r="L1589" s="5"/>
      <c r="M1589" s="18"/>
      <c r="N1589" s="18"/>
      <c r="T1589" s="67"/>
      <c r="U1589" s="67"/>
    </row>
    <row r="1590" spans="1:21" hidden="1" x14ac:dyDescent="0.25">
      <c r="A1590" s="18"/>
      <c r="B1590" s="18"/>
      <c r="C1590" s="74"/>
      <c r="D1590" s="74"/>
      <c r="E1590" s="75"/>
      <c r="F1590" s="5"/>
      <c r="G1590" s="5"/>
      <c r="H1590" s="5"/>
      <c r="K1590" s="5"/>
      <c r="L1590" s="5"/>
      <c r="M1590" s="18"/>
      <c r="N1590" s="18"/>
      <c r="T1590" s="67"/>
      <c r="U1590" s="67"/>
    </row>
    <row r="1591" spans="1:21" hidden="1" x14ac:dyDescent="0.25">
      <c r="A1591" s="18"/>
      <c r="B1591" s="18"/>
      <c r="C1591" s="74"/>
      <c r="D1591" s="74"/>
      <c r="E1591" s="75"/>
      <c r="F1591" s="5"/>
      <c r="G1591" s="5"/>
      <c r="H1591" s="5"/>
      <c r="K1591" s="5"/>
      <c r="L1591" s="5"/>
      <c r="M1591" s="18"/>
      <c r="N1591" s="18"/>
      <c r="T1591" s="67"/>
      <c r="U1591" s="67"/>
    </row>
    <row r="1592" spans="1:21" hidden="1" x14ac:dyDescent="0.25">
      <c r="A1592" s="18"/>
      <c r="B1592" s="18"/>
      <c r="C1592" s="74"/>
      <c r="D1592" s="74"/>
      <c r="E1592" s="75"/>
      <c r="F1592" s="5"/>
      <c r="G1592" s="5"/>
      <c r="H1592" s="5"/>
      <c r="K1592" s="5"/>
      <c r="L1592" s="5"/>
      <c r="M1592" s="18"/>
      <c r="N1592" s="18"/>
      <c r="T1592" s="67"/>
      <c r="U1592" s="67"/>
    </row>
    <row r="1593" spans="1:21" hidden="1" x14ac:dyDescent="0.25">
      <c r="A1593" s="18"/>
      <c r="B1593" s="18"/>
      <c r="C1593" s="74"/>
      <c r="D1593" s="74"/>
      <c r="E1593" s="75"/>
      <c r="F1593" s="5"/>
      <c r="G1593" s="5"/>
      <c r="H1593" s="5"/>
      <c r="K1593" s="5"/>
      <c r="L1593" s="5"/>
      <c r="M1593" s="18"/>
      <c r="N1593" s="18"/>
      <c r="T1593" s="67"/>
      <c r="U1593" s="67"/>
    </row>
    <row r="1594" spans="1:21" hidden="1" x14ac:dyDescent="0.25">
      <c r="A1594" s="18"/>
      <c r="B1594" s="18"/>
      <c r="C1594" s="74"/>
      <c r="D1594" s="74"/>
      <c r="E1594" s="75"/>
      <c r="F1594" s="5"/>
      <c r="G1594" s="5"/>
      <c r="H1594" s="5"/>
      <c r="K1594" s="5"/>
      <c r="L1594" s="5"/>
      <c r="M1594" s="18"/>
      <c r="N1594" s="18"/>
      <c r="T1594" s="67"/>
      <c r="U1594" s="67"/>
    </row>
    <row r="1595" spans="1:21" hidden="1" x14ac:dyDescent="0.25">
      <c r="A1595" s="18"/>
      <c r="B1595" s="18"/>
      <c r="C1595" s="74"/>
      <c r="D1595" s="74"/>
      <c r="E1595" s="75"/>
      <c r="F1595" s="5"/>
      <c r="G1595" s="5"/>
      <c r="H1595" s="5"/>
      <c r="K1595" s="5"/>
      <c r="L1595" s="5"/>
      <c r="M1595" s="18"/>
      <c r="N1595" s="18"/>
      <c r="T1595" s="67"/>
      <c r="U1595" s="67"/>
    </row>
    <row r="1596" spans="1:21" hidden="1" x14ac:dyDescent="0.25">
      <c r="A1596" s="18"/>
      <c r="B1596" s="18"/>
      <c r="C1596" s="74"/>
      <c r="D1596" s="74"/>
      <c r="E1596" s="75"/>
      <c r="F1596" s="5"/>
      <c r="G1596" s="5"/>
      <c r="H1596" s="5"/>
      <c r="K1596" s="5"/>
      <c r="L1596" s="5"/>
      <c r="M1596" s="18"/>
      <c r="N1596" s="18"/>
      <c r="T1596" s="67"/>
      <c r="U1596" s="67"/>
    </row>
    <row r="1597" spans="1:21" hidden="1" x14ac:dyDescent="0.25">
      <c r="A1597" s="18"/>
      <c r="B1597" s="18"/>
      <c r="C1597" s="74"/>
      <c r="D1597" s="74"/>
      <c r="E1597" s="75"/>
      <c r="F1597" s="5"/>
      <c r="G1597" s="5"/>
      <c r="H1597" s="5"/>
      <c r="K1597" s="5"/>
      <c r="L1597" s="5"/>
      <c r="M1597" s="18"/>
      <c r="N1597" s="18"/>
      <c r="T1597" s="67"/>
      <c r="U1597" s="67"/>
    </row>
    <row r="1598" spans="1:21" hidden="1" x14ac:dyDescent="0.25">
      <c r="A1598" s="18"/>
      <c r="B1598" s="18"/>
      <c r="C1598" s="74"/>
      <c r="D1598" s="74"/>
      <c r="E1598" s="75"/>
      <c r="F1598" s="5"/>
      <c r="G1598" s="5"/>
      <c r="H1598" s="5"/>
      <c r="K1598" s="5"/>
      <c r="L1598" s="5"/>
      <c r="M1598" s="18"/>
      <c r="N1598" s="18"/>
      <c r="T1598" s="67"/>
      <c r="U1598" s="67"/>
    </row>
    <row r="1599" spans="1:21" hidden="1" x14ac:dyDescent="0.25">
      <c r="A1599" s="18"/>
      <c r="B1599" s="18"/>
      <c r="C1599" s="74"/>
      <c r="D1599" s="74"/>
      <c r="E1599" s="75"/>
      <c r="F1599" s="5"/>
      <c r="G1599" s="5"/>
      <c r="H1599" s="5"/>
      <c r="K1599" s="5"/>
      <c r="L1599" s="5"/>
      <c r="M1599" s="18"/>
      <c r="N1599" s="18"/>
      <c r="T1599" s="67"/>
      <c r="U1599" s="67"/>
    </row>
    <row r="1600" spans="1:21" hidden="1" x14ac:dyDescent="0.25">
      <c r="A1600" s="18"/>
      <c r="B1600" s="18"/>
      <c r="C1600" s="74"/>
      <c r="D1600" s="74"/>
      <c r="E1600" s="75"/>
      <c r="F1600" s="5"/>
      <c r="G1600" s="5"/>
      <c r="H1600" s="5"/>
      <c r="K1600" s="5"/>
      <c r="L1600" s="5"/>
      <c r="M1600" s="18"/>
      <c r="N1600" s="18"/>
      <c r="T1600" s="67"/>
      <c r="U1600" s="67"/>
    </row>
    <row r="1601" spans="1:21" hidden="1" x14ac:dyDescent="0.25">
      <c r="A1601" s="18"/>
      <c r="B1601" s="18"/>
      <c r="C1601" s="74"/>
      <c r="D1601" s="74"/>
      <c r="E1601" s="75"/>
      <c r="F1601" s="5"/>
      <c r="G1601" s="5"/>
      <c r="H1601" s="5"/>
      <c r="K1601" s="5"/>
      <c r="L1601" s="5"/>
      <c r="M1601" s="18"/>
      <c r="N1601" s="18"/>
      <c r="T1601" s="67"/>
      <c r="U1601" s="67"/>
    </row>
    <row r="1602" spans="1:21" hidden="1" x14ac:dyDescent="0.25">
      <c r="A1602" s="18"/>
      <c r="B1602" s="18"/>
      <c r="C1602" s="74"/>
      <c r="D1602" s="74"/>
      <c r="E1602" s="75"/>
      <c r="F1602" s="5"/>
      <c r="G1602" s="5"/>
      <c r="H1602" s="5"/>
      <c r="K1602" s="5"/>
      <c r="L1602" s="5"/>
      <c r="M1602" s="18"/>
      <c r="N1602" s="18"/>
      <c r="T1602" s="67"/>
      <c r="U1602" s="67"/>
    </row>
    <row r="1603" spans="1:21" hidden="1" x14ac:dyDescent="0.25">
      <c r="A1603" s="18"/>
      <c r="B1603" s="18"/>
      <c r="C1603" s="74"/>
      <c r="D1603" s="74"/>
      <c r="E1603" s="75"/>
      <c r="F1603" s="5"/>
      <c r="G1603" s="5"/>
      <c r="H1603" s="5"/>
      <c r="K1603" s="5"/>
      <c r="L1603" s="5"/>
      <c r="M1603" s="18"/>
      <c r="N1603" s="18"/>
      <c r="T1603" s="67"/>
      <c r="U1603" s="67"/>
    </row>
    <row r="1604" spans="1:21" hidden="1" x14ac:dyDescent="0.25">
      <c r="A1604" s="18"/>
      <c r="B1604" s="18"/>
      <c r="C1604" s="74"/>
      <c r="D1604" s="74"/>
      <c r="E1604" s="75"/>
      <c r="F1604" s="5"/>
      <c r="G1604" s="5"/>
      <c r="H1604" s="5"/>
      <c r="K1604" s="5"/>
      <c r="L1604" s="5"/>
      <c r="M1604" s="18"/>
      <c r="N1604" s="18"/>
      <c r="T1604" s="67"/>
      <c r="U1604" s="67"/>
    </row>
    <row r="1605" spans="1:21" hidden="1" x14ac:dyDescent="0.25">
      <c r="A1605" s="18"/>
      <c r="B1605" s="18"/>
      <c r="C1605" s="74"/>
      <c r="D1605" s="74"/>
      <c r="E1605" s="75"/>
      <c r="F1605" s="5"/>
      <c r="G1605" s="5"/>
      <c r="H1605" s="5"/>
      <c r="K1605" s="5"/>
      <c r="L1605" s="5"/>
      <c r="M1605" s="18"/>
      <c r="N1605" s="18"/>
      <c r="T1605" s="67"/>
      <c r="U1605" s="67"/>
    </row>
    <row r="1606" spans="1:21" hidden="1" x14ac:dyDescent="0.25">
      <c r="A1606" s="18"/>
      <c r="B1606" s="18"/>
      <c r="C1606" s="74"/>
      <c r="D1606" s="74"/>
      <c r="E1606" s="75"/>
      <c r="F1606" s="5"/>
      <c r="G1606" s="5"/>
      <c r="H1606" s="5"/>
      <c r="K1606" s="5"/>
      <c r="L1606" s="5"/>
      <c r="M1606" s="18"/>
      <c r="N1606" s="18"/>
      <c r="T1606" s="67"/>
      <c r="U1606" s="67"/>
    </row>
    <row r="1607" spans="1:21" hidden="1" x14ac:dyDescent="0.25">
      <c r="A1607" s="18"/>
      <c r="B1607" s="18"/>
      <c r="C1607" s="74"/>
      <c r="D1607" s="74"/>
      <c r="E1607" s="75"/>
      <c r="F1607" s="5"/>
      <c r="G1607" s="5"/>
      <c r="H1607" s="5"/>
      <c r="K1607" s="5"/>
      <c r="L1607" s="5"/>
      <c r="M1607" s="18"/>
      <c r="N1607" s="18"/>
      <c r="T1607" s="67"/>
      <c r="U1607" s="67"/>
    </row>
    <row r="1608" spans="1:21" hidden="1" x14ac:dyDescent="0.25">
      <c r="A1608" s="18"/>
      <c r="B1608" s="18"/>
      <c r="C1608" s="74"/>
      <c r="D1608" s="74"/>
      <c r="E1608" s="75"/>
      <c r="F1608" s="5"/>
      <c r="G1608" s="5"/>
      <c r="H1608" s="5"/>
      <c r="K1608" s="5"/>
      <c r="L1608" s="5"/>
      <c r="M1608" s="18"/>
      <c r="N1608" s="18"/>
      <c r="T1608" s="67"/>
      <c r="U1608" s="67"/>
    </row>
    <row r="1609" spans="1:21" hidden="1" x14ac:dyDescent="0.25">
      <c r="A1609" s="18"/>
      <c r="B1609" s="18"/>
      <c r="C1609" s="74"/>
      <c r="D1609" s="74"/>
      <c r="E1609" s="75"/>
      <c r="F1609" s="5"/>
      <c r="G1609" s="5"/>
      <c r="H1609" s="5"/>
      <c r="K1609" s="5"/>
      <c r="L1609" s="5"/>
      <c r="M1609" s="18"/>
      <c r="N1609" s="18"/>
      <c r="T1609" s="67"/>
      <c r="U1609" s="67"/>
    </row>
    <row r="1610" spans="1:21" hidden="1" x14ac:dyDescent="0.25">
      <c r="A1610" s="18"/>
      <c r="B1610" s="18"/>
      <c r="C1610" s="74"/>
      <c r="D1610" s="74"/>
      <c r="E1610" s="75"/>
      <c r="F1610" s="5"/>
      <c r="G1610" s="5"/>
      <c r="H1610" s="5"/>
      <c r="K1610" s="5"/>
      <c r="L1610" s="5"/>
      <c r="M1610" s="18"/>
      <c r="N1610" s="18"/>
      <c r="T1610" s="67"/>
      <c r="U1610" s="67"/>
    </row>
    <row r="1611" spans="1:21" hidden="1" x14ac:dyDescent="0.25">
      <c r="A1611" s="18"/>
      <c r="B1611" s="18"/>
      <c r="C1611" s="74"/>
      <c r="D1611" s="74"/>
      <c r="E1611" s="75"/>
      <c r="F1611" s="5"/>
      <c r="G1611" s="5"/>
      <c r="H1611" s="5"/>
      <c r="K1611" s="5"/>
      <c r="L1611" s="5"/>
      <c r="M1611" s="18"/>
      <c r="N1611" s="18"/>
      <c r="T1611" s="67"/>
      <c r="U1611" s="67"/>
    </row>
    <row r="1612" spans="1:21" hidden="1" x14ac:dyDescent="0.25">
      <c r="A1612" s="18"/>
      <c r="B1612" s="18"/>
      <c r="C1612" s="74"/>
      <c r="D1612" s="74"/>
      <c r="E1612" s="75"/>
      <c r="F1612" s="5"/>
      <c r="G1612" s="5"/>
      <c r="H1612" s="5"/>
      <c r="K1612" s="5"/>
      <c r="L1612" s="5"/>
      <c r="M1612" s="18"/>
      <c r="N1612" s="18"/>
      <c r="T1612" s="67"/>
      <c r="U1612" s="67"/>
    </row>
    <row r="1613" spans="1:21" hidden="1" x14ac:dyDescent="0.25">
      <c r="A1613" s="18"/>
      <c r="B1613" s="18"/>
      <c r="C1613" s="74"/>
      <c r="D1613" s="74"/>
      <c r="E1613" s="75"/>
      <c r="F1613" s="5"/>
      <c r="G1613" s="5"/>
      <c r="H1613" s="5"/>
      <c r="K1613" s="5"/>
      <c r="L1613" s="5"/>
      <c r="M1613" s="18"/>
      <c r="N1613" s="18"/>
      <c r="T1613" s="67"/>
      <c r="U1613" s="67"/>
    </row>
    <row r="1614" spans="1:21" hidden="1" x14ac:dyDescent="0.25">
      <c r="A1614" s="18"/>
      <c r="B1614" s="18"/>
      <c r="C1614" s="74"/>
      <c r="D1614" s="74"/>
      <c r="E1614" s="75"/>
      <c r="F1614" s="5"/>
      <c r="G1614" s="5"/>
      <c r="H1614" s="5"/>
      <c r="K1614" s="5"/>
      <c r="L1614" s="5"/>
      <c r="M1614" s="18"/>
      <c r="N1614" s="18"/>
      <c r="T1614" s="67"/>
      <c r="U1614" s="67"/>
    </row>
    <row r="1615" spans="1:21" hidden="1" x14ac:dyDescent="0.25">
      <c r="A1615" s="18"/>
      <c r="B1615" s="18"/>
      <c r="C1615" s="74"/>
      <c r="D1615" s="74"/>
      <c r="E1615" s="75"/>
      <c r="F1615" s="5"/>
      <c r="G1615" s="5"/>
      <c r="H1615" s="5"/>
      <c r="K1615" s="5"/>
      <c r="L1615" s="5"/>
      <c r="M1615" s="18"/>
      <c r="N1615" s="18"/>
      <c r="T1615" s="67"/>
      <c r="U1615" s="67"/>
    </row>
    <row r="1616" spans="1:21" hidden="1" x14ac:dyDescent="0.25">
      <c r="A1616" s="18"/>
      <c r="B1616" s="18"/>
      <c r="C1616" s="74"/>
      <c r="D1616" s="74"/>
      <c r="E1616" s="75"/>
      <c r="F1616" s="5"/>
      <c r="G1616" s="5"/>
      <c r="H1616" s="5"/>
      <c r="K1616" s="5"/>
      <c r="L1616" s="5"/>
      <c r="M1616" s="18"/>
      <c r="N1616" s="18"/>
      <c r="T1616" s="67"/>
      <c r="U1616" s="67"/>
    </row>
    <row r="1617" spans="1:21" hidden="1" x14ac:dyDescent="0.25">
      <c r="A1617" s="18"/>
      <c r="B1617" s="18"/>
      <c r="C1617" s="74"/>
      <c r="D1617" s="74"/>
      <c r="E1617" s="75"/>
      <c r="F1617" s="5"/>
      <c r="G1617" s="5"/>
      <c r="H1617" s="5"/>
      <c r="K1617" s="5"/>
      <c r="L1617" s="5"/>
      <c r="M1617" s="18"/>
      <c r="N1617" s="18"/>
      <c r="T1617" s="67"/>
      <c r="U1617" s="67"/>
    </row>
    <row r="1618" spans="1:21" hidden="1" x14ac:dyDescent="0.25">
      <c r="A1618" s="18"/>
      <c r="B1618" s="18"/>
      <c r="C1618" s="74"/>
      <c r="D1618" s="74"/>
      <c r="E1618" s="75"/>
      <c r="F1618" s="5"/>
      <c r="G1618" s="5"/>
      <c r="H1618" s="5"/>
      <c r="K1618" s="5"/>
      <c r="L1618" s="5"/>
      <c r="M1618" s="18"/>
      <c r="N1618" s="18"/>
      <c r="T1618" s="67"/>
      <c r="U1618" s="67"/>
    </row>
    <row r="1619" spans="1:21" hidden="1" x14ac:dyDescent="0.25">
      <c r="A1619" s="18"/>
      <c r="B1619" s="18"/>
      <c r="C1619" s="74"/>
      <c r="D1619" s="74"/>
      <c r="E1619" s="75"/>
      <c r="F1619" s="5"/>
      <c r="G1619" s="5"/>
      <c r="H1619" s="5"/>
      <c r="K1619" s="5"/>
      <c r="L1619" s="5"/>
      <c r="M1619" s="18"/>
      <c r="N1619" s="18"/>
      <c r="T1619" s="67"/>
      <c r="U1619" s="67"/>
    </row>
    <row r="1620" spans="1:21" hidden="1" x14ac:dyDescent="0.25">
      <c r="A1620" s="18"/>
      <c r="B1620" s="18"/>
      <c r="C1620" s="74"/>
      <c r="D1620" s="74"/>
      <c r="E1620" s="75"/>
      <c r="F1620" s="5"/>
      <c r="G1620" s="5"/>
      <c r="H1620" s="5"/>
      <c r="K1620" s="5"/>
      <c r="L1620" s="5"/>
      <c r="M1620" s="18"/>
      <c r="N1620" s="18"/>
      <c r="T1620" s="67"/>
      <c r="U1620" s="67"/>
    </row>
    <row r="1621" spans="1:21" hidden="1" x14ac:dyDescent="0.25">
      <c r="A1621" s="18"/>
      <c r="B1621" s="18"/>
      <c r="C1621" s="74"/>
      <c r="D1621" s="74"/>
      <c r="E1621" s="75"/>
      <c r="F1621" s="5"/>
      <c r="G1621" s="5"/>
      <c r="H1621" s="5"/>
      <c r="K1621" s="5"/>
      <c r="L1621" s="5"/>
      <c r="M1621" s="18"/>
      <c r="N1621" s="18"/>
      <c r="T1621" s="67"/>
      <c r="U1621" s="67"/>
    </row>
    <row r="1622" spans="1:21" hidden="1" x14ac:dyDescent="0.25">
      <c r="A1622" s="18"/>
      <c r="B1622" s="18"/>
      <c r="C1622" s="74"/>
      <c r="D1622" s="74"/>
      <c r="E1622" s="75"/>
      <c r="F1622" s="5"/>
      <c r="G1622" s="5"/>
      <c r="H1622" s="5"/>
      <c r="K1622" s="5"/>
      <c r="L1622" s="5"/>
      <c r="M1622" s="18"/>
      <c r="N1622" s="18"/>
      <c r="T1622" s="67"/>
      <c r="U1622" s="67"/>
    </row>
    <row r="1623" spans="1:21" hidden="1" x14ac:dyDescent="0.25">
      <c r="A1623" s="18"/>
      <c r="B1623" s="18"/>
      <c r="C1623" s="74"/>
      <c r="D1623" s="74"/>
      <c r="E1623" s="75"/>
      <c r="F1623" s="5"/>
      <c r="G1623" s="5"/>
      <c r="H1623" s="5"/>
      <c r="K1623" s="5"/>
      <c r="L1623" s="5"/>
      <c r="M1623" s="18"/>
      <c r="N1623" s="18"/>
      <c r="T1623" s="67"/>
      <c r="U1623" s="67"/>
    </row>
    <row r="1624" spans="1:21" hidden="1" x14ac:dyDescent="0.25">
      <c r="A1624" s="18"/>
      <c r="B1624" s="18"/>
      <c r="C1624" s="74"/>
      <c r="D1624" s="74"/>
      <c r="E1624" s="75"/>
      <c r="F1624" s="5"/>
      <c r="G1624" s="5"/>
      <c r="H1624" s="5"/>
      <c r="K1624" s="5"/>
      <c r="L1624" s="5"/>
      <c r="M1624" s="18"/>
      <c r="N1624" s="18"/>
      <c r="T1624" s="67"/>
      <c r="U1624" s="67"/>
    </row>
    <row r="1625" spans="1:21" hidden="1" x14ac:dyDescent="0.25">
      <c r="A1625" s="18"/>
      <c r="B1625" s="18"/>
      <c r="C1625" s="74"/>
      <c r="D1625" s="74"/>
      <c r="E1625" s="75"/>
      <c r="F1625" s="5"/>
      <c r="G1625" s="5"/>
      <c r="H1625" s="5"/>
      <c r="K1625" s="5"/>
      <c r="L1625" s="5"/>
      <c r="M1625" s="18"/>
      <c r="N1625" s="18"/>
      <c r="T1625" s="67"/>
      <c r="U1625" s="67"/>
    </row>
    <row r="1626" spans="1:21" hidden="1" x14ac:dyDescent="0.25">
      <c r="A1626" s="18"/>
      <c r="B1626" s="18"/>
      <c r="C1626" s="74"/>
      <c r="D1626" s="74"/>
      <c r="E1626" s="75"/>
      <c r="F1626" s="5"/>
      <c r="G1626" s="5"/>
      <c r="H1626" s="5"/>
      <c r="K1626" s="5"/>
      <c r="L1626" s="5"/>
      <c r="M1626" s="18"/>
      <c r="N1626" s="18"/>
      <c r="T1626" s="67"/>
      <c r="U1626" s="67"/>
    </row>
    <row r="1627" spans="1:21" hidden="1" x14ac:dyDescent="0.25">
      <c r="A1627" s="18"/>
      <c r="B1627" s="18"/>
      <c r="C1627" s="74"/>
      <c r="D1627" s="74"/>
      <c r="E1627" s="75"/>
      <c r="F1627" s="5"/>
      <c r="G1627" s="5"/>
      <c r="H1627" s="5"/>
      <c r="K1627" s="5"/>
      <c r="L1627" s="5"/>
      <c r="M1627" s="18"/>
      <c r="N1627" s="18"/>
      <c r="T1627" s="67"/>
      <c r="U1627" s="67"/>
    </row>
    <row r="1628" spans="1:21" hidden="1" x14ac:dyDescent="0.25">
      <c r="A1628" s="18"/>
      <c r="B1628" s="18"/>
      <c r="C1628" s="74"/>
      <c r="D1628" s="74"/>
      <c r="E1628" s="75"/>
      <c r="F1628" s="5"/>
      <c r="G1628" s="5"/>
      <c r="H1628" s="5"/>
      <c r="K1628" s="5"/>
      <c r="L1628" s="5"/>
      <c r="M1628" s="18"/>
      <c r="N1628" s="18"/>
      <c r="T1628" s="67"/>
      <c r="U1628" s="67"/>
    </row>
    <row r="1629" spans="1:21" hidden="1" x14ac:dyDescent="0.25">
      <c r="A1629" s="18"/>
      <c r="B1629" s="18"/>
      <c r="C1629" s="74"/>
      <c r="D1629" s="74"/>
      <c r="E1629" s="75"/>
      <c r="F1629" s="5"/>
      <c r="G1629" s="5"/>
      <c r="H1629" s="5"/>
      <c r="K1629" s="5"/>
      <c r="L1629" s="5"/>
      <c r="M1629" s="18"/>
      <c r="N1629" s="18"/>
      <c r="T1629" s="67"/>
      <c r="U1629" s="67"/>
    </row>
    <row r="1630" spans="1:21" hidden="1" x14ac:dyDescent="0.25">
      <c r="A1630" s="18"/>
      <c r="B1630" s="18"/>
      <c r="C1630" s="74"/>
      <c r="D1630" s="74"/>
      <c r="E1630" s="75"/>
      <c r="F1630" s="5"/>
      <c r="G1630" s="5"/>
      <c r="H1630" s="5"/>
      <c r="K1630" s="5"/>
      <c r="L1630" s="5"/>
      <c r="M1630" s="18"/>
      <c r="N1630" s="18"/>
      <c r="T1630" s="67"/>
      <c r="U1630" s="67"/>
    </row>
    <row r="1631" spans="1:21" hidden="1" x14ac:dyDescent="0.25">
      <c r="A1631" s="18"/>
      <c r="B1631" s="18"/>
      <c r="C1631" s="74"/>
      <c r="D1631" s="74"/>
      <c r="E1631" s="75"/>
      <c r="F1631" s="5"/>
      <c r="G1631" s="5"/>
      <c r="H1631" s="5"/>
      <c r="K1631" s="5"/>
      <c r="L1631" s="5"/>
      <c r="M1631" s="18"/>
      <c r="N1631" s="18"/>
      <c r="T1631" s="67"/>
      <c r="U1631" s="67"/>
    </row>
    <row r="1632" spans="1:21" hidden="1" x14ac:dyDescent="0.25">
      <c r="A1632" s="18"/>
      <c r="B1632" s="18"/>
      <c r="C1632" s="74"/>
      <c r="D1632" s="74"/>
      <c r="E1632" s="75"/>
      <c r="F1632" s="5"/>
      <c r="G1632" s="5"/>
      <c r="H1632" s="5"/>
      <c r="K1632" s="5"/>
      <c r="L1632" s="5"/>
      <c r="M1632" s="18"/>
      <c r="N1632" s="18"/>
      <c r="T1632" s="67"/>
      <c r="U1632" s="67"/>
    </row>
    <row r="1633" spans="1:21" hidden="1" x14ac:dyDescent="0.25">
      <c r="A1633" s="18"/>
      <c r="B1633" s="18"/>
      <c r="C1633" s="74"/>
      <c r="D1633" s="74"/>
      <c r="E1633" s="75"/>
      <c r="F1633" s="5"/>
      <c r="G1633" s="5"/>
      <c r="H1633" s="5"/>
      <c r="K1633" s="5"/>
      <c r="L1633" s="5"/>
      <c r="M1633" s="18"/>
      <c r="N1633" s="18"/>
      <c r="T1633" s="67"/>
      <c r="U1633" s="67"/>
    </row>
    <row r="1634" spans="1:21" hidden="1" x14ac:dyDescent="0.25">
      <c r="A1634" s="18"/>
      <c r="B1634" s="18"/>
      <c r="C1634" s="74"/>
      <c r="D1634" s="74"/>
      <c r="E1634" s="75"/>
      <c r="F1634" s="5"/>
      <c r="G1634" s="5"/>
      <c r="H1634" s="5"/>
      <c r="K1634" s="5"/>
      <c r="L1634" s="5"/>
      <c r="M1634" s="18"/>
      <c r="N1634" s="18"/>
      <c r="T1634" s="67"/>
      <c r="U1634" s="67"/>
    </row>
    <row r="1635" spans="1:21" hidden="1" x14ac:dyDescent="0.25">
      <c r="A1635" s="18"/>
      <c r="B1635" s="18"/>
      <c r="C1635" s="74"/>
      <c r="D1635" s="74"/>
      <c r="E1635" s="75"/>
      <c r="F1635" s="5"/>
      <c r="G1635" s="5"/>
      <c r="H1635" s="5"/>
      <c r="K1635" s="5"/>
      <c r="L1635" s="5"/>
      <c r="M1635" s="18"/>
      <c r="N1635" s="18"/>
      <c r="T1635" s="67"/>
      <c r="U1635" s="67"/>
    </row>
    <row r="1636" spans="1:21" hidden="1" x14ac:dyDescent="0.25">
      <c r="A1636" s="18"/>
      <c r="B1636" s="18"/>
      <c r="C1636" s="74"/>
      <c r="D1636" s="74"/>
      <c r="E1636" s="75"/>
      <c r="F1636" s="5"/>
      <c r="G1636" s="5"/>
      <c r="H1636" s="5"/>
      <c r="K1636" s="5"/>
      <c r="L1636" s="5"/>
      <c r="M1636" s="18"/>
      <c r="N1636" s="18"/>
      <c r="T1636" s="67"/>
      <c r="U1636" s="67"/>
    </row>
    <row r="1637" spans="1:21" hidden="1" x14ac:dyDescent="0.25">
      <c r="A1637" s="18"/>
      <c r="B1637" s="18"/>
      <c r="C1637" s="74"/>
      <c r="D1637" s="74"/>
      <c r="E1637" s="75"/>
      <c r="F1637" s="5"/>
      <c r="G1637" s="5"/>
      <c r="H1637" s="5"/>
      <c r="K1637" s="5"/>
      <c r="L1637" s="5"/>
      <c r="M1637" s="18"/>
      <c r="N1637" s="18"/>
      <c r="T1637" s="67"/>
      <c r="U1637" s="67"/>
    </row>
    <row r="1638" spans="1:21" hidden="1" x14ac:dyDescent="0.25">
      <c r="A1638" s="18"/>
      <c r="B1638" s="18"/>
      <c r="C1638" s="74"/>
      <c r="D1638" s="74"/>
      <c r="E1638" s="75"/>
      <c r="F1638" s="5"/>
      <c r="G1638" s="5"/>
      <c r="H1638" s="5"/>
      <c r="K1638" s="5"/>
      <c r="L1638" s="5"/>
      <c r="M1638" s="18"/>
      <c r="N1638" s="18"/>
      <c r="T1638" s="67"/>
      <c r="U1638" s="67"/>
    </row>
    <row r="1639" spans="1:21" hidden="1" x14ac:dyDescent="0.25">
      <c r="A1639" s="18"/>
      <c r="B1639" s="18"/>
      <c r="C1639" s="74"/>
      <c r="D1639" s="74"/>
      <c r="E1639" s="75"/>
      <c r="F1639" s="5"/>
      <c r="G1639" s="5"/>
      <c r="H1639" s="5"/>
      <c r="K1639" s="5"/>
      <c r="L1639" s="5"/>
      <c r="M1639" s="18"/>
      <c r="N1639" s="18"/>
      <c r="T1639" s="67"/>
      <c r="U1639" s="67"/>
    </row>
    <row r="1640" spans="1:21" hidden="1" x14ac:dyDescent="0.25">
      <c r="A1640" s="18"/>
      <c r="B1640" s="18"/>
      <c r="C1640" s="74"/>
      <c r="D1640" s="74"/>
      <c r="E1640" s="75"/>
      <c r="F1640" s="5"/>
      <c r="G1640" s="5"/>
      <c r="H1640" s="5"/>
      <c r="K1640" s="5"/>
      <c r="L1640" s="5"/>
      <c r="M1640" s="18"/>
      <c r="N1640" s="18"/>
      <c r="T1640" s="67"/>
      <c r="U1640" s="67"/>
    </row>
    <row r="1641" spans="1:21" hidden="1" x14ac:dyDescent="0.25">
      <c r="A1641" s="18"/>
      <c r="B1641" s="18"/>
      <c r="C1641" s="74"/>
      <c r="D1641" s="74"/>
      <c r="E1641" s="75"/>
      <c r="F1641" s="5"/>
      <c r="G1641" s="5"/>
      <c r="H1641" s="5"/>
      <c r="K1641" s="5"/>
      <c r="L1641" s="5"/>
      <c r="M1641" s="18"/>
      <c r="N1641" s="18"/>
      <c r="T1641" s="67"/>
      <c r="U1641" s="67"/>
    </row>
    <row r="1642" spans="1:21" hidden="1" x14ac:dyDescent="0.25">
      <c r="A1642" s="18"/>
      <c r="B1642" s="18"/>
      <c r="C1642" s="74"/>
      <c r="D1642" s="74"/>
      <c r="E1642" s="75"/>
      <c r="F1642" s="5"/>
      <c r="G1642" s="5"/>
      <c r="H1642" s="5"/>
      <c r="K1642" s="5"/>
      <c r="L1642" s="5"/>
      <c r="M1642" s="18"/>
      <c r="N1642" s="18"/>
      <c r="T1642" s="67"/>
      <c r="U1642" s="67"/>
    </row>
    <row r="1643" spans="1:21" hidden="1" x14ac:dyDescent="0.25">
      <c r="A1643" s="18"/>
      <c r="B1643" s="18"/>
      <c r="C1643" s="74"/>
      <c r="D1643" s="74"/>
      <c r="E1643" s="75"/>
      <c r="F1643" s="5"/>
      <c r="G1643" s="5"/>
      <c r="H1643" s="5"/>
      <c r="K1643" s="5"/>
      <c r="L1643" s="5"/>
      <c r="M1643" s="18"/>
      <c r="N1643" s="18"/>
      <c r="T1643" s="67"/>
      <c r="U1643" s="67"/>
    </row>
    <row r="1644" spans="1:21" hidden="1" x14ac:dyDescent="0.25">
      <c r="A1644" s="18"/>
      <c r="B1644" s="18"/>
      <c r="C1644" s="74"/>
      <c r="D1644" s="74"/>
      <c r="E1644" s="75"/>
      <c r="F1644" s="5"/>
      <c r="G1644" s="5"/>
      <c r="H1644" s="5"/>
      <c r="K1644" s="5"/>
      <c r="L1644" s="5"/>
      <c r="M1644" s="18"/>
      <c r="N1644" s="18"/>
      <c r="T1644" s="67"/>
      <c r="U1644" s="67"/>
    </row>
    <row r="1645" spans="1:21" hidden="1" x14ac:dyDescent="0.25">
      <c r="A1645" s="18"/>
      <c r="B1645" s="18"/>
      <c r="C1645" s="74"/>
      <c r="D1645" s="74"/>
      <c r="E1645" s="75"/>
      <c r="F1645" s="5"/>
      <c r="G1645" s="5"/>
      <c r="H1645" s="5"/>
      <c r="K1645" s="5"/>
      <c r="L1645" s="5"/>
      <c r="M1645" s="18"/>
      <c r="N1645" s="18"/>
      <c r="T1645" s="67"/>
      <c r="U1645" s="67"/>
    </row>
    <row r="1646" spans="1:21" hidden="1" x14ac:dyDescent="0.25">
      <c r="A1646" s="18"/>
      <c r="B1646" s="18"/>
      <c r="C1646" s="74"/>
      <c r="D1646" s="74"/>
      <c r="E1646" s="75"/>
      <c r="F1646" s="5"/>
      <c r="G1646" s="5"/>
      <c r="H1646" s="5"/>
      <c r="K1646" s="5"/>
      <c r="L1646" s="5"/>
      <c r="M1646" s="18"/>
      <c r="N1646" s="18"/>
      <c r="T1646" s="67"/>
      <c r="U1646" s="67"/>
    </row>
    <row r="1647" spans="1:21" hidden="1" x14ac:dyDescent="0.25">
      <c r="A1647" s="18"/>
      <c r="B1647" s="18"/>
      <c r="C1647" s="74"/>
      <c r="D1647" s="74"/>
      <c r="E1647" s="75"/>
      <c r="F1647" s="5"/>
      <c r="G1647" s="5"/>
      <c r="H1647" s="5"/>
      <c r="K1647" s="5"/>
      <c r="L1647" s="5"/>
      <c r="M1647" s="18"/>
      <c r="N1647" s="18"/>
      <c r="T1647" s="67"/>
      <c r="U1647" s="67"/>
    </row>
    <row r="1648" spans="1:21" hidden="1" x14ac:dyDescent="0.25">
      <c r="A1648" s="18"/>
      <c r="B1648" s="18"/>
      <c r="C1648" s="74"/>
      <c r="D1648" s="74"/>
      <c r="E1648" s="75"/>
      <c r="F1648" s="5"/>
      <c r="G1648" s="5"/>
      <c r="H1648" s="5"/>
      <c r="K1648" s="5"/>
      <c r="L1648" s="5"/>
      <c r="M1648" s="18"/>
      <c r="N1648" s="18"/>
      <c r="T1648" s="67"/>
      <c r="U1648" s="67"/>
    </row>
    <row r="1649" spans="1:21" hidden="1" x14ac:dyDescent="0.25">
      <c r="A1649" s="18"/>
      <c r="B1649" s="18"/>
      <c r="C1649" s="74"/>
      <c r="D1649" s="74"/>
      <c r="E1649" s="75"/>
      <c r="F1649" s="5"/>
      <c r="G1649" s="5"/>
      <c r="H1649" s="5"/>
      <c r="K1649" s="5"/>
      <c r="L1649" s="5"/>
      <c r="M1649" s="18"/>
      <c r="N1649" s="18"/>
      <c r="T1649" s="67"/>
      <c r="U1649" s="67"/>
    </row>
    <row r="1650" spans="1:21" hidden="1" x14ac:dyDescent="0.25">
      <c r="A1650" s="18"/>
      <c r="B1650" s="18"/>
      <c r="C1650" s="74"/>
      <c r="D1650" s="74"/>
      <c r="E1650" s="75"/>
      <c r="F1650" s="5"/>
      <c r="G1650" s="5"/>
      <c r="H1650" s="5"/>
      <c r="K1650" s="5"/>
      <c r="L1650" s="5"/>
      <c r="M1650" s="18"/>
      <c r="N1650" s="18"/>
      <c r="T1650" s="67"/>
      <c r="U1650" s="67"/>
    </row>
    <row r="1651" spans="1:21" hidden="1" x14ac:dyDescent="0.25">
      <c r="A1651" s="18"/>
      <c r="B1651" s="18"/>
      <c r="C1651" s="74"/>
      <c r="D1651" s="74"/>
      <c r="E1651" s="75"/>
      <c r="F1651" s="5"/>
      <c r="G1651" s="5"/>
      <c r="H1651" s="5"/>
      <c r="K1651" s="5"/>
      <c r="L1651" s="5"/>
      <c r="M1651" s="18"/>
      <c r="N1651" s="18"/>
      <c r="T1651" s="67"/>
      <c r="U1651" s="67"/>
    </row>
    <row r="1652" spans="1:21" hidden="1" x14ac:dyDescent="0.25">
      <c r="A1652" s="18"/>
      <c r="B1652" s="18"/>
      <c r="C1652" s="74"/>
      <c r="D1652" s="74"/>
      <c r="E1652" s="75"/>
      <c r="F1652" s="5"/>
      <c r="G1652" s="5"/>
      <c r="H1652" s="5"/>
      <c r="K1652" s="5"/>
      <c r="L1652" s="5"/>
      <c r="M1652" s="18"/>
      <c r="N1652" s="18"/>
      <c r="T1652" s="67"/>
      <c r="U1652" s="67"/>
    </row>
    <row r="1653" spans="1:21" hidden="1" x14ac:dyDescent="0.25">
      <c r="A1653" s="18"/>
      <c r="B1653" s="18"/>
      <c r="C1653" s="74"/>
      <c r="D1653" s="74"/>
      <c r="E1653" s="75"/>
      <c r="F1653" s="5"/>
      <c r="G1653" s="5"/>
      <c r="H1653" s="5"/>
      <c r="K1653" s="5"/>
      <c r="L1653" s="5"/>
      <c r="M1653" s="18"/>
      <c r="N1653" s="18"/>
      <c r="T1653" s="67"/>
      <c r="U1653" s="67"/>
    </row>
    <row r="1654" spans="1:21" hidden="1" x14ac:dyDescent="0.25">
      <c r="A1654" s="18"/>
      <c r="B1654" s="18"/>
      <c r="C1654" s="74"/>
      <c r="D1654" s="74"/>
      <c r="E1654" s="75"/>
      <c r="F1654" s="5"/>
      <c r="G1654" s="5"/>
      <c r="H1654" s="5"/>
      <c r="K1654" s="5"/>
      <c r="L1654" s="5"/>
      <c r="M1654" s="18"/>
      <c r="N1654" s="18"/>
      <c r="T1654" s="67"/>
      <c r="U1654" s="67"/>
    </row>
    <row r="1655" spans="1:21" hidden="1" x14ac:dyDescent="0.25">
      <c r="A1655" s="18"/>
      <c r="B1655" s="18"/>
      <c r="C1655" s="74"/>
      <c r="D1655" s="74"/>
      <c r="E1655" s="75"/>
      <c r="F1655" s="5"/>
      <c r="G1655" s="5"/>
      <c r="H1655" s="5"/>
      <c r="K1655" s="5"/>
      <c r="L1655" s="5"/>
      <c r="M1655" s="18"/>
      <c r="N1655" s="18"/>
      <c r="T1655" s="67"/>
      <c r="U1655" s="67"/>
    </row>
    <row r="1656" spans="1:21" hidden="1" x14ac:dyDescent="0.25">
      <c r="A1656" s="18"/>
      <c r="B1656" s="18"/>
      <c r="C1656" s="74"/>
      <c r="D1656" s="74"/>
      <c r="E1656" s="75"/>
      <c r="F1656" s="5"/>
      <c r="G1656" s="5"/>
      <c r="H1656" s="5"/>
      <c r="K1656" s="5"/>
      <c r="L1656" s="5"/>
      <c r="M1656" s="18"/>
      <c r="N1656" s="18"/>
      <c r="T1656" s="67"/>
      <c r="U1656" s="67"/>
    </row>
    <row r="1657" spans="1:21" hidden="1" x14ac:dyDescent="0.25">
      <c r="A1657" s="18"/>
      <c r="B1657" s="18"/>
      <c r="C1657" s="74"/>
      <c r="D1657" s="74"/>
      <c r="E1657" s="75"/>
      <c r="F1657" s="5"/>
      <c r="G1657" s="5"/>
      <c r="H1657" s="5"/>
      <c r="K1657" s="5"/>
      <c r="L1657" s="5"/>
      <c r="M1657" s="18"/>
      <c r="N1657" s="18"/>
      <c r="T1657" s="67"/>
      <c r="U1657" s="67"/>
    </row>
    <row r="1658" spans="1:21" hidden="1" x14ac:dyDescent="0.25">
      <c r="A1658" s="18"/>
      <c r="B1658" s="18"/>
      <c r="C1658" s="74"/>
      <c r="D1658" s="74"/>
      <c r="E1658" s="75"/>
      <c r="F1658" s="5"/>
      <c r="G1658" s="5"/>
      <c r="H1658" s="5"/>
      <c r="K1658" s="5"/>
      <c r="L1658" s="5"/>
      <c r="M1658" s="18"/>
      <c r="N1658" s="18"/>
      <c r="T1658" s="67"/>
      <c r="U1658" s="67"/>
    </row>
    <row r="1659" spans="1:21" hidden="1" x14ac:dyDescent="0.25">
      <c r="A1659" s="18"/>
      <c r="B1659" s="18"/>
      <c r="C1659" s="74"/>
      <c r="D1659" s="74"/>
      <c r="E1659" s="75"/>
      <c r="F1659" s="5"/>
      <c r="G1659" s="5"/>
      <c r="H1659" s="5"/>
      <c r="K1659" s="5"/>
      <c r="L1659" s="5"/>
      <c r="M1659" s="18"/>
      <c r="N1659" s="18"/>
      <c r="T1659" s="67"/>
      <c r="U1659" s="67"/>
    </row>
    <row r="1660" spans="1:21" hidden="1" x14ac:dyDescent="0.25">
      <c r="A1660" s="18"/>
      <c r="B1660" s="18"/>
      <c r="C1660" s="74"/>
      <c r="D1660" s="74"/>
      <c r="E1660" s="75"/>
      <c r="F1660" s="5"/>
      <c r="G1660" s="5"/>
      <c r="H1660" s="5"/>
      <c r="K1660" s="5"/>
      <c r="L1660" s="5"/>
      <c r="M1660" s="18"/>
      <c r="N1660" s="18"/>
      <c r="T1660" s="67"/>
      <c r="U1660" s="67"/>
    </row>
    <row r="1661" spans="1:21" hidden="1" x14ac:dyDescent="0.25">
      <c r="A1661" s="18"/>
      <c r="B1661" s="18"/>
      <c r="C1661" s="74"/>
      <c r="D1661" s="74"/>
      <c r="E1661" s="75"/>
      <c r="F1661" s="5"/>
      <c r="G1661" s="5"/>
      <c r="H1661" s="5"/>
      <c r="K1661" s="5"/>
      <c r="L1661" s="5"/>
      <c r="M1661" s="18"/>
      <c r="N1661" s="18"/>
      <c r="T1661" s="67"/>
      <c r="U1661" s="67"/>
    </row>
    <row r="1662" spans="1:21" hidden="1" x14ac:dyDescent="0.25">
      <c r="A1662" s="18"/>
      <c r="B1662" s="18"/>
      <c r="C1662" s="74"/>
      <c r="D1662" s="74"/>
      <c r="E1662" s="75"/>
      <c r="F1662" s="5"/>
      <c r="G1662" s="5"/>
      <c r="H1662" s="5"/>
      <c r="K1662" s="5"/>
      <c r="L1662" s="5"/>
      <c r="M1662" s="18"/>
      <c r="N1662" s="18"/>
      <c r="T1662" s="67"/>
      <c r="U1662" s="67"/>
    </row>
    <row r="1663" spans="1:21" hidden="1" x14ac:dyDescent="0.25">
      <c r="A1663" s="18"/>
      <c r="B1663" s="18"/>
      <c r="C1663" s="74"/>
      <c r="D1663" s="74"/>
      <c r="E1663" s="75"/>
      <c r="F1663" s="5"/>
      <c r="G1663" s="5"/>
      <c r="H1663" s="5"/>
      <c r="K1663" s="5"/>
      <c r="L1663" s="5"/>
      <c r="M1663" s="18"/>
      <c r="N1663" s="18"/>
      <c r="T1663" s="67"/>
      <c r="U1663" s="67"/>
    </row>
    <row r="1664" spans="1:21" hidden="1" x14ac:dyDescent="0.25">
      <c r="A1664" s="18"/>
      <c r="B1664" s="18"/>
      <c r="C1664" s="74"/>
      <c r="D1664" s="74"/>
      <c r="E1664" s="75"/>
      <c r="F1664" s="5"/>
      <c r="G1664" s="5"/>
      <c r="H1664" s="5"/>
      <c r="K1664" s="5"/>
      <c r="L1664" s="5"/>
      <c r="M1664" s="18"/>
      <c r="N1664" s="18"/>
      <c r="T1664" s="67"/>
      <c r="U1664" s="67"/>
    </row>
    <row r="1665" spans="1:21" hidden="1" x14ac:dyDescent="0.25">
      <c r="A1665" s="18"/>
      <c r="B1665" s="18"/>
      <c r="C1665" s="74"/>
      <c r="D1665" s="74"/>
      <c r="E1665" s="75"/>
      <c r="F1665" s="5"/>
      <c r="G1665" s="5"/>
      <c r="H1665" s="5"/>
      <c r="K1665" s="5"/>
      <c r="L1665" s="5"/>
      <c r="M1665" s="18"/>
      <c r="N1665" s="18"/>
      <c r="T1665" s="67"/>
      <c r="U1665" s="67"/>
    </row>
    <row r="1666" spans="1:21" hidden="1" x14ac:dyDescent="0.25">
      <c r="A1666" s="18"/>
      <c r="B1666" s="18"/>
      <c r="C1666" s="74"/>
      <c r="D1666" s="74"/>
      <c r="E1666" s="75"/>
      <c r="F1666" s="5"/>
      <c r="G1666" s="5"/>
      <c r="H1666" s="5"/>
      <c r="K1666" s="5"/>
      <c r="L1666" s="5"/>
      <c r="M1666" s="18"/>
      <c r="N1666" s="18"/>
      <c r="T1666" s="67"/>
      <c r="U1666" s="67"/>
    </row>
    <row r="1667" spans="1:21" hidden="1" x14ac:dyDescent="0.25">
      <c r="A1667" s="18"/>
      <c r="B1667" s="18"/>
      <c r="C1667" s="74"/>
      <c r="D1667" s="74"/>
      <c r="E1667" s="75"/>
      <c r="F1667" s="5"/>
      <c r="G1667" s="5"/>
      <c r="H1667" s="5"/>
      <c r="K1667" s="5"/>
      <c r="L1667" s="5"/>
      <c r="M1667" s="18"/>
      <c r="N1667" s="18"/>
      <c r="T1667" s="67"/>
      <c r="U1667" s="67"/>
    </row>
    <row r="1668" spans="1:21" hidden="1" x14ac:dyDescent="0.25">
      <c r="A1668" s="18"/>
      <c r="B1668" s="18"/>
      <c r="C1668" s="74"/>
      <c r="D1668" s="74"/>
      <c r="E1668" s="75"/>
      <c r="F1668" s="5"/>
      <c r="G1668" s="5"/>
      <c r="H1668" s="5"/>
      <c r="K1668" s="5"/>
      <c r="L1668" s="5"/>
      <c r="M1668" s="18"/>
      <c r="N1668" s="18"/>
      <c r="T1668" s="67"/>
      <c r="U1668" s="67"/>
    </row>
    <row r="1669" spans="1:21" hidden="1" x14ac:dyDescent="0.25">
      <c r="A1669" s="18"/>
      <c r="B1669" s="18"/>
      <c r="C1669" s="74"/>
      <c r="D1669" s="74"/>
      <c r="E1669" s="75"/>
      <c r="F1669" s="5"/>
      <c r="G1669" s="5"/>
      <c r="H1669" s="5"/>
      <c r="K1669" s="5"/>
      <c r="L1669" s="5"/>
      <c r="M1669" s="18"/>
      <c r="N1669" s="18"/>
      <c r="T1669" s="67"/>
      <c r="U1669" s="67"/>
    </row>
    <row r="1670" spans="1:21" hidden="1" x14ac:dyDescent="0.25">
      <c r="A1670" s="18"/>
      <c r="B1670" s="18"/>
      <c r="C1670" s="74"/>
      <c r="D1670" s="74"/>
      <c r="E1670" s="75"/>
      <c r="F1670" s="5"/>
      <c r="G1670" s="5"/>
      <c r="H1670" s="5"/>
      <c r="K1670" s="5"/>
      <c r="L1670" s="5"/>
      <c r="M1670" s="18"/>
      <c r="N1670" s="18"/>
      <c r="T1670" s="67"/>
      <c r="U1670" s="67"/>
    </row>
    <row r="1671" spans="1:21" hidden="1" x14ac:dyDescent="0.25">
      <c r="A1671" s="18"/>
      <c r="B1671" s="18"/>
      <c r="C1671" s="74"/>
      <c r="D1671" s="74"/>
      <c r="E1671" s="75"/>
      <c r="F1671" s="5"/>
      <c r="G1671" s="5"/>
      <c r="H1671" s="5"/>
      <c r="K1671" s="5"/>
      <c r="L1671" s="5"/>
      <c r="M1671" s="18"/>
      <c r="N1671" s="18"/>
      <c r="T1671" s="67"/>
      <c r="U1671" s="67"/>
    </row>
    <row r="1672" spans="1:21" hidden="1" x14ac:dyDescent="0.25">
      <c r="A1672" s="18"/>
      <c r="B1672" s="18"/>
      <c r="C1672" s="74"/>
      <c r="D1672" s="74"/>
      <c r="E1672" s="75"/>
      <c r="F1672" s="5"/>
      <c r="G1672" s="5"/>
      <c r="H1672" s="5"/>
      <c r="K1672" s="5"/>
      <c r="L1672" s="5"/>
      <c r="M1672" s="18"/>
      <c r="N1672" s="18"/>
      <c r="T1672" s="67"/>
      <c r="U1672" s="67"/>
    </row>
    <row r="1673" spans="1:21" hidden="1" x14ac:dyDescent="0.25">
      <c r="A1673" s="18"/>
      <c r="B1673" s="18"/>
      <c r="C1673" s="74"/>
      <c r="D1673" s="74"/>
      <c r="E1673" s="75"/>
      <c r="F1673" s="5"/>
      <c r="G1673" s="5"/>
      <c r="H1673" s="5"/>
      <c r="K1673" s="5"/>
      <c r="L1673" s="5"/>
      <c r="M1673" s="18"/>
      <c r="N1673" s="18"/>
      <c r="T1673" s="67"/>
      <c r="U1673" s="67"/>
    </row>
    <row r="1674" spans="1:21" hidden="1" x14ac:dyDescent="0.25">
      <c r="A1674" s="18"/>
      <c r="B1674" s="18"/>
      <c r="C1674" s="74"/>
      <c r="D1674" s="74"/>
      <c r="E1674" s="75"/>
      <c r="F1674" s="5"/>
      <c r="G1674" s="5"/>
      <c r="H1674" s="5"/>
      <c r="K1674" s="5"/>
      <c r="L1674" s="5"/>
      <c r="M1674" s="18"/>
      <c r="N1674" s="18"/>
      <c r="T1674" s="67"/>
      <c r="U1674" s="67"/>
    </row>
    <row r="1675" spans="1:21" hidden="1" x14ac:dyDescent="0.25">
      <c r="A1675" s="18"/>
      <c r="B1675" s="18"/>
      <c r="C1675" s="74"/>
      <c r="D1675" s="74"/>
      <c r="E1675" s="75"/>
      <c r="F1675" s="5"/>
      <c r="G1675" s="5"/>
      <c r="H1675" s="5"/>
      <c r="K1675" s="5"/>
      <c r="L1675" s="5"/>
      <c r="M1675" s="18"/>
      <c r="N1675" s="18"/>
      <c r="T1675" s="67"/>
      <c r="U1675" s="67"/>
    </row>
    <row r="1676" spans="1:21" hidden="1" x14ac:dyDescent="0.25">
      <c r="A1676" s="18"/>
      <c r="B1676" s="18"/>
      <c r="C1676" s="74"/>
      <c r="D1676" s="74"/>
      <c r="E1676" s="75"/>
      <c r="F1676" s="5"/>
      <c r="G1676" s="5"/>
      <c r="H1676" s="5"/>
      <c r="K1676" s="5"/>
      <c r="L1676" s="5"/>
      <c r="M1676" s="18"/>
      <c r="N1676" s="18"/>
      <c r="T1676" s="67"/>
      <c r="U1676" s="67"/>
    </row>
    <row r="1677" spans="1:21" hidden="1" x14ac:dyDescent="0.25">
      <c r="A1677" s="18"/>
      <c r="B1677" s="18"/>
      <c r="C1677" s="74"/>
      <c r="D1677" s="74"/>
      <c r="E1677" s="75"/>
      <c r="F1677" s="5"/>
      <c r="G1677" s="5"/>
      <c r="H1677" s="5"/>
      <c r="K1677" s="5"/>
      <c r="L1677" s="5"/>
      <c r="M1677" s="18"/>
      <c r="N1677" s="18"/>
      <c r="T1677" s="67"/>
      <c r="U1677" s="67"/>
    </row>
    <row r="1678" spans="1:21" hidden="1" x14ac:dyDescent="0.25">
      <c r="A1678" s="18"/>
      <c r="B1678" s="18"/>
      <c r="C1678" s="74"/>
      <c r="D1678" s="74"/>
      <c r="E1678" s="75"/>
      <c r="F1678" s="5"/>
      <c r="G1678" s="5"/>
      <c r="H1678" s="5"/>
      <c r="K1678" s="5"/>
      <c r="L1678" s="5"/>
      <c r="M1678" s="18"/>
      <c r="N1678" s="18"/>
      <c r="T1678" s="67"/>
      <c r="U1678" s="67"/>
    </row>
    <row r="1679" spans="1:21" hidden="1" x14ac:dyDescent="0.25">
      <c r="A1679" s="18"/>
      <c r="B1679" s="18"/>
      <c r="C1679" s="74"/>
      <c r="D1679" s="74"/>
      <c r="E1679" s="75"/>
      <c r="F1679" s="5"/>
      <c r="G1679" s="5"/>
      <c r="H1679" s="5"/>
      <c r="K1679" s="5"/>
      <c r="L1679" s="5"/>
      <c r="M1679" s="18"/>
      <c r="N1679" s="18"/>
      <c r="T1679" s="67"/>
      <c r="U1679" s="67"/>
    </row>
    <row r="1680" spans="1:21" hidden="1" x14ac:dyDescent="0.25">
      <c r="A1680" s="18"/>
      <c r="B1680" s="18"/>
      <c r="C1680" s="74"/>
      <c r="D1680" s="74"/>
      <c r="E1680" s="75"/>
      <c r="F1680" s="5"/>
      <c r="G1680" s="5"/>
      <c r="H1680" s="5"/>
      <c r="K1680" s="5"/>
      <c r="L1680" s="5"/>
      <c r="M1680" s="18"/>
      <c r="N1680" s="18"/>
      <c r="T1680" s="67"/>
      <c r="U1680" s="67"/>
    </row>
    <row r="1681" spans="1:21" hidden="1" x14ac:dyDescent="0.25">
      <c r="A1681" s="18"/>
      <c r="B1681" s="18"/>
      <c r="C1681" s="74"/>
      <c r="D1681" s="74"/>
      <c r="E1681" s="75"/>
      <c r="F1681" s="5"/>
      <c r="G1681" s="5"/>
      <c r="H1681" s="5"/>
      <c r="K1681" s="5"/>
      <c r="L1681" s="5"/>
      <c r="M1681" s="18"/>
      <c r="N1681" s="18"/>
      <c r="T1681" s="67"/>
      <c r="U1681" s="67"/>
    </row>
    <row r="1682" spans="1:21" hidden="1" x14ac:dyDescent="0.25">
      <c r="A1682" s="18"/>
      <c r="B1682" s="18"/>
      <c r="C1682" s="74"/>
      <c r="D1682" s="74"/>
      <c r="E1682" s="75"/>
      <c r="F1682" s="5"/>
      <c r="G1682" s="5"/>
      <c r="H1682" s="5"/>
      <c r="K1682" s="5"/>
      <c r="L1682" s="5"/>
      <c r="M1682" s="18"/>
      <c r="N1682" s="18"/>
      <c r="T1682" s="67"/>
      <c r="U1682" s="67"/>
    </row>
    <row r="1683" spans="1:21" hidden="1" x14ac:dyDescent="0.25">
      <c r="A1683" s="18"/>
      <c r="B1683" s="18"/>
      <c r="C1683" s="74"/>
      <c r="D1683" s="74"/>
      <c r="E1683" s="75"/>
      <c r="F1683" s="5"/>
      <c r="G1683" s="5"/>
      <c r="H1683" s="5"/>
      <c r="K1683" s="5"/>
      <c r="L1683" s="5"/>
      <c r="M1683" s="18"/>
      <c r="N1683" s="18"/>
      <c r="T1683" s="67"/>
      <c r="U1683" s="67"/>
    </row>
    <row r="1684" spans="1:21" hidden="1" x14ac:dyDescent="0.25">
      <c r="A1684" s="18"/>
      <c r="B1684" s="18"/>
      <c r="C1684" s="74"/>
      <c r="D1684" s="74"/>
      <c r="E1684" s="75"/>
      <c r="F1684" s="5"/>
      <c r="G1684" s="5"/>
      <c r="H1684" s="5"/>
      <c r="K1684" s="5"/>
      <c r="L1684" s="5"/>
      <c r="M1684" s="18"/>
      <c r="N1684" s="18"/>
      <c r="T1684" s="67"/>
      <c r="U1684" s="67"/>
    </row>
    <row r="1685" spans="1:21" hidden="1" x14ac:dyDescent="0.25">
      <c r="A1685" s="18"/>
      <c r="B1685" s="18"/>
      <c r="C1685" s="74"/>
      <c r="D1685" s="74"/>
      <c r="E1685" s="75"/>
      <c r="F1685" s="5"/>
      <c r="G1685" s="5"/>
      <c r="H1685" s="5"/>
      <c r="K1685" s="5"/>
      <c r="L1685" s="5"/>
      <c r="M1685" s="18"/>
      <c r="N1685" s="18"/>
      <c r="T1685" s="67"/>
      <c r="U1685" s="67"/>
    </row>
    <row r="1686" spans="1:21" hidden="1" x14ac:dyDescent="0.25">
      <c r="A1686" s="18"/>
      <c r="B1686" s="18"/>
      <c r="C1686" s="74"/>
      <c r="D1686" s="74"/>
      <c r="E1686" s="75"/>
      <c r="F1686" s="5"/>
      <c r="G1686" s="5"/>
      <c r="H1686" s="5"/>
      <c r="K1686" s="5"/>
      <c r="L1686" s="5"/>
      <c r="M1686" s="18"/>
      <c r="N1686" s="18"/>
      <c r="T1686" s="67"/>
      <c r="U1686" s="67"/>
    </row>
    <row r="1687" spans="1:21" hidden="1" x14ac:dyDescent="0.25">
      <c r="A1687" s="18"/>
      <c r="B1687" s="18"/>
      <c r="C1687" s="74"/>
      <c r="D1687" s="74"/>
      <c r="E1687" s="75"/>
      <c r="F1687" s="5"/>
      <c r="G1687" s="5"/>
      <c r="H1687" s="5"/>
      <c r="K1687" s="5"/>
      <c r="L1687" s="5"/>
      <c r="M1687" s="18"/>
      <c r="N1687" s="18"/>
      <c r="T1687" s="67"/>
      <c r="U1687" s="67"/>
    </row>
    <row r="1688" spans="1:21" hidden="1" x14ac:dyDescent="0.25">
      <c r="A1688" s="18"/>
      <c r="B1688" s="18"/>
      <c r="C1688" s="74"/>
      <c r="D1688" s="74"/>
      <c r="E1688" s="75"/>
      <c r="F1688" s="5"/>
      <c r="G1688" s="5"/>
      <c r="H1688" s="5"/>
      <c r="K1688" s="5"/>
      <c r="L1688" s="5"/>
      <c r="M1688" s="18"/>
      <c r="N1688" s="18"/>
      <c r="T1688" s="67"/>
      <c r="U1688" s="67"/>
    </row>
    <row r="1689" spans="1:21" hidden="1" x14ac:dyDescent="0.25">
      <c r="A1689" s="18"/>
      <c r="B1689" s="18"/>
      <c r="C1689" s="74"/>
      <c r="D1689" s="74"/>
      <c r="E1689" s="75"/>
      <c r="F1689" s="5"/>
      <c r="G1689" s="5"/>
      <c r="H1689" s="5"/>
      <c r="K1689" s="5"/>
      <c r="L1689" s="5"/>
      <c r="M1689" s="18"/>
      <c r="N1689" s="18"/>
      <c r="T1689" s="67"/>
      <c r="U1689" s="67"/>
    </row>
    <row r="1690" spans="1:21" hidden="1" x14ac:dyDescent="0.25">
      <c r="A1690" s="18"/>
      <c r="B1690" s="18"/>
      <c r="C1690" s="74"/>
      <c r="D1690" s="74"/>
      <c r="E1690" s="75"/>
      <c r="F1690" s="5"/>
      <c r="G1690" s="5"/>
      <c r="H1690" s="5"/>
      <c r="K1690" s="5"/>
      <c r="L1690" s="5"/>
      <c r="M1690" s="18"/>
      <c r="N1690" s="18"/>
      <c r="T1690" s="67"/>
      <c r="U1690" s="67"/>
    </row>
    <row r="1691" spans="1:21" hidden="1" x14ac:dyDescent="0.25">
      <c r="A1691" s="18"/>
      <c r="B1691" s="18"/>
      <c r="C1691" s="74"/>
      <c r="D1691" s="74"/>
      <c r="E1691" s="75"/>
      <c r="F1691" s="5"/>
      <c r="G1691" s="5"/>
      <c r="H1691" s="5"/>
      <c r="K1691" s="5"/>
      <c r="L1691" s="5"/>
      <c r="M1691" s="18"/>
      <c r="N1691" s="18"/>
      <c r="T1691" s="67"/>
      <c r="U1691" s="67"/>
    </row>
    <row r="1692" spans="1:21" hidden="1" x14ac:dyDescent="0.25">
      <c r="A1692" s="18"/>
      <c r="B1692" s="18"/>
      <c r="C1692" s="74"/>
      <c r="D1692" s="74"/>
      <c r="E1692" s="75"/>
      <c r="F1692" s="5"/>
      <c r="G1692" s="5"/>
      <c r="H1692" s="5"/>
      <c r="K1692" s="5"/>
      <c r="L1692" s="5"/>
      <c r="M1692" s="18"/>
      <c r="N1692" s="18"/>
      <c r="T1692" s="67"/>
      <c r="U1692" s="67"/>
    </row>
    <row r="1693" spans="1:21" hidden="1" x14ac:dyDescent="0.25">
      <c r="A1693" s="18"/>
      <c r="B1693" s="18"/>
      <c r="C1693" s="74"/>
      <c r="D1693" s="74"/>
      <c r="E1693" s="75"/>
      <c r="F1693" s="5"/>
      <c r="G1693" s="5"/>
      <c r="H1693" s="5"/>
      <c r="K1693" s="5"/>
      <c r="L1693" s="5"/>
      <c r="M1693" s="18"/>
      <c r="N1693" s="18"/>
      <c r="T1693" s="67"/>
      <c r="U1693" s="67"/>
    </row>
    <row r="1694" spans="1:21" hidden="1" x14ac:dyDescent="0.25">
      <c r="A1694" s="18"/>
      <c r="B1694" s="18"/>
      <c r="C1694" s="74"/>
      <c r="D1694" s="74"/>
      <c r="E1694" s="75"/>
      <c r="F1694" s="5"/>
      <c r="G1694" s="5"/>
      <c r="H1694" s="5"/>
      <c r="K1694" s="5"/>
      <c r="L1694" s="5"/>
      <c r="M1694" s="18"/>
      <c r="N1694" s="18"/>
      <c r="T1694" s="67"/>
      <c r="U1694" s="67"/>
    </row>
    <row r="1695" spans="1:21" hidden="1" x14ac:dyDescent="0.25">
      <c r="A1695" s="18"/>
      <c r="B1695" s="18"/>
      <c r="C1695" s="74"/>
      <c r="D1695" s="74"/>
      <c r="E1695" s="75"/>
      <c r="F1695" s="5"/>
      <c r="G1695" s="5"/>
      <c r="H1695" s="5"/>
      <c r="K1695" s="5"/>
      <c r="L1695" s="5"/>
      <c r="M1695" s="18"/>
      <c r="N1695" s="18"/>
      <c r="T1695" s="67"/>
      <c r="U1695" s="67"/>
    </row>
    <row r="1696" spans="1:21" hidden="1" x14ac:dyDescent="0.25">
      <c r="A1696" s="18"/>
      <c r="B1696" s="18"/>
      <c r="C1696" s="74"/>
      <c r="D1696" s="74"/>
      <c r="E1696" s="75"/>
      <c r="F1696" s="5"/>
      <c r="G1696" s="5"/>
      <c r="H1696" s="5"/>
      <c r="K1696" s="5"/>
      <c r="L1696" s="5"/>
      <c r="M1696" s="18"/>
      <c r="N1696" s="18"/>
      <c r="T1696" s="67"/>
      <c r="U1696" s="67"/>
    </row>
    <row r="1697" spans="1:21" hidden="1" x14ac:dyDescent="0.25">
      <c r="A1697" s="18"/>
      <c r="B1697" s="18"/>
      <c r="C1697" s="74"/>
      <c r="D1697" s="74"/>
      <c r="E1697" s="75"/>
      <c r="F1697" s="5"/>
      <c r="G1697" s="5"/>
      <c r="H1697" s="5"/>
      <c r="K1697" s="5"/>
      <c r="L1697" s="5"/>
      <c r="M1697" s="18"/>
      <c r="N1697" s="18"/>
      <c r="T1697" s="67"/>
      <c r="U1697" s="67"/>
    </row>
    <row r="1698" spans="1:21" hidden="1" x14ac:dyDescent="0.25">
      <c r="A1698" s="18"/>
      <c r="B1698" s="18"/>
      <c r="C1698" s="74"/>
      <c r="D1698" s="74"/>
      <c r="E1698" s="75"/>
      <c r="F1698" s="5"/>
      <c r="G1698" s="5"/>
      <c r="H1698" s="5"/>
      <c r="K1698" s="5"/>
      <c r="L1698" s="5"/>
      <c r="M1698" s="18"/>
      <c r="N1698" s="18"/>
      <c r="T1698" s="67"/>
      <c r="U1698" s="67"/>
    </row>
    <row r="1699" spans="1:21" hidden="1" x14ac:dyDescent="0.25">
      <c r="A1699" s="18"/>
      <c r="B1699" s="18"/>
      <c r="C1699" s="74"/>
      <c r="D1699" s="74"/>
      <c r="E1699" s="75"/>
      <c r="F1699" s="5"/>
      <c r="G1699" s="5"/>
      <c r="H1699" s="5"/>
      <c r="K1699" s="5"/>
      <c r="L1699" s="5"/>
      <c r="M1699" s="18"/>
      <c r="N1699" s="18"/>
      <c r="T1699" s="67"/>
      <c r="U1699" s="67"/>
    </row>
    <row r="1700" spans="1:21" hidden="1" x14ac:dyDescent="0.25">
      <c r="A1700" s="18"/>
      <c r="B1700" s="18"/>
      <c r="C1700" s="74"/>
      <c r="D1700" s="74"/>
      <c r="E1700" s="75"/>
      <c r="F1700" s="5"/>
      <c r="G1700" s="5"/>
      <c r="H1700" s="5"/>
      <c r="K1700" s="5"/>
      <c r="L1700" s="5"/>
      <c r="M1700" s="18"/>
      <c r="N1700" s="18"/>
      <c r="T1700" s="67"/>
      <c r="U1700" s="67"/>
    </row>
    <row r="1701" spans="1:21" hidden="1" x14ac:dyDescent="0.25">
      <c r="A1701" s="18"/>
      <c r="B1701" s="18"/>
      <c r="C1701" s="74"/>
      <c r="D1701" s="74"/>
      <c r="E1701" s="75"/>
      <c r="F1701" s="5"/>
      <c r="G1701" s="5"/>
      <c r="H1701" s="5"/>
      <c r="K1701" s="5"/>
      <c r="L1701" s="5"/>
      <c r="M1701" s="18"/>
      <c r="N1701" s="18"/>
      <c r="T1701" s="67"/>
      <c r="U1701" s="67"/>
    </row>
    <row r="1702" spans="1:21" hidden="1" x14ac:dyDescent="0.25">
      <c r="A1702" s="18"/>
      <c r="B1702" s="18"/>
      <c r="C1702" s="74"/>
      <c r="D1702" s="74"/>
      <c r="E1702" s="75"/>
      <c r="F1702" s="5"/>
      <c r="G1702" s="5"/>
      <c r="H1702" s="5"/>
      <c r="K1702" s="5"/>
      <c r="L1702" s="5"/>
      <c r="M1702" s="18"/>
      <c r="N1702" s="18"/>
      <c r="T1702" s="67"/>
      <c r="U1702" s="67"/>
    </row>
    <row r="1703" spans="1:21" hidden="1" x14ac:dyDescent="0.25">
      <c r="A1703" s="18"/>
      <c r="B1703" s="18"/>
      <c r="C1703" s="74"/>
      <c r="D1703" s="74"/>
      <c r="E1703" s="75"/>
      <c r="F1703" s="5"/>
      <c r="G1703" s="5"/>
      <c r="H1703" s="5"/>
      <c r="K1703" s="5"/>
      <c r="L1703" s="5"/>
      <c r="M1703" s="18"/>
      <c r="N1703" s="18"/>
      <c r="T1703" s="67"/>
      <c r="U1703" s="67"/>
    </row>
    <row r="1704" spans="1:21" hidden="1" x14ac:dyDescent="0.25">
      <c r="A1704" s="18"/>
      <c r="B1704" s="18"/>
      <c r="C1704" s="74"/>
      <c r="D1704" s="74"/>
      <c r="E1704" s="75"/>
      <c r="F1704" s="5"/>
      <c r="G1704" s="5"/>
      <c r="H1704" s="5"/>
      <c r="K1704" s="5"/>
      <c r="L1704" s="5"/>
      <c r="M1704" s="18"/>
      <c r="N1704" s="18"/>
      <c r="T1704" s="67"/>
      <c r="U1704" s="67"/>
    </row>
    <row r="1705" spans="1:21" hidden="1" x14ac:dyDescent="0.25">
      <c r="A1705" s="18"/>
      <c r="B1705" s="18"/>
      <c r="C1705" s="74"/>
      <c r="D1705" s="74"/>
      <c r="E1705" s="75"/>
      <c r="F1705" s="5"/>
      <c r="G1705" s="5"/>
      <c r="H1705" s="5"/>
      <c r="K1705" s="5"/>
      <c r="L1705" s="5"/>
      <c r="M1705" s="18"/>
      <c r="N1705" s="18"/>
      <c r="T1705" s="67"/>
      <c r="U1705" s="67"/>
    </row>
    <row r="1706" spans="1:21" hidden="1" x14ac:dyDescent="0.25">
      <c r="A1706" s="18"/>
      <c r="B1706" s="18"/>
      <c r="C1706" s="74"/>
      <c r="D1706" s="74"/>
      <c r="E1706" s="75"/>
      <c r="F1706" s="5"/>
      <c r="G1706" s="5"/>
      <c r="H1706" s="5"/>
      <c r="K1706" s="5"/>
      <c r="L1706" s="5"/>
      <c r="M1706" s="18"/>
      <c r="N1706" s="18"/>
      <c r="T1706" s="67"/>
      <c r="U1706" s="67"/>
    </row>
    <row r="1707" spans="1:21" hidden="1" x14ac:dyDescent="0.25">
      <c r="A1707" s="18"/>
      <c r="B1707" s="18"/>
      <c r="C1707" s="74"/>
      <c r="D1707" s="74"/>
      <c r="E1707" s="75"/>
      <c r="F1707" s="5"/>
      <c r="G1707" s="5"/>
      <c r="H1707" s="5"/>
      <c r="K1707" s="5"/>
      <c r="L1707" s="5"/>
      <c r="M1707" s="18"/>
      <c r="N1707" s="18"/>
      <c r="T1707" s="67"/>
      <c r="U1707" s="67"/>
    </row>
    <row r="1708" spans="1:21" hidden="1" x14ac:dyDescent="0.25">
      <c r="A1708" s="18"/>
      <c r="B1708" s="18"/>
      <c r="C1708" s="74"/>
      <c r="D1708" s="74"/>
      <c r="E1708" s="75"/>
      <c r="F1708" s="5"/>
      <c r="G1708" s="5"/>
      <c r="H1708" s="5"/>
      <c r="K1708" s="5"/>
      <c r="L1708" s="5"/>
      <c r="M1708" s="18"/>
      <c r="N1708" s="18"/>
      <c r="T1708" s="67"/>
      <c r="U1708" s="67"/>
    </row>
    <row r="1709" spans="1:21" hidden="1" x14ac:dyDescent="0.25">
      <c r="A1709" s="18"/>
      <c r="B1709" s="18"/>
      <c r="C1709" s="74"/>
      <c r="D1709" s="74"/>
      <c r="E1709" s="75"/>
      <c r="F1709" s="5"/>
      <c r="G1709" s="5"/>
      <c r="H1709" s="5"/>
      <c r="K1709" s="5"/>
      <c r="L1709" s="5"/>
      <c r="M1709" s="18"/>
      <c r="N1709" s="18"/>
      <c r="T1709" s="67"/>
      <c r="U1709" s="67"/>
    </row>
    <row r="1710" spans="1:21" hidden="1" x14ac:dyDescent="0.25">
      <c r="A1710" s="18"/>
      <c r="B1710" s="18"/>
      <c r="C1710" s="74"/>
      <c r="D1710" s="74"/>
      <c r="E1710" s="75"/>
      <c r="F1710" s="5"/>
      <c r="G1710" s="5"/>
      <c r="H1710" s="5"/>
      <c r="K1710" s="5"/>
      <c r="L1710" s="5"/>
      <c r="M1710" s="18"/>
      <c r="N1710" s="18"/>
      <c r="T1710" s="67"/>
      <c r="U1710" s="67"/>
    </row>
    <row r="1711" spans="1:21" hidden="1" x14ac:dyDescent="0.25">
      <c r="A1711" s="18"/>
      <c r="B1711" s="18"/>
      <c r="C1711" s="74"/>
      <c r="D1711" s="74"/>
      <c r="E1711" s="75"/>
      <c r="F1711" s="5"/>
      <c r="G1711" s="5"/>
      <c r="H1711" s="5"/>
      <c r="K1711" s="5"/>
      <c r="L1711" s="5"/>
      <c r="M1711" s="18"/>
      <c r="N1711" s="18"/>
      <c r="T1711" s="67"/>
      <c r="U1711" s="67"/>
    </row>
    <row r="1712" spans="1:21" hidden="1" x14ac:dyDescent="0.25">
      <c r="A1712" s="18"/>
      <c r="B1712" s="18"/>
      <c r="C1712" s="74"/>
      <c r="D1712" s="74"/>
      <c r="E1712" s="75"/>
      <c r="F1712" s="5"/>
      <c r="G1712" s="5"/>
      <c r="H1712" s="5"/>
      <c r="K1712" s="5"/>
      <c r="L1712" s="5"/>
      <c r="M1712" s="18"/>
      <c r="N1712" s="18"/>
      <c r="T1712" s="67"/>
      <c r="U1712" s="67"/>
    </row>
    <row r="1713" spans="1:21" hidden="1" x14ac:dyDescent="0.25">
      <c r="A1713" s="18"/>
      <c r="B1713" s="18"/>
      <c r="C1713" s="74"/>
      <c r="D1713" s="74"/>
      <c r="E1713" s="75"/>
      <c r="F1713" s="5"/>
      <c r="G1713" s="5"/>
      <c r="H1713" s="5"/>
      <c r="K1713" s="5"/>
      <c r="L1713" s="5"/>
      <c r="M1713" s="18"/>
      <c r="N1713" s="18"/>
      <c r="T1713" s="67"/>
      <c r="U1713" s="67"/>
    </row>
    <row r="1714" spans="1:21" hidden="1" x14ac:dyDescent="0.25">
      <c r="A1714" s="18"/>
      <c r="B1714" s="18"/>
      <c r="C1714" s="74"/>
      <c r="D1714" s="74"/>
      <c r="E1714" s="75"/>
      <c r="F1714" s="5"/>
      <c r="G1714" s="5"/>
      <c r="H1714" s="5"/>
      <c r="K1714" s="5"/>
      <c r="L1714" s="5"/>
      <c r="M1714" s="18"/>
      <c r="N1714" s="18"/>
      <c r="T1714" s="67"/>
      <c r="U1714" s="67"/>
    </row>
    <row r="1715" spans="1:21" hidden="1" x14ac:dyDescent="0.25">
      <c r="A1715" s="18"/>
      <c r="B1715" s="18"/>
      <c r="C1715" s="74"/>
      <c r="D1715" s="74"/>
      <c r="E1715" s="75"/>
      <c r="F1715" s="5"/>
      <c r="G1715" s="5"/>
      <c r="H1715" s="5"/>
      <c r="K1715" s="5"/>
      <c r="L1715" s="5"/>
      <c r="M1715" s="18"/>
      <c r="N1715" s="18"/>
      <c r="T1715" s="67"/>
      <c r="U1715" s="67"/>
    </row>
    <row r="1716" spans="1:21" hidden="1" x14ac:dyDescent="0.25">
      <c r="A1716" s="18"/>
      <c r="B1716" s="18"/>
      <c r="C1716" s="74"/>
      <c r="D1716" s="74"/>
      <c r="E1716" s="75"/>
      <c r="F1716" s="5"/>
      <c r="G1716" s="5"/>
      <c r="H1716" s="5"/>
      <c r="K1716" s="5"/>
      <c r="L1716" s="5"/>
      <c r="M1716" s="18"/>
      <c r="N1716" s="18"/>
      <c r="T1716" s="67"/>
      <c r="U1716" s="67"/>
    </row>
    <row r="1717" spans="1:21" hidden="1" x14ac:dyDescent="0.25">
      <c r="A1717" s="18"/>
      <c r="B1717" s="18"/>
      <c r="C1717" s="74"/>
      <c r="D1717" s="74"/>
      <c r="E1717" s="75"/>
      <c r="F1717" s="5"/>
      <c r="G1717" s="5"/>
      <c r="H1717" s="5"/>
      <c r="K1717" s="5"/>
      <c r="L1717" s="5"/>
      <c r="M1717" s="18"/>
      <c r="N1717" s="18"/>
      <c r="T1717" s="67"/>
      <c r="U1717" s="67"/>
    </row>
    <row r="1718" spans="1:21" hidden="1" x14ac:dyDescent="0.25">
      <c r="A1718" s="18"/>
      <c r="B1718" s="18"/>
      <c r="C1718" s="74"/>
      <c r="D1718" s="74"/>
      <c r="E1718" s="75"/>
      <c r="F1718" s="5"/>
      <c r="G1718" s="5"/>
      <c r="H1718" s="5"/>
      <c r="K1718" s="5"/>
      <c r="L1718" s="5"/>
      <c r="M1718" s="18"/>
      <c r="N1718" s="18"/>
      <c r="T1718" s="67"/>
      <c r="U1718" s="67"/>
    </row>
    <row r="1719" spans="1:21" hidden="1" x14ac:dyDescent="0.25">
      <c r="A1719" s="18"/>
      <c r="B1719" s="18"/>
      <c r="C1719" s="74"/>
      <c r="D1719" s="74"/>
      <c r="E1719" s="75"/>
      <c r="F1719" s="5"/>
      <c r="G1719" s="5"/>
      <c r="H1719" s="5"/>
      <c r="K1719" s="5"/>
      <c r="L1719" s="5"/>
      <c r="M1719" s="18"/>
      <c r="N1719" s="18"/>
      <c r="T1719" s="67"/>
      <c r="U1719" s="67"/>
    </row>
    <row r="1720" spans="1:21" hidden="1" x14ac:dyDescent="0.25">
      <c r="A1720" s="18"/>
      <c r="B1720" s="18"/>
      <c r="C1720" s="74"/>
      <c r="D1720" s="74"/>
      <c r="E1720" s="75"/>
      <c r="F1720" s="5"/>
      <c r="G1720" s="5"/>
      <c r="H1720" s="5"/>
      <c r="K1720" s="5"/>
      <c r="L1720" s="5"/>
      <c r="M1720" s="18"/>
      <c r="N1720" s="18"/>
      <c r="T1720" s="67"/>
      <c r="U1720" s="67"/>
    </row>
    <row r="1721" spans="1:21" hidden="1" x14ac:dyDescent="0.25">
      <c r="A1721" s="18"/>
      <c r="B1721" s="18"/>
      <c r="C1721" s="74"/>
      <c r="D1721" s="74"/>
      <c r="E1721" s="75"/>
      <c r="F1721" s="5"/>
      <c r="G1721" s="5"/>
      <c r="H1721" s="5"/>
      <c r="K1721" s="5"/>
      <c r="L1721" s="5"/>
      <c r="M1721" s="18"/>
      <c r="N1721" s="18"/>
      <c r="T1721" s="67"/>
      <c r="U1721" s="67"/>
    </row>
    <row r="1722" spans="1:21" hidden="1" x14ac:dyDescent="0.25">
      <c r="A1722" s="18"/>
      <c r="B1722" s="18"/>
      <c r="C1722" s="74"/>
      <c r="D1722" s="74"/>
      <c r="E1722" s="75"/>
      <c r="F1722" s="5"/>
      <c r="G1722" s="5"/>
      <c r="H1722" s="5"/>
      <c r="K1722" s="5"/>
      <c r="L1722" s="5"/>
      <c r="M1722" s="18"/>
      <c r="N1722" s="18"/>
      <c r="T1722" s="67"/>
      <c r="U1722" s="67"/>
    </row>
    <row r="1723" spans="1:21" hidden="1" x14ac:dyDescent="0.25">
      <c r="A1723" s="18"/>
      <c r="B1723" s="18"/>
      <c r="C1723" s="74"/>
      <c r="D1723" s="74"/>
      <c r="E1723" s="75"/>
      <c r="F1723" s="5"/>
      <c r="G1723" s="5"/>
      <c r="H1723" s="5"/>
      <c r="K1723" s="5"/>
      <c r="L1723" s="5"/>
      <c r="M1723" s="18"/>
      <c r="N1723" s="18"/>
      <c r="T1723" s="67"/>
      <c r="U1723" s="67"/>
    </row>
    <row r="1724" spans="1:21" hidden="1" x14ac:dyDescent="0.25">
      <c r="A1724" s="18"/>
      <c r="B1724" s="18"/>
      <c r="C1724" s="74"/>
      <c r="D1724" s="74"/>
      <c r="E1724" s="75"/>
      <c r="F1724" s="5"/>
      <c r="G1724" s="5"/>
      <c r="H1724" s="5"/>
      <c r="K1724" s="5"/>
      <c r="L1724" s="5"/>
      <c r="M1724" s="18"/>
      <c r="N1724" s="18"/>
      <c r="T1724" s="67"/>
      <c r="U1724" s="67"/>
    </row>
    <row r="1725" spans="1:21" hidden="1" x14ac:dyDescent="0.25">
      <c r="A1725" s="18"/>
      <c r="B1725" s="18"/>
      <c r="C1725" s="74"/>
      <c r="D1725" s="74"/>
      <c r="E1725" s="75"/>
      <c r="F1725" s="5"/>
      <c r="G1725" s="5"/>
      <c r="H1725" s="5"/>
      <c r="K1725" s="5"/>
      <c r="L1725" s="5"/>
      <c r="M1725" s="18"/>
      <c r="N1725" s="18"/>
      <c r="T1725" s="67"/>
      <c r="U1725" s="67"/>
    </row>
    <row r="1726" spans="1:21" hidden="1" x14ac:dyDescent="0.25">
      <c r="A1726" s="18"/>
      <c r="B1726" s="18"/>
      <c r="C1726" s="74"/>
      <c r="D1726" s="74"/>
      <c r="E1726" s="75"/>
      <c r="F1726" s="5"/>
      <c r="G1726" s="5"/>
      <c r="H1726" s="5"/>
      <c r="K1726" s="5"/>
      <c r="L1726" s="5"/>
      <c r="M1726" s="18"/>
      <c r="N1726" s="18"/>
      <c r="T1726" s="67"/>
      <c r="U1726" s="67"/>
    </row>
    <row r="1727" spans="1:21" hidden="1" x14ac:dyDescent="0.25">
      <c r="A1727" s="18"/>
      <c r="B1727" s="18"/>
      <c r="C1727" s="74"/>
      <c r="D1727" s="74"/>
      <c r="E1727" s="75"/>
      <c r="F1727" s="5"/>
      <c r="G1727" s="5"/>
      <c r="H1727" s="5"/>
      <c r="K1727" s="5"/>
      <c r="L1727" s="5"/>
      <c r="M1727" s="18"/>
      <c r="N1727" s="18"/>
      <c r="T1727" s="67"/>
      <c r="U1727" s="67"/>
    </row>
    <row r="1728" spans="1:21" hidden="1" x14ac:dyDescent="0.25">
      <c r="A1728" s="18"/>
      <c r="B1728" s="18"/>
      <c r="C1728" s="74"/>
      <c r="D1728" s="74"/>
      <c r="E1728" s="75"/>
      <c r="F1728" s="5"/>
      <c r="G1728" s="5"/>
      <c r="H1728" s="5"/>
      <c r="K1728" s="5"/>
      <c r="L1728" s="5"/>
      <c r="M1728" s="18"/>
      <c r="N1728" s="18"/>
      <c r="T1728" s="67"/>
      <c r="U1728" s="67"/>
    </row>
    <row r="1729" spans="1:21" hidden="1" x14ac:dyDescent="0.25">
      <c r="A1729" s="18"/>
      <c r="B1729" s="18"/>
      <c r="C1729" s="74"/>
      <c r="D1729" s="74"/>
      <c r="E1729" s="75"/>
      <c r="F1729" s="5"/>
      <c r="G1729" s="5"/>
      <c r="H1729" s="5"/>
      <c r="K1729" s="5"/>
      <c r="L1729" s="5"/>
      <c r="M1729" s="18"/>
      <c r="N1729" s="18"/>
      <c r="T1729" s="67"/>
      <c r="U1729" s="67"/>
    </row>
    <row r="1730" spans="1:21" hidden="1" x14ac:dyDescent="0.25">
      <c r="A1730" s="18"/>
      <c r="B1730" s="18"/>
      <c r="C1730" s="74"/>
      <c r="D1730" s="74"/>
      <c r="E1730" s="75"/>
      <c r="F1730" s="5"/>
      <c r="G1730" s="5"/>
      <c r="H1730" s="5"/>
      <c r="K1730" s="5"/>
      <c r="L1730" s="5"/>
      <c r="M1730" s="18"/>
      <c r="N1730" s="18"/>
      <c r="T1730" s="67"/>
      <c r="U1730" s="67"/>
    </row>
    <row r="1731" spans="1:21" hidden="1" x14ac:dyDescent="0.25">
      <c r="A1731" s="18"/>
      <c r="B1731" s="18"/>
      <c r="C1731" s="74"/>
      <c r="D1731" s="74"/>
      <c r="E1731" s="75"/>
      <c r="F1731" s="5"/>
      <c r="G1731" s="5"/>
      <c r="H1731" s="5"/>
      <c r="K1731" s="5"/>
      <c r="L1731" s="5"/>
      <c r="M1731" s="18"/>
      <c r="N1731" s="18"/>
      <c r="T1731" s="67"/>
      <c r="U1731" s="67"/>
    </row>
    <row r="1732" spans="1:21" hidden="1" x14ac:dyDescent="0.25">
      <c r="A1732" s="18"/>
      <c r="B1732" s="18"/>
      <c r="C1732" s="74"/>
      <c r="D1732" s="74"/>
      <c r="E1732" s="75"/>
      <c r="F1732" s="5"/>
      <c r="G1732" s="5"/>
      <c r="H1732" s="5"/>
      <c r="K1732" s="5"/>
      <c r="L1732" s="5"/>
      <c r="M1732" s="18"/>
      <c r="N1732" s="18"/>
      <c r="T1732" s="67"/>
      <c r="U1732" s="67"/>
    </row>
    <row r="1733" spans="1:21" hidden="1" x14ac:dyDescent="0.25">
      <c r="A1733" s="18"/>
      <c r="B1733" s="18"/>
      <c r="C1733" s="74"/>
      <c r="D1733" s="74"/>
      <c r="E1733" s="75"/>
      <c r="F1733" s="5"/>
      <c r="G1733" s="5"/>
      <c r="H1733" s="5"/>
      <c r="K1733" s="5"/>
      <c r="L1733" s="5"/>
      <c r="M1733" s="18"/>
      <c r="N1733" s="18"/>
      <c r="T1733" s="67"/>
      <c r="U1733" s="67"/>
    </row>
    <row r="1734" spans="1:21" hidden="1" x14ac:dyDescent="0.25">
      <c r="A1734" s="18"/>
      <c r="B1734" s="18"/>
      <c r="C1734" s="74"/>
      <c r="D1734" s="74"/>
      <c r="E1734" s="75"/>
      <c r="F1734" s="5"/>
      <c r="G1734" s="5"/>
      <c r="H1734" s="5"/>
      <c r="K1734" s="5"/>
      <c r="L1734" s="5"/>
      <c r="M1734" s="18"/>
      <c r="N1734" s="18"/>
      <c r="T1734" s="67"/>
      <c r="U1734" s="67"/>
    </row>
    <row r="1735" spans="1:21" hidden="1" x14ac:dyDescent="0.25">
      <c r="A1735" s="18"/>
      <c r="B1735" s="18"/>
      <c r="C1735" s="74"/>
      <c r="D1735" s="74"/>
      <c r="E1735" s="75"/>
      <c r="F1735" s="5"/>
      <c r="G1735" s="5"/>
      <c r="H1735" s="5"/>
      <c r="K1735" s="5"/>
      <c r="L1735" s="5"/>
      <c r="M1735" s="18"/>
      <c r="N1735" s="18"/>
      <c r="T1735" s="67"/>
      <c r="U1735" s="67"/>
    </row>
    <row r="1736" spans="1:21" hidden="1" x14ac:dyDescent="0.25">
      <c r="A1736" s="18"/>
      <c r="B1736" s="18"/>
      <c r="C1736" s="74"/>
      <c r="D1736" s="74"/>
      <c r="E1736" s="75"/>
      <c r="F1736" s="5"/>
      <c r="G1736" s="5"/>
      <c r="H1736" s="5"/>
      <c r="K1736" s="5"/>
      <c r="L1736" s="5"/>
      <c r="M1736" s="18"/>
      <c r="N1736" s="18"/>
      <c r="T1736" s="67"/>
      <c r="U1736" s="67"/>
    </row>
    <row r="1737" spans="1:21" hidden="1" x14ac:dyDescent="0.25">
      <c r="A1737" s="18"/>
      <c r="B1737" s="18"/>
      <c r="C1737" s="74"/>
      <c r="D1737" s="74"/>
      <c r="E1737" s="75"/>
      <c r="F1737" s="5"/>
      <c r="G1737" s="5"/>
      <c r="H1737" s="5"/>
      <c r="K1737" s="5"/>
      <c r="L1737" s="5"/>
      <c r="M1737" s="18"/>
      <c r="N1737" s="18"/>
      <c r="T1737" s="67"/>
      <c r="U1737" s="67"/>
    </row>
    <row r="1738" spans="1:21" hidden="1" x14ac:dyDescent="0.25">
      <c r="A1738" s="18"/>
      <c r="B1738" s="18"/>
      <c r="C1738" s="74"/>
      <c r="D1738" s="74"/>
      <c r="E1738" s="75"/>
      <c r="F1738" s="5"/>
      <c r="G1738" s="5"/>
      <c r="H1738" s="5"/>
      <c r="K1738" s="5"/>
      <c r="L1738" s="5"/>
      <c r="M1738" s="18"/>
      <c r="N1738" s="18"/>
      <c r="T1738" s="67"/>
      <c r="U1738" s="67"/>
    </row>
    <row r="1739" spans="1:21" hidden="1" x14ac:dyDescent="0.25">
      <c r="A1739" s="18"/>
      <c r="B1739" s="18"/>
      <c r="C1739" s="74"/>
      <c r="D1739" s="74"/>
      <c r="E1739" s="75"/>
      <c r="F1739" s="5"/>
      <c r="G1739" s="5"/>
      <c r="H1739" s="5"/>
      <c r="K1739" s="5"/>
      <c r="L1739" s="5"/>
      <c r="M1739" s="18"/>
      <c r="N1739" s="18"/>
      <c r="T1739" s="67"/>
      <c r="U1739" s="67"/>
    </row>
    <row r="1740" spans="1:21" hidden="1" x14ac:dyDescent="0.25">
      <c r="A1740" s="18"/>
      <c r="B1740" s="18"/>
      <c r="C1740" s="74"/>
      <c r="D1740" s="74"/>
      <c r="E1740" s="75"/>
      <c r="F1740" s="5"/>
      <c r="G1740" s="5"/>
      <c r="H1740" s="5"/>
      <c r="K1740" s="5"/>
      <c r="L1740" s="5"/>
      <c r="M1740" s="18"/>
      <c r="N1740" s="18"/>
      <c r="T1740" s="67"/>
      <c r="U1740" s="67"/>
    </row>
    <row r="1741" spans="1:21" hidden="1" x14ac:dyDescent="0.25">
      <c r="A1741" s="18"/>
      <c r="B1741" s="18"/>
      <c r="C1741" s="74"/>
      <c r="D1741" s="74"/>
      <c r="E1741" s="75"/>
      <c r="F1741" s="5"/>
      <c r="G1741" s="5"/>
      <c r="H1741" s="5"/>
      <c r="K1741" s="5"/>
      <c r="L1741" s="5"/>
      <c r="M1741" s="18"/>
      <c r="N1741" s="18"/>
      <c r="T1741" s="67"/>
      <c r="U1741" s="67"/>
    </row>
    <row r="1742" spans="1:21" hidden="1" x14ac:dyDescent="0.25">
      <c r="A1742" s="18"/>
      <c r="B1742" s="18"/>
      <c r="C1742" s="74"/>
      <c r="D1742" s="74"/>
      <c r="E1742" s="75"/>
      <c r="F1742" s="5"/>
      <c r="G1742" s="5"/>
      <c r="H1742" s="5"/>
      <c r="K1742" s="5"/>
      <c r="L1742" s="5"/>
      <c r="M1742" s="18"/>
      <c r="N1742" s="18"/>
      <c r="T1742" s="67"/>
      <c r="U1742" s="67"/>
    </row>
    <row r="1743" spans="1:21" hidden="1" x14ac:dyDescent="0.25">
      <c r="A1743" s="18"/>
      <c r="B1743" s="18"/>
      <c r="C1743" s="74"/>
      <c r="D1743" s="74"/>
      <c r="E1743" s="75"/>
      <c r="F1743" s="5"/>
      <c r="G1743" s="5"/>
      <c r="H1743" s="5"/>
      <c r="K1743" s="5"/>
      <c r="L1743" s="5"/>
      <c r="M1743" s="18"/>
      <c r="N1743" s="18"/>
      <c r="T1743" s="67"/>
      <c r="U1743" s="67"/>
    </row>
    <row r="1744" spans="1:21" hidden="1" x14ac:dyDescent="0.25">
      <c r="A1744" s="18"/>
      <c r="B1744" s="18"/>
      <c r="C1744" s="74"/>
      <c r="D1744" s="74"/>
      <c r="E1744" s="75"/>
      <c r="F1744" s="5"/>
      <c r="G1744" s="5"/>
      <c r="H1744" s="5"/>
      <c r="K1744" s="5"/>
      <c r="L1744" s="5"/>
      <c r="M1744" s="18"/>
      <c r="N1744" s="18"/>
      <c r="T1744" s="67"/>
      <c r="U1744" s="67"/>
    </row>
    <row r="1745" spans="1:21" hidden="1" x14ac:dyDescent="0.25">
      <c r="A1745" s="18"/>
      <c r="B1745" s="18"/>
      <c r="C1745" s="74"/>
      <c r="D1745" s="74"/>
      <c r="E1745" s="75"/>
      <c r="F1745" s="5"/>
      <c r="G1745" s="5"/>
      <c r="H1745" s="5"/>
      <c r="K1745" s="5"/>
      <c r="L1745" s="5"/>
      <c r="M1745" s="18"/>
      <c r="N1745" s="18"/>
      <c r="T1745" s="67"/>
      <c r="U1745" s="67"/>
    </row>
    <row r="1746" spans="1:21" hidden="1" x14ac:dyDescent="0.25">
      <c r="A1746" s="18"/>
      <c r="B1746" s="18"/>
      <c r="C1746" s="74"/>
      <c r="D1746" s="74"/>
      <c r="E1746" s="75"/>
      <c r="F1746" s="5"/>
      <c r="G1746" s="5"/>
      <c r="H1746" s="5"/>
      <c r="K1746" s="5"/>
      <c r="L1746" s="5"/>
      <c r="M1746" s="18"/>
      <c r="N1746" s="18"/>
      <c r="T1746" s="67"/>
      <c r="U1746" s="67"/>
    </row>
    <row r="1747" spans="1:21" hidden="1" x14ac:dyDescent="0.25">
      <c r="A1747" s="18"/>
      <c r="B1747" s="18"/>
      <c r="C1747" s="74"/>
      <c r="D1747" s="74"/>
      <c r="E1747" s="75"/>
      <c r="F1747" s="5"/>
      <c r="G1747" s="5"/>
      <c r="H1747" s="5"/>
      <c r="K1747" s="5"/>
      <c r="L1747" s="5"/>
      <c r="M1747" s="18"/>
      <c r="N1747" s="18"/>
      <c r="T1747" s="67"/>
      <c r="U1747" s="67"/>
    </row>
    <row r="1748" spans="1:21" hidden="1" x14ac:dyDescent="0.25">
      <c r="A1748" s="18"/>
      <c r="B1748" s="18"/>
      <c r="C1748" s="74"/>
      <c r="D1748" s="74"/>
      <c r="E1748" s="75"/>
      <c r="F1748" s="5"/>
      <c r="G1748" s="5"/>
      <c r="H1748" s="5"/>
      <c r="K1748" s="5"/>
      <c r="L1748" s="5"/>
      <c r="M1748" s="18"/>
      <c r="N1748" s="18"/>
      <c r="T1748" s="67"/>
      <c r="U1748" s="67"/>
    </row>
    <row r="1749" spans="1:21" hidden="1" x14ac:dyDescent="0.25">
      <c r="A1749" s="18"/>
      <c r="B1749" s="18"/>
      <c r="C1749" s="74"/>
      <c r="D1749" s="74"/>
      <c r="E1749" s="75"/>
      <c r="F1749" s="5"/>
      <c r="G1749" s="5"/>
      <c r="H1749" s="5"/>
      <c r="K1749" s="5"/>
      <c r="L1749" s="5"/>
      <c r="M1749" s="18"/>
      <c r="N1749" s="18"/>
      <c r="T1749" s="67"/>
      <c r="U1749" s="67"/>
    </row>
    <row r="1750" spans="1:21" hidden="1" x14ac:dyDescent="0.25">
      <c r="A1750" s="18"/>
      <c r="B1750" s="18"/>
      <c r="C1750" s="74"/>
      <c r="D1750" s="74"/>
      <c r="E1750" s="75"/>
      <c r="F1750" s="5"/>
      <c r="G1750" s="5"/>
      <c r="H1750" s="5"/>
      <c r="K1750" s="5"/>
      <c r="L1750" s="5"/>
      <c r="M1750" s="18"/>
      <c r="N1750" s="18"/>
      <c r="T1750" s="67"/>
      <c r="U1750" s="67"/>
    </row>
    <row r="1751" spans="1:21" hidden="1" x14ac:dyDescent="0.25">
      <c r="A1751" s="18"/>
      <c r="B1751" s="18"/>
      <c r="C1751" s="74"/>
      <c r="D1751" s="74"/>
      <c r="E1751" s="75"/>
      <c r="F1751" s="5"/>
      <c r="G1751" s="5"/>
      <c r="H1751" s="5"/>
      <c r="K1751" s="5"/>
      <c r="L1751" s="5"/>
      <c r="M1751" s="18"/>
      <c r="N1751" s="18"/>
      <c r="T1751" s="67"/>
      <c r="U1751" s="67"/>
    </row>
    <row r="1752" spans="1:21" hidden="1" x14ac:dyDescent="0.25">
      <c r="A1752" s="18"/>
      <c r="B1752" s="18"/>
      <c r="C1752" s="74"/>
      <c r="D1752" s="74"/>
      <c r="E1752" s="75"/>
      <c r="F1752" s="5"/>
      <c r="G1752" s="5"/>
      <c r="H1752" s="5"/>
      <c r="K1752" s="5"/>
      <c r="L1752" s="5"/>
      <c r="M1752" s="18"/>
      <c r="N1752" s="18"/>
      <c r="T1752" s="67"/>
      <c r="U1752" s="67"/>
    </row>
    <row r="1753" spans="1:21" hidden="1" x14ac:dyDescent="0.25">
      <c r="A1753" s="18"/>
      <c r="B1753" s="18"/>
      <c r="C1753" s="74"/>
      <c r="D1753" s="74"/>
      <c r="E1753" s="75"/>
      <c r="F1753" s="5"/>
      <c r="G1753" s="5"/>
      <c r="H1753" s="5"/>
      <c r="K1753" s="5"/>
      <c r="L1753" s="5"/>
      <c r="M1753" s="18"/>
      <c r="N1753" s="18"/>
      <c r="T1753" s="67"/>
      <c r="U1753" s="67"/>
    </row>
    <row r="1754" spans="1:21" hidden="1" x14ac:dyDescent="0.25">
      <c r="A1754" s="18"/>
      <c r="B1754" s="18"/>
      <c r="C1754" s="74"/>
      <c r="D1754" s="74"/>
      <c r="E1754" s="75"/>
      <c r="F1754" s="5"/>
      <c r="G1754" s="5"/>
      <c r="H1754" s="5"/>
      <c r="K1754" s="5"/>
      <c r="L1754" s="5"/>
      <c r="M1754" s="18"/>
      <c r="N1754" s="18"/>
      <c r="T1754" s="67"/>
      <c r="U1754" s="67"/>
    </row>
    <row r="1755" spans="1:21" hidden="1" x14ac:dyDescent="0.25">
      <c r="A1755" s="18"/>
      <c r="B1755" s="18"/>
      <c r="C1755" s="74"/>
      <c r="D1755" s="74"/>
      <c r="E1755" s="75"/>
      <c r="F1755" s="5"/>
      <c r="G1755" s="5"/>
      <c r="H1755" s="5"/>
      <c r="K1755" s="5"/>
      <c r="L1755" s="5"/>
      <c r="M1755" s="18"/>
      <c r="N1755" s="18"/>
      <c r="T1755" s="67"/>
      <c r="U1755" s="67"/>
    </row>
    <row r="1756" spans="1:21" hidden="1" x14ac:dyDescent="0.25">
      <c r="A1756" s="18"/>
      <c r="B1756" s="18"/>
      <c r="C1756" s="74"/>
      <c r="D1756" s="74"/>
      <c r="E1756" s="75"/>
      <c r="F1756" s="5"/>
      <c r="G1756" s="5"/>
      <c r="H1756" s="5"/>
      <c r="K1756" s="5"/>
      <c r="L1756" s="5"/>
      <c r="M1756" s="18"/>
      <c r="N1756" s="18"/>
      <c r="T1756" s="67"/>
      <c r="U1756" s="67"/>
    </row>
    <row r="1757" spans="1:21" hidden="1" x14ac:dyDescent="0.25">
      <c r="A1757" s="18"/>
      <c r="B1757" s="18"/>
      <c r="C1757" s="74"/>
      <c r="D1757" s="74"/>
      <c r="E1757" s="75"/>
      <c r="F1757" s="5"/>
      <c r="G1757" s="5"/>
      <c r="H1757" s="5"/>
      <c r="K1757" s="5"/>
      <c r="L1757" s="5"/>
      <c r="M1757" s="18"/>
      <c r="N1757" s="18"/>
      <c r="T1757" s="67"/>
      <c r="U1757" s="67"/>
    </row>
    <row r="1758" spans="1:21" hidden="1" x14ac:dyDescent="0.25">
      <c r="A1758" s="18"/>
      <c r="B1758" s="18"/>
      <c r="C1758" s="74"/>
      <c r="D1758" s="74"/>
      <c r="E1758" s="75"/>
      <c r="F1758" s="5"/>
      <c r="G1758" s="5"/>
      <c r="H1758" s="5"/>
      <c r="K1758" s="5"/>
      <c r="L1758" s="5"/>
      <c r="M1758" s="18"/>
      <c r="N1758" s="18"/>
      <c r="T1758" s="67"/>
      <c r="U1758" s="67"/>
    </row>
    <row r="1759" spans="1:21" hidden="1" x14ac:dyDescent="0.25">
      <c r="A1759" s="18"/>
      <c r="B1759" s="18"/>
      <c r="C1759" s="74"/>
      <c r="D1759" s="74"/>
      <c r="E1759" s="75"/>
      <c r="F1759" s="5"/>
      <c r="G1759" s="5"/>
      <c r="H1759" s="5"/>
      <c r="K1759" s="5"/>
      <c r="L1759" s="5"/>
      <c r="M1759" s="18"/>
      <c r="N1759" s="18"/>
      <c r="T1759" s="67"/>
      <c r="U1759" s="67"/>
    </row>
    <row r="1760" spans="1:21" hidden="1" x14ac:dyDescent="0.25">
      <c r="A1760" s="18"/>
      <c r="B1760" s="18"/>
      <c r="C1760" s="74"/>
      <c r="D1760" s="74"/>
      <c r="E1760" s="75"/>
      <c r="F1760" s="5"/>
      <c r="G1760" s="5"/>
      <c r="H1760" s="5"/>
      <c r="K1760" s="5"/>
      <c r="L1760" s="5"/>
      <c r="M1760" s="18"/>
      <c r="N1760" s="18"/>
      <c r="T1760" s="67"/>
      <c r="U1760" s="67"/>
    </row>
    <row r="1761" spans="1:21" hidden="1" x14ac:dyDescent="0.25">
      <c r="A1761" s="18"/>
      <c r="B1761" s="18"/>
      <c r="C1761" s="74"/>
      <c r="D1761" s="74"/>
      <c r="E1761" s="75"/>
      <c r="F1761" s="5"/>
      <c r="G1761" s="5"/>
      <c r="H1761" s="5"/>
      <c r="K1761" s="5"/>
      <c r="L1761" s="5"/>
      <c r="M1761" s="18"/>
      <c r="N1761" s="18"/>
      <c r="T1761" s="67"/>
      <c r="U1761" s="67"/>
    </row>
    <row r="1762" spans="1:21" hidden="1" x14ac:dyDescent="0.25">
      <c r="A1762" s="18"/>
      <c r="B1762" s="18"/>
      <c r="C1762" s="74"/>
      <c r="D1762" s="74"/>
      <c r="E1762" s="75"/>
      <c r="F1762" s="5"/>
      <c r="G1762" s="5"/>
      <c r="H1762" s="5"/>
      <c r="K1762" s="5"/>
      <c r="L1762" s="5"/>
      <c r="M1762" s="18"/>
      <c r="N1762" s="18"/>
      <c r="T1762" s="67"/>
      <c r="U1762" s="67"/>
    </row>
    <row r="1763" spans="1:21" hidden="1" x14ac:dyDescent="0.25">
      <c r="A1763" s="18"/>
      <c r="B1763" s="18"/>
      <c r="C1763" s="74"/>
      <c r="D1763" s="74"/>
      <c r="E1763" s="75"/>
      <c r="F1763" s="5"/>
      <c r="G1763" s="5"/>
      <c r="H1763" s="5"/>
      <c r="K1763" s="5"/>
      <c r="L1763" s="5"/>
      <c r="M1763" s="18"/>
      <c r="N1763" s="18"/>
      <c r="T1763" s="67"/>
      <c r="U1763" s="67"/>
    </row>
    <row r="1764" spans="1:21" hidden="1" x14ac:dyDescent="0.25">
      <c r="A1764" s="18"/>
      <c r="B1764" s="18"/>
      <c r="C1764" s="74"/>
      <c r="D1764" s="74"/>
      <c r="E1764" s="75"/>
      <c r="F1764" s="5"/>
      <c r="G1764" s="5"/>
      <c r="H1764" s="5"/>
      <c r="K1764" s="5"/>
      <c r="L1764" s="5"/>
      <c r="M1764" s="18"/>
      <c r="N1764" s="18"/>
      <c r="T1764" s="67"/>
      <c r="U1764" s="67"/>
    </row>
    <row r="1765" spans="1:21" hidden="1" x14ac:dyDescent="0.25">
      <c r="A1765" s="18"/>
      <c r="B1765" s="18"/>
      <c r="C1765" s="74"/>
      <c r="D1765" s="74"/>
      <c r="E1765" s="75"/>
      <c r="F1765" s="5"/>
      <c r="G1765" s="5"/>
      <c r="H1765" s="5"/>
      <c r="K1765" s="5"/>
      <c r="L1765" s="5"/>
      <c r="M1765" s="18"/>
      <c r="N1765" s="18"/>
      <c r="T1765" s="67"/>
      <c r="U1765" s="67"/>
    </row>
    <row r="1766" spans="1:21" hidden="1" x14ac:dyDescent="0.25">
      <c r="A1766" s="18"/>
      <c r="B1766" s="18"/>
      <c r="C1766" s="74"/>
      <c r="D1766" s="74"/>
      <c r="E1766" s="75"/>
      <c r="F1766" s="5"/>
      <c r="G1766" s="5"/>
      <c r="H1766" s="5"/>
      <c r="K1766" s="5"/>
      <c r="L1766" s="5"/>
      <c r="M1766" s="18"/>
      <c r="N1766" s="18"/>
      <c r="T1766" s="67"/>
      <c r="U1766" s="67"/>
    </row>
    <row r="1767" spans="1:21" hidden="1" x14ac:dyDescent="0.25">
      <c r="A1767" s="18"/>
      <c r="B1767" s="18"/>
      <c r="C1767" s="74"/>
      <c r="D1767" s="74"/>
      <c r="E1767" s="75"/>
      <c r="F1767" s="5"/>
      <c r="G1767" s="5"/>
      <c r="H1767" s="5"/>
      <c r="K1767" s="5"/>
      <c r="L1767" s="5"/>
      <c r="M1767" s="18"/>
      <c r="N1767" s="18"/>
      <c r="T1767" s="67"/>
      <c r="U1767" s="67"/>
    </row>
    <row r="1768" spans="1:21" hidden="1" x14ac:dyDescent="0.25">
      <c r="A1768" s="18"/>
      <c r="B1768" s="18"/>
      <c r="C1768" s="74"/>
      <c r="D1768" s="74"/>
      <c r="E1768" s="75"/>
      <c r="F1768" s="5"/>
      <c r="G1768" s="5"/>
      <c r="H1768" s="5"/>
      <c r="K1768" s="5"/>
      <c r="L1768" s="5"/>
      <c r="M1768" s="18"/>
      <c r="N1768" s="18"/>
      <c r="T1768" s="67"/>
      <c r="U1768" s="67"/>
    </row>
    <row r="1769" spans="1:21" hidden="1" x14ac:dyDescent="0.25">
      <c r="A1769" s="18"/>
      <c r="B1769" s="18"/>
      <c r="C1769" s="74"/>
      <c r="D1769" s="74"/>
      <c r="E1769" s="75"/>
      <c r="F1769" s="5"/>
      <c r="G1769" s="5"/>
      <c r="H1769" s="5"/>
      <c r="K1769" s="5"/>
      <c r="L1769" s="5"/>
      <c r="M1769" s="18"/>
      <c r="N1769" s="18"/>
      <c r="T1769" s="67"/>
      <c r="U1769" s="67"/>
    </row>
    <row r="1770" spans="1:21" hidden="1" x14ac:dyDescent="0.25">
      <c r="A1770" s="18"/>
      <c r="B1770" s="18"/>
      <c r="C1770" s="74"/>
      <c r="D1770" s="74"/>
      <c r="E1770" s="75"/>
      <c r="F1770" s="5"/>
      <c r="G1770" s="5"/>
      <c r="H1770" s="5"/>
      <c r="K1770" s="5"/>
      <c r="L1770" s="5"/>
      <c r="M1770" s="18"/>
      <c r="N1770" s="18"/>
      <c r="T1770" s="67"/>
      <c r="U1770" s="67"/>
    </row>
    <row r="1771" spans="1:21" hidden="1" x14ac:dyDescent="0.25">
      <c r="A1771" s="18"/>
      <c r="B1771" s="18"/>
      <c r="C1771" s="74"/>
      <c r="D1771" s="74"/>
      <c r="E1771" s="75"/>
      <c r="F1771" s="5"/>
      <c r="G1771" s="5"/>
      <c r="H1771" s="5"/>
      <c r="K1771" s="5"/>
      <c r="L1771" s="5"/>
      <c r="M1771" s="18"/>
      <c r="N1771" s="18"/>
      <c r="T1771" s="67"/>
      <c r="U1771" s="67"/>
    </row>
    <row r="1772" spans="1:21" hidden="1" x14ac:dyDescent="0.25">
      <c r="A1772" s="18"/>
      <c r="B1772" s="18"/>
      <c r="C1772" s="74"/>
      <c r="D1772" s="74"/>
      <c r="E1772" s="75"/>
      <c r="F1772" s="5"/>
      <c r="G1772" s="5"/>
      <c r="H1772" s="5"/>
      <c r="K1772" s="5"/>
      <c r="L1772" s="5"/>
      <c r="M1772" s="18"/>
      <c r="N1772" s="18"/>
      <c r="T1772" s="67"/>
      <c r="U1772" s="67"/>
    </row>
    <row r="1773" spans="1:21" hidden="1" x14ac:dyDescent="0.25">
      <c r="A1773" s="18"/>
      <c r="B1773" s="18"/>
      <c r="C1773" s="74"/>
      <c r="D1773" s="74"/>
      <c r="E1773" s="75"/>
      <c r="F1773" s="5"/>
      <c r="G1773" s="5"/>
      <c r="H1773" s="5"/>
      <c r="K1773" s="5"/>
      <c r="L1773" s="5"/>
      <c r="M1773" s="18"/>
      <c r="N1773" s="18"/>
      <c r="T1773" s="67"/>
      <c r="U1773" s="67"/>
    </row>
    <row r="1774" spans="1:21" hidden="1" x14ac:dyDescent="0.25">
      <c r="A1774" s="18"/>
      <c r="B1774" s="18"/>
      <c r="C1774" s="74"/>
      <c r="D1774" s="74"/>
      <c r="E1774" s="75"/>
      <c r="F1774" s="5"/>
      <c r="G1774" s="5"/>
      <c r="H1774" s="5"/>
      <c r="K1774" s="5"/>
      <c r="L1774" s="5"/>
      <c r="M1774" s="18"/>
      <c r="N1774" s="18"/>
      <c r="T1774" s="67"/>
      <c r="U1774" s="67"/>
    </row>
    <row r="1775" spans="1:21" hidden="1" x14ac:dyDescent="0.25">
      <c r="A1775" s="18"/>
      <c r="B1775" s="18"/>
      <c r="C1775" s="74"/>
      <c r="D1775" s="74"/>
      <c r="E1775" s="75"/>
      <c r="F1775" s="5"/>
      <c r="G1775" s="5"/>
      <c r="H1775" s="5"/>
      <c r="K1775" s="5"/>
      <c r="L1775" s="5"/>
      <c r="M1775" s="18"/>
      <c r="N1775" s="18"/>
      <c r="T1775" s="67"/>
      <c r="U1775" s="67"/>
    </row>
    <row r="1776" spans="1:21" hidden="1" x14ac:dyDescent="0.25">
      <c r="A1776" s="18"/>
      <c r="B1776" s="18"/>
      <c r="C1776" s="74"/>
      <c r="D1776" s="74"/>
      <c r="E1776" s="75"/>
      <c r="F1776" s="5"/>
      <c r="G1776" s="5"/>
      <c r="H1776" s="5"/>
      <c r="K1776" s="5"/>
      <c r="L1776" s="5"/>
      <c r="M1776" s="18"/>
      <c r="N1776" s="18"/>
      <c r="T1776" s="67"/>
      <c r="U1776" s="67"/>
    </row>
    <row r="1777" spans="1:25" hidden="1" x14ac:dyDescent="0.25">
      <c r="A1777" s="18"/>
      <c r="B1777" s="18"/>
      <c r="C1777" s="74"/>
      <c r="D1777" s="74"/>
      <c r="E1777" s="75"/>
      <c r="F1777" s="5"/>
      <c r="G1777" s="5"/>
      <c r="H1777" s="5"/>
      <c r="K1777" s="5"/>
      <c r="L1777" s="5"/>
      <c r="M1777" s="18"/>
      <c r="N1777" s="18"/>
      <c r="T1777" s="67"/>
      <c r="U1777" s="67"/>
    </row>
    <row r="1778" spans="1:25" hidden="1" x14ac:dyDescent="0.25">
      <c r="A1778" s="18"/>
      <c r="B1778" s="18"/>
      <c r="C1778" s="74"/>
      <c r="D1778" s="74"/>
      <c r="E1778" s="75"/>
      <c r="F1778" s="5"/>
      <c r="G1778" s="5"/>
      <c r="H1778" s="5"/>
      <c r="K1778" s="5"/>
      <c r="L1778" s="5"/>
      <c r="M1778" s="18"/>
      <c r="N1778" s="18"/>
      <c r="T1778" s="67"/>
      <c r="U1778" s="67"/>
    </row>
    <row r="1779" spans="1:25" hidden="1" x14ac:dyDescent="0.25">
      <c r="A1779" s="18"/>
      <c r="B1779" s="18"/>
      <c r="C1779" s="74"/>
      <c r="D1779" s="74"/>
      <c r="E1779" s="75"/>
      <c r="F1779" s="5"/>
      <c r="G1779" s="5"/>
      <c r="H1779" s="5"/>
      <c r="K1779" s="5"/>
      <c r="L1779" s="5"/>
      <c r="M1779" s="18"/>
      <c r="N1779" s="18"/>
      <c r="T1779" s="67"/>
      <c r="U1779" s="67"/>
    </row>
    <row r="1780" spans="1:25" hidden="1" x14ac:dyDescent="0.25">
      <c r="A1780" s="18"/>
      <c r="B1780" s="18"/>
      <c r="C1780" s="74"/>
      <c r="D1780" s="74"/>
      <c r="E1780" s="75"/>
      <c r="F1780" s="5"/>
      <c r="G1780" s="5"/>
      <c r="H1780" s="5"/>
      <c r="K1780" s="5"/>
      <c r="L1780" s="5"/>
      <c r="M1780" s="18"/>
      <c r="N1780" s="18"/>
      <c r="T1780" s="67"/>
      <c r="U1780" s="67"/>
    </row>
    <row r="1781" spans="1:25" hidden="1" x14ac:dyDescent="0.25">
      <c r="A1781" s="18"/>
      <c r="B1781" s="18"/>
      <c r="C1781" s="74"/>
      <c r="D1781" s="74"/>
      <c r="E1781" s="75"/>
      <c r="F1781" s="5"/>
      <c r="G1781" s="5"/>
      <c r="H1781" s="5"/>
      <c r="K1781" s="5"/>
      <c r="L1781" s="5"/>
      <c r="M1781" s="18"/>
      <c r="N1781" s="18"/>
      <c r="T1781" s="67"/>
      <c r="U1781" s="67"/>
    </row>
    <row r="1782" spans="1:25" hidden="1" x14ac:dyDescent="0.25">
      <c r="A1782" s="18"/>
      <c r="B1782" s="18"/>
      <c r="C1782" s="74"/>
      <c r="D1782" s="74"/>
      <c r="E1782" s="75"/>
      <c r="F1782" s="5"/>
      <c r="G1782" s="5"/>
      <c r="H1782" s="5"/>
      <c r="K1782" s="5"/>
      <c r="L1782" s="5"/>
      <c r="M1782" s="18"/>
      <c r="N1782" s="18"/>
      <c r="T1782" s="67"/>
      <c r="U1782" s="67"/>
    </row>
    <row r="1783" spans="1:25" hidden="1" x14ac:dyDescent="0.25">
      <c r="A1783" s="18"/>
      <c r="B1783" s="18"/>
      <c r="C1783" s="22"/>
      <c r="D1783" s="23"/>
      <c r="E1783" s="75"/>
      <c r="F1783" s="8"/>
      <c r="G1783" s="8"/>
      <c r="H1783" s="8"/>
      <c r="K1783" s="8"/>
      <c r="L1783" s="8"/>
      <c r="M1783" s="25"/>
      <c r="N1783" s="25"/>
      <c r="O1783" s="24"/>
      <c r="P1783" s="24"/>
      <c r="T1783" s="67"/>
      <c r="U1783" s="67"/>
      <c r="Y1783" s="24"/>
    </row>
    <row r="1784" spans="1:25" hidden="1" x14ac:dyDescent="0.25">
      <c r="A1784" s="18"/>
      <c r="B1784" s="18"/>
      <c r="C1784" s="22"/>
      <c r="D1784" s="23"/>
      <c r="E1784" s="75"/>
      <c r="F1784" s="8"/>
      <c r="G1784" s="8"/>
      <c r="H1784" s="8"/>
      <c r="K1784" s="8"/>
      <c r="L1784" s="8"/>
      <c r="M1784" s="25"/>
      <c r="N1784" s="25"/>
      <c r="O1784" s="24"/>
      <c r="P1784" s="24"/>
      <c r="T1784" s="67"/>
      <c r="U1784" s="67"/>
      <c r="Y1784" s="24"/>
    </row>
    <row r="1785" spans="1:25" hidden="1" x14ac:dyDescent="0.25">
      <c r="A1785" s="18"/>
      <c r="B1785" s="18"/>
      <c r="C1785" s="22"/>
      <c r="D1785" s="23"/>
      <c r="E1785" s="75"/>
      <c r="F1785" s="8"/>
      <c r="G1785" s="8"/>
      <c r="H1785" s="8"/>
      <c r="K1785" s="8"/>
      <c r="L1785" s="8"/>
      <c r="M1785" s="25"/>
      <c r="N1785" s="25"/>
      <c r="O1785" s="24"/>
      <c r="P1785" s="24"/>
      <c r="T1785" s="67"/>
      <c r="U1785" s="67"/>
      <c r="Y1785" s="24"/>
    </row>
    <row r="1786" spans="1:25" hidden="1" x14ac:dyDescent="0.25">
      <c r="A1786" s="18"/>
      <c r="B1786" s="18"/>
      <c r="C1786" s="22"/>
      <c r="D1786" s="23"/>
      <c r="E1786" s="75"/>
      <c r="F1786" s="8"/>
      <c r="G1786" s="8"/>
      <c r="H1786" s="8"/>
      <c r="K1786" s="8"/>
      <c r="L1786" s="8"/>
      <c r="M1786" s="25"/>
      <c r="N1786" s="25"/>
      <c r="O1786" s="24"/>
      <c r="P1786" s="24"/>
      <c r="T1786" s="67"/>
      <c r="U1786" s="67"/>
      <c r="Y1786" s="24"/>
    </row>
    <row r="1787" spans="1:25" hidden="1" x14ac:dyDescent="0.25">
      <c r="A1787" s="18"/>
      <c r="B1787" s="18"/>
      <c r="C1787" s="22"/>
      <c r="D1787" s="23"/>
      <c r="E1787" s="75"/>
      <c r="F1787" s="8"/>
      <c r="G1787" s="8"/>
      <c r="H1787" s="8"/>
      <c r="K1787" s="8"/>
      <c r="L1787" s="8"/>
      <c r="M1787" s="25"/>
      <c r="N1787" s="25"/>
      <c r="O1787" s="24"/>
      <c r="P1787" s="24"/>
      <c r="T1787" s="67"/>
      <c r="U1787" s="67"/>
      <c r="Y1787" s="24"/>
    </row>
    <row r="1788" spans="1:25" hidden="1" x14ac:dyDescent="0.25">
      <c r="A1788" s="18"/>
      <c r="B1788" s="18"/>
      <c r="C1788" s="22"/>
      <c r="D1788" s="23"/>
      <c r="E1788" s="75"/>
      <c r="F1788" s="8"/>
      <c r="G1788" s="8"/>
      <c r="H1788" s="8"/>
      <c r="K1788" s="8"/>
      <c r="L1788" s="8"/>
      <c r="M1788" s="25"/>
      <c r="N1788" s="25"/>
      <c r="O1788" s="24"/>
      <c r="P1788" s="24"/>
      <c r="T1788" s="67"/>
      <c r="U1788" s="67"/>
      <c r="Y1788" s="24"/>
    </row>
    <row r="1789" spans="1:25" hidden="1" x14ac:dyDescent="0.25">
      <c r="A1789" s="18"/>
      <c r="B1789" s="18"/>
      <c r="C1789" s="22"/>
      <c r="D1789" s="23"/>
      <c r="E1789" s="75"/>
      <c r="F1789" s="8"/>
      <c r="G1789" s="8"/>
      <c r="H1789" s="8"/>
      <c r="K1789" s="8"/>
      <c r="L1789" s="8"/>
      <c r="M1789" s="25"/>
      <c r="N1789" s="25"/>
      <c r="O1789" s="24"/>
      <c r="P1789" s="24"/>
      <c r="T1789" s="67"/>
      <c r="U1789" s="67"/>
      <c r="Y1789" s="24"/>
    </row>
    <row r="1790" spans="1:25" hidden="1" x14ac:dyDescent="0.25">
      <c r="A1790" s="18"/>
      <c r="B1790" s="18"/>
      <c r="C1790" s="22"/>
      <c r="D1790" s="23"/>
      <c r="E1790" s="75"/>
      <c r="F1790" s="8"/>
      <c r="G1790" s="8"/>
      <c r="H1790" s="8"/>
      <c r="K1790" s="8"/>
      <c r="L1790" s="8"/>
      <c r="M1790" s="25"/>
      <c r="N1790" s="25"/>
      <c r="O1790" s="24"/>
      <c r="P1790" s="24"/>
      <c r="T1790" s="67"/>
      <c r="U1790" s="67"/>
      <c r="Y1790" s="24"/>
    </row>
    <row r="1791" spans="1:25" hidden="1" x14ac:dyDescent="0.25">
      <c r="A1791" s="18"/>
      <c r="B1791" s="18"/>
      <c r="C1791" s="22"/>
      <c r="D1791" s="23"/>
      <c r="E1791" s="75"/>
      <c r="F1791" s="8"/>
      <c r="G1791" s="8"/>
      <c r="H1791" s="8"/>
      <c r="K1791" s="8"/>
      <c r="L1791" s="8"/>
      <c r="M1791" s="25"/>
      <c r="N1791" s="25"/>
      <c r="O1791" s="24"/>
      <c r="P1791" s="24"/>
      <c r="T1791" s="67"/>
      <c r="U1791" s="67"/>
      <c r="Y1791" s="24"/>
    </row>
    <row r="1792" spans="1:25" hidden="1" x14ac:dyDescent="0.25">
      <c r="A1792" s="18"/>
      <c r="B1792" s="18"/>
      <c r="C1792" s="22"/>
      <c r="D1792" s="23"/>
      <c r="E1792" s="75"/>
      <c r="F1792" s="8"/>
      <c r="G1792" s="8"/>
      <c r="H1792" s="8"/>
      <c r="K1792" s="8"/>
      <c r="L1792" s="8"/>
      <c r="M1792" s="25"/>
      <c r="N1792" s="25"/>
      <c r="O1792" s="24"/>
      <c r="P1792" s="24"/>
      <c r="T1792" s="67"/>
      <c r="U1792" s="67"/>
      <c r="Y1792" s="24"/>
    </row>
    <row r="1793" spans="1:25" hidden="1" x14ac:dyDescent="0.25">
      <c r="A1793" s="18"/>
      <c r="B1793" s="18"/>
      <c r="C1793" s="22"/>
      <c r="D1793" s="23"/>
      <c r="E1793" s="75"/>
      <c r="F1793" s="8"/>
      <c r="G1793" s="8"/>
      <c r="H1793" s="8"/>
      <c r="K1793" s="8"/>
      <c r="L1793" s="8"/>
      <c r="M1793" s="25"/>
      <c r="N1793" s="25"/>
      <c r="O1793" s="24"/>
      <c r="P1793" s="24"/>
      <c r="T1793" s="67"/>
      <c r="U1793" s="67"/>
      <c r="Y1793" s="24"/>
    </row>
    <row r="1794" spans="1:25" hidden="1" x14ac:dyDescent="0.25">
      <c r="A1794" s="18"/>
      <c r="B1794" s="18"/>
      <c r="C1794" s="22"/>
      <c r="D1794" s="23"/>
      <c r="E1794" s="75"/>
      <c r="F1794" s="8"/>
      <c r="G1794" s="8"/>
      <c r="H1794" s="8"/>
      <c r="K1794" s="8"/>
      <c r="L1794" s="8"/>
      <c r="M1794" s="25"/>
      <c r="N1794" s="25"/>
      <c r="O1794" s="24"/>
      <c r="P1794" s="24"/>
      <c r="T1794" s="67"/>
      <c r="U1794" s="67"/>
      <c r="Y1794" s="24"/>
    </row>
    <row r="1795" spans="1:25" hidden="1" x14ac:dyDescent="0.25">
      <c r="A1795" s="18"/>
      <c r="B1795" s="18"/>
      <c r="C1795" s="22"/>
      <c r="D1795" s="23"/>
      <c r="E1795" s="75"/>
      <c r="F1795" s="8"/>
      <c r="G1795" s="8"/>
      <c r="H1795" s="8"/>
      <c r="K1795" s="8"/>
      <c r="L1795" s="8"/>
      <c r="M1795" s="25"/>
      <c r="N1795" s="25"/>
      <c r="O1795" s="24"/>
      <c r="P1795" s="24"/>
      <c r="T1795" s="67"/>
      <c r="U1795" s="67"/>
      <c r="Y1795" s="24"/>
    </row>
    <row r="1796" spans="1:25" hidden="1" x14ac:dyDescent="0.25">
      <c r="A1796" s="18"/>
      <c r="B1796" s="18"/>
      <c r="C1796" s="22"/>
      <c r="D1796" s="23"/>
      <c r="E1796" s="75"/>
      <c r="F1796" s="8"/>
      <c r="G1796" s="8"/>
      <c r="H1796" s="8"/>
      <c r="K1796" s="8"/>
      <c r="L1796" s="8"/>
      <c r="M1796" s="25"/>
      <c r="N1796" s="25"/>
      <c r="O1796" s="24"/>
      <c r="P1796" s="24"/>
      <c r="T1796" s="67"/>
      <c r="U1796" s="67"/>
      <c r="Y1796" s="24"/>
    </row>
    <row r="1797" spans="1:25" hidden="1" x14ac:dyDescent="0.25">
      <c r="A1797" s="18"/>
      <c r="B1797" s="18"/>
      <c r="C1797" s="22"/>
      <c r="D1797" s="23"/>
      <c r="E1797" s="75"/>
      <c r="F1797" s="8"/>
      <c r="G1797" s="8"/>
      <c r="H1797" s="8"/>
      <c r="K1797" s="8"/>
      <c r="L1797" s="8"/>
      <c r="M1797" s="25"/>
      <c r="N1797" s="25"/>
      <c r="O1797" s="24"/>
      <c r="P1797" s="24"/>
      <c r="T1797" s="67"/>
      <c r="U1797" s="67"/>
      <c r="Y1797" s="24"/>
    </row>
    <row r="1798" spans="1:25" hidden="1" x14ac:dyDescent="0.25">
      <c r="A1798" s="18"/>
      <c r="B1798" s="18"/>
      <c r="C1798" s="22"/>
      <c r="D1798" s="23"/>
      <c r="E1798" s="75"/>
      <c r="F1798" s="8"/>
      <c r="G1798" s="8"/>
      <c r="H1798" s="8"/>
      <c r="K1798" s="8"/>
      <c r="L1798" s="8"/>
      <c r="M1798" s="25"/>
      <c r="N1798" s="25"/>
      <c r="O1798" s="24"/>
      <c r="P1798" s="24"/>
      <c r="T1798" s="67"/>
      <c r="U1798" s="67"/>
      <c r="Y1798" s="24"/>
    </row>
    <row r="1799" spans="1:25" hidden="1" x14ac:dyDescent="0.25">
      <c r="A1799" s="18"/>
      <c r="B1799" s="18"/>
      <c r="C1799" s="22"/>
      <c r="D1799" s="23"/>
      <c r="E1799" s="75"/>
      <c r="F1799" s="8"/>
      <c r="G1799" s="8"/>
      <c r="H1799" s="8"/>
      <c r="K1799" s="8"/>
      <c r="L1799" s="8"/>
      <c r="M1799" s="25"/>
      <c r="N1799" s="25"/>
      <c r="O1799" s="24"/>
      <c r="P1799" s="24"/>
      <c r="T1799" s="67"/>
      <c r="U1799" s="67"/>
      <c r="Y1799" s="24"/>
    </row>
    <row r="1800" spans="1:25" hidden="1" x14ac:dyDescent="0.25">
      <c r="A1800" s="18"/>
      <c r="B1800" s="18"/>
      <c r="C1800" s="22"/>
      <c r="D1800" s="23"/>
      <c r="E1800" s="75"/>
      <c r="F1800" s="8"/>
      <c r="G1800" s="8"/>
      <c r="H1800" s="8"/>
      <c r="K1800" s="8"/>
      <c r="L1800" s="8"/>
      <c r="M1800" s="25"/>
      <c r="N1800" s="25"/>
      <c r="O1800" s="24"/>
      <c r="P1800" s="24"/>
      <c r="T1800" s="67"/>
      <c r="U1800" s="67"/>
      <c r="Y1800" s="24"/>
    </row>
    <row r="1801" spans="1:25" hidden="1" x14ac:dyDescent="0.25">
      <c r="A1801" s="18"/>
      <c r="B1801" s="18"/>
      <c r="C1801" s="22"/>
      <c r="D1801" s="23"/>
      <c r="E1801" s="75"/>
      <c r="F1801" s="8"/>
      <c r="G1801" s="8"/>
      <c r="H1801" s="8"/>
      <c r="K1801" s="8"/>
      <c r="L1801" s="8"/>
      <c r="M1801" s="25"/>
      <c r="N1801" s="25"/>
      <c r="O1801" s="24"/>
      <c r="P1801" s="24"/>
      <c r="T1801" s="67"/>
      <c r="U1801" s="67"/>
      <c r="Y1801" s="24"/>
    </row>
    <row r="1802" spans="1:25" hidden="1" x14ac:dyDescent="0.25">
      <c r="A1802" s="18"/>
      <c r="B1802" s="18"/>
      <c r="C1802" s="22"/>
      <c r="D1802" s="23"/>
      <c r="E1802" s="75"/>
      <c r="F1802" s="8"/>
      <c r="G1802" s="8"/>
      <c r="H1802" s="8"/>
      <c r="K1802" s="8"/>
      <c r="L1802" s="8"/>
      <c r="M1802" s="25"/>
      <c r="N1802" s="25"/>
      <c r="O1802" s="24"/>
      <c r="P1802" s="24"/>
      <c r="T1802" s="67"/>
      <c r="U1802" s="67"/>
      <c r="Y1802" s="24"/>
    </row>
    <row r="1803" spans="1:25" hidden="1" x14ac:dyDescent="0.25">
      <c r="A1803" s="18"/>
      <c r="B1803" s="18"/>
      <c r="C1803" s="22"/>
      <c r="D1803" s="23"/>
      <c r="E1803" s="75"/>
      <c r="F1803" s="8"/>
      <c r="G1803" s="8"/>
      <c r="H1803" s="8"/>
      <c r="K1803" s="8"/>
      <c r="L1803" s="8"/>
      <c r="M1803" s="25"/>
      <c r="N1803" s="25"/>
      <c r="O1803" s="24"/>
      <c r="P1803" s="24"/>
      <c r="T1803" s="67"/>
      <c r="U1803" s="67"/>
      <c r="Y1803" s="24"/>
    </row>
    <row r="1804" spans="1:25" hidden="1" x14ac:dyDescent="0.25">
      <c r="A1804" s="18"/>
      <c r="B1804" s="18"/>
      <c r="C1804" s="22"/>
      <c r="D1804" s="23"/>
      <c r="E1804" s="75"/>
      <c r="F1804" s="8"/>
      <c r="G1804" s="8"/>
      <c r="H1804" s="8"/>
      <c r="K1804" s="8"/>
      <c r="L1804" s="8"/>
      <c r="M1804" s="25"/>
      <c r="N1804" s="25"/>
      <c r="O1804" s="24"/>
      <c r="P1804" s="24"/>
      <c r="T1804" s="67"/>
      <c r="U1804" s="67"/>
      <c r="Y1804" s="24"/>
    </row>
    <row r="1805" spans="1:25" hidden="1" x14ac:dyDescent="0.25">
      <c r="A1805" s="18"/>
      <c r="B1805" s="18"/>
      <c r="C1805" s="22"/>
      <c r="D1805" s="23"/>
      <c r="E1805" s="75"/>
      <c r="F1805" s="8"/>
      <c r="G1805" s="8"/>
      <c r="H1805" s="8"/>
      <c r="K1805" s="8"/>
      <c r="L1805" s="8"/>
      <c r="M1805" s="25"/>
      <c r="N1805" s="25"/>
      <c r="O1805" s="24"/>
      <c r="P1805" s="24"/>
      <c r="T1805" s="67"/>
      <c r="U1805" s="67"/>
      <c r="Y1805" s="24"/>
    </row>
    <row r="1806" spans="1:25" hidden="1" x14ac:dyDescent="0.25">
      <c r="A1806" s="18"/>
      <c r="B1806" s="18"/>
      <c r="C1806" s="22"/>
      <c r="D1806" s="23"/>
      <c r="E1806" s="75"/>
      <c r="F1806" s="8"/>
      <c r="G1806" s="8"/>
      <c r="H1806" s="8"/>
      <c r="K1806" s="8"/>
      <c r="L1806" s="8"/>
      <c r="M1806" s="25"/>
      <c r="N1806" s="25"/>
      <c r="O1806" s="24"/>
      <c r="P1806" s="24"/>
      <c r="T1806" s="67"/>
      <c r="U1806" s="67"/>
      <c r="Y1806" s="24"/>
    </row>
    <row r="1807" spans="1:25" hidden="1" x14ac:dyDescent="0.25">
      <c r="A1807" s="18"/>
      <c r="B1807" s="18"/>
      <c r="C1807" s="22"/>
      <c r="D1807" s="23"/>
      <c r="E1807" s="75"/>
      <c r="F1807" s="8"/>
      <c r="G1807" s="8"/>
      <c r="H1807" s="8"/>
      <c r="K1807" s="8"/>
      <c r="L1807" s="8"/>
      <c r="M1807" s="25"/>
      <c r="N1807" s="25"/>
      <c r="O1807" s="24"/>
      <c r="P1807" s="24"/>
      <c r="T1807" s="67"/>
      <c r="U1807" s="67"/>
      <c r="Y1807" s="24"/>
    </row>
    <row r="1808" spans="1:25" hidden="1" x14ac:dyDescent="0.25">
      <c r="A1808" s="18"/>
      <c r="B1808" s="18"/>
      <c r="C1808" s="22"/>
      <c r="D1808" s="23"/>
      <c r="E1808" s="75"/>
      <c r="F1808" s="8"/>
      <c r="G1808" s="8"/>
      <c r="H1808" s="8"/>
      <c r="K1808" s="8"/>
      <c r="L1808" s="8"/>
      <c r="M1808" s="25"/>
      <c r="N1808" s="25"/>
      <c r="O1808" s="24"/>
      <c r="P1808" s="24"/>
      <c r="T1808" s="67"/>
      <c r="U1808" s="67"/>
      <c r="Y1808" s="24"/>
    </row>
    <row r="1809" spans="1:25" hidden="1" x14ac:dyDescent="0.25">
      <c r="A1809" s="18"/>
      <c r="B1809" s="18"/>
      <c r="C1809" s="22"/>
      <c r="D1809" s="23"/>
      <c r="E1809" s="75"/>
      <c r="F1809" s="8"/>
      <c r="G1809" s="8"/>
      <c r="H1809" s="8"/>
      <c r="K1809" s="8"/>
      <c r="L1809" s="8"/>
      <c r="M1809" s="25"/>
      <c r="N1809" s="25"/>
      <c r="O1809" s="24"/>
      <c r="P1809" s="24"/>
      <c r="T1809" s="67"/>
      <c r="U1809" s="67"/>
      <c r="Y1809" s="24"/>
    </row>
    <row r="1810" spans="1:25" hidden="1" x14ac:dyDescent="0.25">
      <c r="A1810" s="18"/>
      <c r="B1810" s="18"/>
      <c r="C1810" s="22"/>
      <c r="D1810" s="23"/>
      <c r="E1810" s="75"/>
      <c r="F1810" s="8"/>
      <c r="G1810" s="8"/>
      <c r="H1810" s="8"/>
      <c r="K1810" s="8"/>
      <c r="L1810" s="8"/>
      <c r="M1810" s="25"/>
      <c r="N1810" s="25"/>
      <c r="O1810" s="24"/>
      <c r="P1810" s="24"/>
      <c r="T1810" s="67"/>
      <c r="U1810" s="67"/>
      <c r="Y1810" s="24"/>
    </row>
    <row r="1811" spans="1:25" hidden="1" x14ac:dyDescent="0.25">
      <c r="A1811" s="18"/>
      <c r="B1811" s="18"/>
      <c r="C1811" s="22"/>
      <c r="D1811" s="23"/>
      <c r="E1811" s="75"/>
      <c r="F1811" s="8"/>
      <c r="G1811" s="8"/>
      <c r="H1811" s="8"/>
      <c r="K1811" s="8"/>
      <c r="L1811" s="8"/>
      <c r="M1811" s="25"/>
      <c r="N1811" s="25"/>
      <c r="O1811" s="24"/>
      <c r="P1811" s="24"/>
      <c r="T1811" s="67"/>
      <c r="U1811" s="67"/>
      <c r="Y1811" s="24"/>
    </row>
    <row r="1812" spans="1:25" hidden="1" x14ac:dyDescent="0.25">
      <c r="A1812" s="18"/>
      <c r="B1812" s="18"/>
      <c r="C1812" s="22"/>
      <c r="D1812" s="23"/>
      <c r="E1812" s="75"/>
      <c r="F1812" s="8"/>
      <c r="G1812" s="8"/>
      <c r="H1812" s="8"/>
      <c r="K1812" s="8"/>
      <c r="L1812" s="8"/>
      <c r="M1812" s="25"/>
      <c r="N1812" s="25"/>
      <c r="O1812" s="24"/>
      <c r="P1812" s="24"/>
      <c r="T1812" s="67"/>
      <c r="U1812" s="67"/>
      <c r="Y1812" s="24"/>
    </row>
    <row r="1813" spans="1:25" hidden="1" x14ac:dyDescent="0.25">
      <c r="A1813" s="18"/>
      <c r="B1813" s="18"/>
      <c r="C1813" s="22"/>
      <c r="D1813" s="23"/>
      <c r="E1813" s="75"/>
      <c r="F1813" s="8"/>
      <c r="G1813" s="8"/>
      <c r="H1813" s="8"/>
      <c r="K1813" s="8"/>
      <c r="L1813" s="8"/>
      <c r="M1813" s="25"/>
      <c r="N1813" s="25"/>
      <c r="O1813" s="24"/>
      <c r="P1813" s="24"/>
      <c r="T1813" s="67"/>
      <c r="U1813" s="67"/>
      <c r="Y1813" s="24"/>
    </row>
    <row r="1814" spans="1:25" hidden="1" x14ac:dyDescent="0.25">
      <c r="A1814" s="18"/>
      <c r="B1814" s="18"/>
      <c r="C1814" s="22"/>
      <c r="D1814" s="23"/>
      <c r="E1814" s="75"/>
      <c r="F1814" s="8"/>
      <c r="G1814" s="8"/>
      <c r="H1814" s="8"/>
      <c r="K1814" s="8"/>
      <c r="L1814" s="8"/>
      <c r="M1814" s="25"/>
      <c r="N1814" s="25"/>
      <c r="O1814" s="24"/>
      <c r="P1814" s="24"/>
      <c r="T1814" s="67"/>
      <c r="U1814" s="67"/>
      <c r="Y1814" s="24"/>
    </row>
    <row r="1815" spans="1:25" hidden="1" x14ac:dyDescent="0.25">
      <c r="A1815" s="18"/>
      <c r="B1815" s="18"/>
      <c r="C1815" s="22"/>
      <c r="D1815" s="23"/>
      <c r="E1815" s="75"/>
      <c r="F1815" s="8"/>
      <c r="G1815" s="8"/>
      <c r="H1815" s="8"/>
      <c r="K1815" s="8"/>
      <c r="L1815" s="8"/>
      <c r="M1815" s="25"/>
      <c r="N1815" s="25"/>
      <c r="O1815" s="24"/>
      <c r="P1815" s="24"/>
      <c r="T1815" s="67"/>
      <c r="U1815" s="67"/>
      <c r="Y1815" s="24"/>
    </row>
    <row r="1816" spans="1:25" hidden="1" x14ac:dyDescent="0.25">
      <c r="A1816" s="18"/>
      <c r="B1816" s="18"/>
      <c r="C1816" s="22"/>
      <c r="D1816" s="23"/>
      <c r="E1816" s="75"/>
      <c r="F1816" s="8"/>
      <c r="G1816" s="8"/>
      <c r="H1816" s="8"/>
      <c r="K1816" s="8"/>
      <c r="L1816" s="8"/>
      <c r="M1816" s="25"/>
      <c r="N1816" s="25"/>
      <c r="O1816" s="24"/>
      <c r="P1816" s="24"/>
      <c r="T1816" s="67"/>
      <c r="U1816" s="67"/>
      <c r="Y1816" s="24"/>
    </row>
    <row r="1817" spans="1:25" hidden="1" x14ac:dyDescent="0.25">
      <c r="A1817" s="18"/>
      <c r="B1817" s="18"/>
      <c r="C1817" s="22"/>
      <c r="D1817" s="23"/>
      <c r="E1817" s="75"/>
      <c r="F1817" s="8"/>
      <c r="G1817" s="8"/>
      <c r="H1817" s="8"/>
      <c r="K1817" s="8"/>
      <c r="L1817" s="8"/>
      <c r="M1817" s="25"/>
      <c r="N1817" s="25"/>
      <c r="O1817" s="24"/>
      <c r="P1817" s="24"/>
      <c r="T1817" s="67"/>
      <c r="U1817" s="67"/>
      <c r="Y1817" s="24"/>
    </row>
    <row r="1818" spans="1:25" hidden="1" x14ac:dyDescent="0.25">
      <c r="A1818" s="18"/>
      <c r="B1818" s="18"/>
      <c r="C1818" s="22"/>
      <c r="D1818" s="23"/>
      <c r="E1818" s="75"/>
      <c r="F1818" s="8"/>
      <c r="G1818" s="8"/>
      <c r="H1818" s="8"/>
      <c r="K1818" s="8"/>
      <c r="L1818" s="8"/>
      <c r="M1818" s="25"/>
      <c r="N1818" s="25"/>
      <c r="O1818" s="24"/>
      <c r="P1818" s="24"/>
      <c r="T1818" s="67"/>
      <c r="U1818" s="67"/>
      <c r="Y1818" s="24"/>
    </row>
    <row r="1819" spans="1:25" hidden="1" x14ac:dyDescent="0.25">
      <c r="A1819" s="18"/>
      <c r="B1819" s="18"/>
      <c r="C1819" s="22"/>
      <c r="D1819" s="23"/>
      <c r="E1819" s="75"/>
      <c r="F1819" s="8"/>
      <c r="G1819" s="8"/>
      <c r="H1819" s="8"/>
      <c r="K1819" s="8"/>
      <c r="L1819" s="8"/>
      <c r="M1819" s="25"/>
      <c r="N1819" s="25"/>
      <c r="O1819" s="24"/>
      <c r="P1819" s="24"/>
      <c r="T1819" s="67"/>
      <c r="U1819" s="67"/>
      <c r="Y1819" s="24"/>
    </row>
    <row r="1820" spans="1:25" hidden="1" x14ac:dyDescent="0.25">
      <c r="A1820" s="18"/>
      <c r="B1820" s="18"/>
      <c r="C1820" s="22"/>
      <c r="D1820" s="23"/>
      <c r="E1820" s="75"/>
      <c r="F1820" s="8"/>
      <c r="G1820" s="8"/>
      <c r="H1820" s="8"/>
      <c r="K1820" s="8"/>
      <c r="L1820" s="8"/>
      <c r="M1820" s="25"/>
      <c r="N1820" s="25"/>
      <c r="O1820" s="24"/>
      <c r="P1820" s="24"/>
      <c r="T1820" s="67"/>
      <c r="U1820" s="67"/>
      <c r="Y1820" s="24"/>
    </row>
    <row r="1821" spans="1:25" hidden="1" x14ac:dyDescent="0.25">
      <c r="A1821" s="18"/>
      <c r="B1821" s="18"/>
      <c r="C1821" s="22"/>
      <c r="D1821" s="23"/>
      <c r="E1821" s="75"/>
      <c r="F1821" s="8"/>
      <c r="G1821" s="8"/>
      <c r="H1821" s="8"/>
      <c r="K1821" s="8"/>
      <c r="L1821" s="8"/>
      <c r="M1821" s="25"/>
      <c r="N1821" s="25"/>
      <c r="O1821" s="24"/>
      <c r="P1821" s="24"/>
      <c r="T1821" s="67"/>
      <c r="U1821" s="67"/>
      <c r="Y1821" s="24"/>
    </row>
    <row r="1822" spans="1:25" hidden="1" x14ac:dyDescent="0.25">
      <c r="A1822" s="18"/>
      <c r="B1822" s="18"/>
      <c r="C1822" s="22"/>
      <c r="D1822" s="23"/>
      <c r="E1822" s="75"/>
      <c r="F1822" s="8"/>
      <c r="G1822" s="8"/>
      <c r="H1822" s="8"/>
      <c r="K1822" s="8"/>
      <c r="L1822" s="8"/>
      <c r="M1822" s="25"/>
      <c r="N1822" s="25"/>
      <c r="O1822" s="24"/>
      <c r="P1822" s="24"/>
      <c r="T1822" s="67"/>
      <c r="U1822" s="67"/>
      <c r="Y1822" s="24"/>
    </row>
    <row r="1823" spans="1:25" hidden="1" x14ac:dyDescent="0.25">
      <c r="A1823" s="18"/>
      <c r="B1823" s="18"/>
      <c r="C1823" s="22"/>
      <c r="D1823" s="23"/>
      <c r="E1823" s="75"/>
      <c r="F1823" s="8"/>
      <c r="G1823" s="8"/>
      <c r="H1823" s="8"/>
      <c r="K1823" s="8"/>
      <c r="L1823" s="8"/>
      <c r="M1823" s="25"/>
      <c r="N1823" s="25"/>
      <c r="O1823" s="24"/>
      <c r="P1823" s="24"/>
      <c r="T1823" s="67"/>
      <c r="U1823" s="67"/>
      <c r="Y1823" s="24"/>
    </row>
    <row r="1824" spans="1:25" hidden="1" x14ac:dyDescent="0.25">
      <c r="A1824" s="18"/>
      <c r="B1824" s="18"/>
      <c r="C1824" s="22"/>
      <c r="D1824" s="23"/>
      <c r="E1824" s="75"/>
      <c r="F1824" s="8"/>
      <c r="G1824" s="8"/>
      <c r="H1824" s="8"/>
      <c r="K1824" s="8"/>
      <c r="L1824" s="8"/>
      <c r="M1824" s="25"/>
      <c r="N1824" s="25"/>
      <c r="O1824" s="24"/>
      <c r="P1824" s="24"/>
      <c r="T1824" s="67"/>
      <c r="U1824" s="67"/>
      <c r="Y1824" s="24"/>
    </row>
    <row r="1825" spans="1:25" hidden="1" x14ac:dyDescent="0.25">
      <c r="A1825" s="18"/>
      <c r="B1825" s="18"/>
      <c r="C1825" s="22"/>
      <c r="D1825" s="23"/>
      <c r="E1825" s="75"/>
      <c r="F1825" s="8"/>
      <c r="G1825" s="8"/>
      <c r="H1825" s="8"/>
      <c r="K1825" s="8"/>
      <c r="L1825" s="8"/>
      <c r="M1825" s="25"/>
      <c r="N1825" s="25"/>
      <c r="O1825" s="24"/>
      <c r="P1825" s="24"/>
      <c r="T1825" s="67"/>
      <c r="U1825" s="67"/>
      <c r="Y1825" s="24"/>
    </row>
    <row r="1826" spans="1:25" hidden="1" x14ac:dyDescent="0.25">
      <c r="A1826" s="18"/>
      <c r="B1826" s="18"/>
      <c r="C1826" s="22"/>
      <c r="D1826" s="23"/>
      <c r="E1826" s="75"/>
      <c r="F1826" s="8"/>
      <c r="G1826" s="8"/>
      <c r="H1826" s="8"/>
      <c r="K1826" s="8"/>
      <c r="L1826" s="8"/>
      <c r="M1826" s="25"/>
      <c r="N1826" s="25"/>
      <c r="O1826" s="24"/>
      <c r="P1826" s="24"/>
      <c r="T1826" s="67"/>
      <c r="U1826" s="67"/>
      <c r="Y1826" s="24"/>
    </row>
    <row r="1827" spans="1:25" hidden="1" x14ac:dyDescent="0.25">
      <c r="A1827" s="18"/>
      <c r="B1827" s="18"/>
      <c r="C1827" s="22"/>
      <c r="D1827" s="23"/>
      <c r="E1827" s="75"/>
      <c r="F1827" s="8"/>
      <c r="G1827" s="8"/>
      <c r="H1827" s="8"/>
      <c r="K1827" s="8"/>
      <c r="L1827" s="8"/>
      <c r="M1827" s="25"/>
      <c r="N1827" s="25"/>
      <c r="O1827" s="24"/>
      <c r="P1827" s="24"/>
      <c r="T1827" s="67"/>
      <c r="U1827" s="67"/>
      <c r="Y1827" s="24"/>
    </row>
    <row r="1828" spans="1:25" hidden="1" x14ac:dyDescent="0.25">
      <c r="A1828" s="18"/>
      <c r="B1828" s="18"/>
      <c r="C1828" s="22"/>
      <c r="D1828" s="23"/>
      <c r="E1828" s="75"/>
      <c r="F1828" s="8"/>
      <c r="G1828" s="8"/>
      <c r="H1828" s="8"/>
      <c r="K1828" s="8"/>
      <c r="L1828" s="8"/>
      <c r="M1828" s="25"/>
      <c r="N1828" s="25"/>
      <c r="O1828" s="24"/>
      <c r="P1828" s="24"/>
      <c r="T1828" s="67"/>
      <c r="U1828" s="67"/>
      <c r="Y1828" s="24"/>
    </row>
    <row r="1829" spans="1:25" hidden="1" x14ac:dyDescent="0.25">
      <c r="A1829" s="18"/>
      <c r="B1829" s="18"/>
      <c r="C1829" s="22"/>
      <c r="D1829" s="23"/>
      <c r="E1829" s="75"/>
      <c r="F1829" s="8"/>
      <c r="G1829" s="8"/>
      <c r="H1829" s="8"/>
      <c r="K1829" s="8"/>
      <c r="L1829" s="8"/>
      <c r="M1829" s="25"/>
      <c r="N1829" s="25"/>
      <c r="O1829" s="24"/>
      <c r="P1829" s="24"/>
      <c r="T1829" s="67"/>
      <c r="U1829" s="67"/>
      <c r="Y1829" s="24"/>
    </row>
    <row r="1830" spans="1:25" hidden="1" x14ac:dyDescent="0.25">
      <c r="A1830" s="18"/>
      <c r="B1830" s="18"/>
      <c r="C1830" s="22"/>
      <c r="D1830" s="23"/>
      <c r="E1830" s="75"/>
      <c r="F1830" s="8"/>
      <c r="G1830" s="8"/>
      <c r="H1830" s="8"/>
      <c r="K1830" s="8"/>
      <c r="L1830" s="8"/>
      <c r="M1830" s="25"/>
      <c r="N1830" s="25"/>
      <c r="O1830" s="24"/>
      <c r="P1830" s="24"/>
      <c r="T1830" s="67"/>
      <c r="U1830" s="67"/>
      <c r="Y1830" s="24"/>
    </row>
    <row r="1831" spans="1:25" hidden="1" x14ac:dyDescent="0.25">
      <c r="A1831" s="18"/>
      <c r="B1831" s="18"/>
      <c r="C1831" s="22"/>
      <c r="D1831" s="23"/>
      <c r="E1831" s="75"/>
      <c r="F1831" s="8"/>
      <c r="G1831" s="8"/>
      <c r="H1831" s="8"/>
      <c r="K1831" s="8"/>
      <c r="L1831" s="8"/>
      <c r="M1831" s="25"/>
      <c r="N1831" s="25"/>
      <c r="O1831" s="24"/>
      <c r="P1831" s="24"/>
      <c r="T1831" s="67"/>
      <c r="U1831" s="67"/>
      <c r="Y1831" s="24"/>
    </row>
    <row r="1832" spans="1:25" hidden="1" x14ac:dyDescent="0.25">
      <c r="A1832" s="18"/>
      <c r="B1832" s="18"/>
      <c r="C1832" s="22"/>
      <c r="D1832" s="23"/>
      <c r="E1832" s="75"/>
      <c r="F1832" s="8"/>
      <c r="G1832" s="8"/>
      <c r="H1832" s="8"/>
      <c r="K1832" s="8"/>
      <c r="L1832" s="8"/>
      <c r="M1832" s="25"/>
      <c r="N1832" s="25"/>
      <c r="O1832" s="24"/>
      <c r="P1832" s="24"/>
      <c r="T1832" s="67"/>
      <c r="U1832" s="67"/>
      <c r="Y1832" s="24"/>
    </row>
    <row r="1833" spans="1:25" hidden="1" x14ac:dyDescent="0.25">
      <c r="A1833" s="18"/>
      <c r="B1833" s="18"/>
      <c r="C1833" s="22"/>
      <c r="D1833" s="23"/>
      <c r="E1833" s="75"/>
      <c r="F1833" s="8"/>
      <c r="G1833" s="8"/>
      <c r="H1833" s="8"/>
      <c r="K1833" s="8"/>
      <c r="L1833" s="8"/>
      <c r="M1833" s="25"/>
      <c r="N1833" s="25"/>
      <c r="O1833" s="24"/>
      <c r="P1833" s="24"/>
      <c r="T1833" s="67"/>
      <c r="U1833" s="67"/>
      <c r="Y1833" s="24"/>
    </row>
    <row r="1834" spans="1:25" hidden="1" x14ac:dyDescent="0.25">
      <c r="A1834" s="18"/>
      <c r="B1834" s="18"/>
      <c r="C1834" s="22"/>
      <c r="D1834" s="23"/>
      <c r="E1834" s="75"/>
      <c r="F1834" s="8"/>
      <c r="G1834" s="8"/>
      <c r="H1834" s="8"/>
      <c r="K1834" s="8"/>
      <c r="L1834" s="8"/>
      <c r="M1834" s="25"/>
      <c r="N1834" s="25"/>
      <c r="O1834" s="24"/>
      <c r="P1834" s="24"/>
      <c r="T1834" s="67"/>
      <c r="U1834" s="67"/>
      <c r="Y1834" s="24"/>
    </row>
    <row r="1835" spans="1:25" hidden="1" x14ac:dyDescent="0.25">
      <c r="A1835" s="18"/>
      <c r="B1835" s="18"/>
      <c r="C1835" s="22"/>
      <c r="D1835" s="23"/>
      <c r="E1835" s="75"/>
      <c r="F1835" s="8"/>
      <c r="G1835" s="8"/>
      <c r="H1835" s="8"/>
      <c r="K1835" s="8"/>
      <c r="L1835" s="8"/>
      <c r="M1835" s="25"/>
      <c r="N1835" s="25"/>
      <c r="O1835" s="24"/>
      <c r="P1835" s="24"/>
      <c r="T1835" s="67"/>
      <c r="U1835" s="67"/>
      <c r="Y1835" s="24"/>
    </row>
    <row r="1836" spans="1:25" hidden="1" x14ac:dyDescent="0.25">
      <c r="A1836" s="18"/>
      <c r="B1836" s="18"/>
      <c r="C1836" s="22"/>
      <c r="D1836" s="23"/>
      <c r="E1836" s="75"/>
      <c r="F1836" s="8"/>
      <c r="G1836" s="8"/>
      <c r="H1836" s="8"/>
      <c r="K1836" s="8"/>
      <c r="L1836" s="8"/>
      <c r="M1836" s="25"/>
      <c r="N1836" s="25"/>
      <c r="O1836" s="24"/>
      <c r="P1836" s="24"/>
      <c r="T1836" s="67"/>
      <c r="U1836" s="67"/>
      <c r="Y1836" s="24"/>
    </row>
    <row r="1837" spans="1:25" hidden="1" x14ac:dyDescent="0.25">
      <c r="A1837" s="18"/>
      <c r="B1837" s="18"/>
      <c r="C1837" s="22"/>
      <c r="D1837" s="23"/>
      <c r="E1837" s="75"/>
      <c r="F1837" s="8"/>
      <c r="G1837" s="8"/>
      <c r="H1837" s="8"/>
      <c r="K1837" s="8"/>
      <c r="L1837" s="8"/>
      <c r="M1837" s="25"/>
      <c r="N1837" s="25"/>
      <c r="O1837" s="24"/>
      <c r="P1837" s="24"/>
      <c r="T1837" s="67"/>
      <c r="U1837" s="67"/>
      <c r="Y1837" s="24"/>
    </row>
    <row r="1838" spans="1:25" hidden="1" x14ac:dyDescent="0.25">
      <c r="A1838" s="18"/>
      <c r="B1838" s="18"/>
      <c r="C1838" s="22"/>
      <c r="D1838" s="23"/>
      <c r="E1838" s="75"/>
      <c r="F1838" s="8"/>
      <c r="G1838" s="8"/>
      <c r="H1838" s="8"/>
      <c r="K1838" s="8"/>
      <c r="L1838" s="8"/>
      <c r="M1838" s="25"/>
      <c r="N1838" s="25"/>
      <c r="O1838" s="24"/>
      <c r="P1838" s="24"/>
      <c r="T1838" s="67"/>
      <c r="U1838" s="67"/>
      <c r="Y1838" s="24"/>
    </row>
    <row r="1839" spans="1:25" hidden="1" x14ac:dyDescent="0.25">
      <c r="A1839" s="18"/>
      <c r="B1839" s="18"/>
      <c r="C1839" s="74"/>
      <c r="D1839" s="74"/>
      <c r="E1839" s="75"/>
      <c r="F1839" s="5"/>
      <c r="G1839" s="5"/>
      <c r="H1839" s="5"/>
      <c r="K1839" s="5"/>
      <c r="L1839" s="5"/>
      <c r="M1839" s="18"/>
      <c r="N1839" s="18"/>
      <c r="T1839" s="67"/>
      <c r="U1839" s="67"/>
      <c r="V1839" s="20"/>
    </row>
    <row r="1840" spans="1:25" hidden="1" x14ac:dyDescent="0.25">
      <c r="A1840" s="18"/>
      <c r="B1840" s="18"/>
      <c r="C1840" s="74"/>
      <c r="D1840" s="74"/>
      <c r="E1840" s="75"/>
      <c r="F1840" s="5"/>
      <c r="G1840" s="5"/>
      <c r="H1840" s="5"/>
      <c r="K1840" s="5"/>
      <c r="L1840" s="5"/>
      <c r="M1840" s="18"/>
      <c r="N1840" s="18"/>
      <c r="T1840" s="67"/>
      <c r="U1840" s="67"/>
      <c r="V1840" s="20"/>
    </row>
    <row r="1841" spans="1:22" hidden="1" x14ac:dyDescent="0.25">
      <c r="A1841" s="18"/>
      <c r="B1841" s="18"/>
      <c r="C1841" s="74"/>
      <c r="D1841" s="74"/>
      <c r="E1841" s="75"/>
      <c r="F1841" s="5"/>
      <c r="G1841" s="5"/>
      <c r="H1841" s="5"/>
      <c r="K1841" s="5"/>
      <c r="L1841" s="5"/>
      <c r="M1841" s="18"/>
      <c r="N1841" s="18"/>
      <c r="T1841" s="67"/>
      <c r="U1841" s="67"/>
      <c r="V1841" s="20"/>
    </row>
    <row r="1842" spans="1:22" hidden="1" x14ac:dyDescent="0.25">
      <c r="A1842" s="18"/>
      <c r="B1842" s="18"/>
      <c r="C1842" s="74"/>
      <c r="D1842" s="74"/>
      <c r="E1842" s="75"/>
      <c r="F1842" s="5"/>
      <c r="G1842" s="5"/>
      <c r="H1842" s="5"/>
      <c r="K1842" s="5"/>
      <c r="L1842" s="5"/>
      <c r="M1842" s="18"/>
      <c r="N1842" s="18"/>
      <c r="T1842" s="67"/>
      <c r="U1842" s="67"/>
      <c r="V1842" s="20"/>
    </row>
    <row r="1843" spans="1:22" hidden="1" x14ac:dyDescent="0.25">
      <c r="A1843" s="18"/>
      <c r="B1843" s="18"/>
      <c r="C1843" s="74"/>
      <c r="D1843" s="74"/>
      <c r="E1843" s="75"/>
      <c r="F1843" s="5"/>
      <c r="G1843" s="5"/>
      <c r="H1843" s="5"/>
      <c r="K1843" s="5"/>
      <c r="L1843" s="5"/>
      <c r="M1843" s="18"/>
      <c r="N1843" s="18"/>
      <c r="T1843" s="67"/>
      <c r="U1843" s="67"/>
      <c r="V1843" s="20"/>
    </row>
    <row r="1844" spans="1:22" hidden="1" x14ac:dyDescent="0.25">
      <c r="A1844" s="18"/>
      <c r="B1844" s="18"/>
      <c r="C1844" s="74"/>
      <c r="D1844" s="74"/>
      <c r="E1844" s="75"/>
      <c r="F1844" s="5"/>
      <c r="G1844" s="5"/>
      <c r="H1844" s="5"/>
      <c r="K1844" s="5"/>
      <c r="L1844" s="5"/>
      <c r="M1844" s="18"/>
      <c r="N1844" s="18"/>
      <c r="T1844" s="67"/>
      <c r="U1844" s="67"/>
      <c r="V1844" s="20"/>
    </row>
    <row r="1845" spans="1:22" hidden="1" x14ac:dyDescent="0.25">
      <c r="A1845" s="18"/>
      <c r="B1845" s="18"/>
      <c r="C1845" s="74"/>
      <c r="D1845" s="74"/>
      <c r="E1845" s="75"/>
      <c r="F1845" s="5"/>
      <c r="G1845" s="5"/>
      <c r="H1845" s="5"/>
      <c r="K1845" s="5"/>
      <c r="L1845" s="5"/>
      <c r="M1845" s="18"/>
      <c r="N1845" s="18"/>
      <c r="T1845" s="67"/>
      <c r="U1845" s="67"/>
      <c r="V1845" s="20"/>
    </row>
    <row r="1846" spans="1:22" hidden="1" x14ac:dyDescent="0.25">
      <c r="A1846" s="18"/>
      <c r="B1846" s="18"/>
      <c r="C1846" s="74"/>
      <c r="D1846" s="74"/>
      <c r="E1846" s="75"/>
      <c r="F1846" s="5"/>
      <c r="G1846" s="5"/>
      <c r="H1846" s="5"/>
      <c r="K1846" s="5"/>
      <c r="L1846" s="5"/>
      <c r="M1846" s="18"/>
      <c r="N1846" s="18"/>
      <c r="T1846" s="67"/>
      <c r="U1846" s="67"/>
      <c r="V1846" s="20"/>
    </row>
    <row r="1847" spans="1:22" hidden="1" x14ac:dyDescent="0.25">
      <c r="A1847" s="18"/>
      <c r="B1847" s="18"/>
      <c r="C1847" s="74"/>
      <c r="D1847" s="74"/>
      <c r="E1847" s="75"/>
      <c r="F1847" s="5"/>
      <c r="G1847" s="5"/>
      <c r="H1847" s="5"/>
      <c r="K1847" s="5"/>
      <c r="L1847" s="5"/>
      <c r="M1847" s="18"/>
      <c r="N1847" s="18"/>
      <c r="T1847" s="67"/>
      <c r="U1847" s="67"/>
    </row>
    <row r="1848" spans="1:22" hidden="1" x14ac:dyDescent="0.25">
      <c r="A1848" s="18"/>
      <c r="B1848" s="18"/>
      <c r="C1848" s="74"/>
      <c r="D1848" s="74"/>
      <c r="E1848" s="75"/>
      <c r="F1848" s="5"/>
      <c r="G1848" s="5"/>
      <c r="H1848" s="5"/>
      <c r="K1848" s="5"/>
      <c r="L1848" s="5"/>
      <c r="M1848" s="18"/>
      <c r="N1848" s="18"/>
      <c r="T1848" s="67"/>
      <c r="U1848" s="67"/>
    </row>
    <row r="1849" spans="1:22" hidden="1" x14ac:dyDescent="0.25">
      <c r="A1849" s="18"/>
      <c r="B1849" s="18"/>
      <c r="C1849" s="74"/>
      <c r="D1849" s="74"/>
      <c r="E1849" s="75"/>
      <c r="F1849" s="5"/>
      <c r="G1849" s="5"/>
      <c r="H1849" s="5"/>
      <c r="K1849" s="5"/>
      <c r="L1849" s="5"/>
      <c r="M1849" s="18"/>
      <c r="N1849" s="18"/>
      <c r="T1849" s="67"/>
      <c r="U1849" s="67"/>
    </row>
    <row r="1850" spans="1:22" hidden="1" x14ac:dyDescent="0.25">
      <c r="A1850" s="18"/>
      <c r="B1850" s="18"/>
      <c r="C1850" s="74"/>
      <c r="D1850" s="74"/>
      <c r="E1850" s="75"/>
      <c r="F1850" s="5"/>
      <c r="G1850" s="5"/>
      <c r="H1850" s="5"/>
      <c r="K1850" s="5"/>
      <c r="L1850" s="5"/>
      <c r="M1850" s="18"/>
      <c r="N1850" s="18"/>
      <c r="T1850" s="67"/>
      <c r="U1850" s="67"/>
    </row>
    <row r="1851" spans="1:22" hidden="1" x14ac:dyDescent="0.25">
      <c r="A1851" s="18"/>
      <c r="B1851" s="18"/>
      <c r="C1851" s="74"/>
      <c r="D1851" s="74"/>
      <c r="E1851" s="75"/>
      <c r="F1851" s="5"/>
      <c r="G1851" s="5"/>
      <c r="H1851" s="5"/>
      <c r="K1851" s="5"/>
      <c r="L1851" s="5"/>
      <c r="M1851" s="18"/>
      <c r="N1851" s="18"/>
      <c r="T1851" s="67"/>
      <c r="U1851" s="67"/>
    </row>
    <row r="1852" spans="1:22" hidden="1" x14ac:dyDescent="0.25">
      <c r="A1852" s="18"/>
      <c r="B1852" s="18"/>
      <c r="C1852" s="74"/>
      <c r="D1852" s="74"/>
      <c r="E1852" s="75"/>
      <c r="F1852" s="5"/>
      <c r="G1852" s="5"/>
      <c r="H1852" s="5"/>
      <c r="K1852" s="5"/>
      <c r="L1852" s="5"/>
      <c r="M1852" s="18"/>
      <c r="N1852" s="18"/>
      <c r="T1852" s="67"/>
      <c r="U1852" s="67"/>
    </row>
    <row r="1853" spans="1:22" hidden="1" x14ac:dyDescent="0.25">
      <c r="A1853" s="18"/>
      <c r="B1853" s="18"/>
      <c r="C1853" s="74"/>
      <c r="D1853" s="74"/>
      <c r="E1853" s="75"/>
      <c r="F1853" s="5"/>
      <c r="G1853" s="5"/>
      <c r="H1853" s="5"/>
      <c r="K1853" s="5"/>
      <c r="L1853" s="5"/>
      <c r="M1853" s="18"/>
      <c r="N1853" s="18"/>
      <c r="T1853" s="67"/>
      <c r="U1853" s="67"/>
    </row>
    <row r="1854" spans="1:22" hidden="1" x14ac:dyDescent="0.25">
      <c r="A1854" s="18"/>
      <c r="B1854" s="18"/>
      <c r="C1854" s="74"/>
      <c r="D1854" s="74"/>
      <c r="E1854" s="75"/>
      <c r="F1854" s="5"/>
      <c r="G1854" s="5"/>
      <c r="H1854" s="5"/>
      <c r="K1854" s="5"/>
      <c r="L1854" s="5"/>
      <c r="M1854" s="18"/>
      <c r="N1854" s="18"/>
      <c r="T1854" s="67"/>
      <c r="U1854" s="67"/>
    </row>
    <row r="1855" spans="1:22" hidden="1" x14ac:dyDescent="0.25">
      <c r="A1855" s="18"/>
      <c r="B1855" s="18"/>
      <c r="C1855" s="74"/>
      <c r="D1855" s="74"/>
      <c r="E1855" s="75"/>
      <c r="F1855" s="5"/>
      <c r="G1855" s="5"/>
      <c r="H1855" s="5"/>
      <c r="K1855" s="5"/>
      <c r="L1855" s="5"/>
      <c r="M1855" s="18"/>
      <c r="N1855" s="18"/>
      <c r="T1855" s="67"/>
      <c r="U1855" s="67"/>
    </row>
    <row r="1856" spans="1:22" hidden="1" x14ac:dyDescent="0.25">
      <c r="A1856" s="18"/>
      <c r="B1856" s="18"/>
      <c r="C1856" s="74"/>
      <c r="D1856" s="74"/>
      <c r="E1856" s="75"/>
      <c r="F1856" s="5"/>
      <c r="G1856" s="5"/>
      <c r="H1856" s="5"/>
      <c r="K1856" s="5"/>
      <c r="L1856" s="5"/>
      <c r="M1856" s="18"/>
      <c r="N1856" s="18"/>
      <c r="T1856" s="67"/>
      <c r="U1856" s="67"/>
    </row>
    <row r="1857" spans="1:21" hidden="1" x14ac:dyDescent="0.25">
      <c r="A1857" s="18"/>
      <c r="B1857" s="18"/>
      <c r="C1857" s="74"/>
      <c r="D1857" s="74"/>
      <c r="E1857" s="75"/>
      <c r="F1857" s="5"/>
      <c r="G1857" s="5"/>
      <c r="H1857" s="5"/>
      <c r="K1857" s="5"/>
      <c r="L1857" s="5"/>
      <c r="M1857" s="18"/>
      <c r="N1857" s="18"/>
      <c r="T1857" s="67"/>
      <c r="U1857" s="67"/>
    </row>
    <row r="1858" spans="1:21" hidden="1" x14ac:dyDescent="0.25">
      <c r="A1858" s="18"/>
      <c r="B1858" s="18"/>
      <c r="C1858" s="74"/>
      <c r="D1858" s="74"/>
      <c r="E1858" s="75"/>
      <c r="F1858" s="5"/>
      <c r="G1858" s="5"/>
      <c r="H1858" s="5"/>
      <c r="K1858" s="5"/>
      <c r="L1858" s="5"/>
      <c r="M1858" s="18"/>
      <c r="N1858" s="18"/>
      <c r="T1858" s="67"/>
      <c r="U1858" s="67"/>
    </row>
    <row r="1859" spans="1:21" hidden="1" x14ac:dyDescent="0.25">
      <c r="A1859" s="18"/>
      <c r="B1859" s="18"/>
      <c r="C1859" s="74"/>
      <c r="D1859" s="74"/>
      <c r="E1859" s="75"/>
      <c r="F1859" s="5"/>
      <c r="G1859" s="5"/>
      <c r="H1859" s="5"/>
      <c r="K1859" s="5"/>
      <c r="L1859" s="5"/>
      <c r="M1859" s="18"/>
      <c r="N1859" s="18"/>
      <c r="T1859" s="67"/>
      <c r="U1859" s="67"/>
    </row>
    <row r="1860" spans="1:21" hidden="1" x14ac:dyDescent="0.25">
      <c r="A1860" s="18"/>
      <c r="B1860" s="18"/>
      <c r="C1860" s="74"/>
      <c r="D1860" s="74"/>
      <c r="E1860" s="75"/>
      <c r="F1860" s="5"/>
      <c r="G1860" s="5"/>
      <c r="H1860" s="5"/>
      <c r="K1860" s="5"/>
      <c r="L1860" s="5"/>
      <c r="M1860" s="18"/>
      <c r="N1860" s="18"/>
      <c r="T1860" s="67"/>
      <c r="U1860" s="67"/>
    </row>
    <row r="1861" spans="1:21" hidden="1" x14ac:dyDescent="0.25">
      <c r="A1861" s="18"/>
      <c r="B1861" s="18"/>
      <c r="C1861" s="74"/>
      <c r="D1861" s="74"/>
      <c r="E1861" s="75"/>
      <c r="F1861" s="5"/>
      <c r="G1861" s="5"/>
      <c r="H1861" s="5"/>
      <c r="K1861" s="5"/>
      <c r="L1861" s="5"/>
      <c r="M1861" s="18"/>
      <c r="N1861" s="18"/>
      <c r="T1861" s="67"/>
      <c r="U1861" s="67"/>
    </row>
    <row r="1862" spans="1:21" hidden="1" x14ac:dyDescent="0.25">
      <c r="A1862" s="18"/>
      <c r="B1862" s="18"/>
      <c r="C1862" s="74"/>
      <c r="D1862" s="74"/>
      <c r="E1862" s="75"/>
      <c r="F1862" s="5"/>
      <c r="G1862" s="5"/>
      <c r="H1862" s="5"/>
      <c r="K1862" s="5"/>
      <c r="L1862" s="5"/>
      <c r="M1862" s="18"/>
      <c r="N1862" s="18"/>
      <c r="T1862" s="67"/>
      <c r="U1862" s="67"/>
    </row>
    <row r="1863" spans="1:21" hidden="1" x14ac:dyDescent="0.25">
      <c r="A1863" s="18"/>
      <c r="B1863" s="18"/>
      <c r="C1863" s="74"/>
      <c r="D1863" s="74"/>
      <c r="E1863" s="75"/>
      <c r="F1863" s="5"/>
      <c r="G1863" s="5"/>
      <c r="H1863" s="5"/>
      <c r="K1863" s="5"/>
      <c r="L1863" s="5"/>
      <c r="M1863" s="18"/>
      <c r="N1863" s="18"/>
      <c r="T1863" s="67"/>
      <c r="U1863" s="67"/>
    </row>
    <row r="1864" spans="1:21" hidden="1" x14ac:dyDescent="0.25">
      <c r="A1864" s="18"/>
      <c r="B1864" s="18"/>
      <c r="C1864" s="74"/>
      <c r="D1864" s="74"/>
      <c r="E1864" s="75"/>
      <c r="F1864" s="5"/>
      <c r="G1864" s="5"/>
      <c r="H1864" s="5"/>
      <c r="K1864" s="5"/>
      <c r="L1864" s="5"/>
      <c r="M1864" s="18"/>
      <c r="N1864" s="18"/>
      <c r="T1864" s="67"/>
      <c r="U1864" s="67"/>
    </row>
    <row r="1865" spans="1:21" hidden="1" x14ac:dyDescent="0.25">
      <c r="A1865" s="18"/>
      <c r="B1865" s="18"/>
      <c r="C1865" s="74"/>
      <c r="D1865" s="74"/>
      <c r="E1865" s="75"/>
      <c r="F1865" s="5"/>
      <c r="G1865" s="5"/>
      <c r="H1865" s="5"/>
      <c r="K1865" s="5"/>
      <c r="L1865" s="5"/>
      <c r="M1865" s="18"/>
      <c r="N1865" s="18"/>
      <c r="T1865" s="67"/>
      <c r="U1865" s="67"/>
    </row>
    <row r="1866" spans="1:21" hidden="1" x14ac:dyDescent="0.25">
      <c r="A1866" s="18"/>
      <c r="B1866" s="18"/>
      <c r="C1866" s="74"/>
      <c r="D1866" s="74"/>
      <c r="E1866" s="75"/>
      <c r="F1866" s="5"/>
      <c r="G1866" s="5"/>
      <c r="H1866" s="5"/>
      <c r="K1866" s="5"/>
      <c r="L1866" s="5"/>
      <c r="M1866" s="18"/>
      <c r="N1866" s="18"/>
      <c r="T1866" s="67"/>
      <c r="U1866" s="67"/>
    </row>
    <row r="1867" spans="1:21" hidden="1" x14ac:dyDescent="0.25">
      <c r="A1867" s="18"/>
      <c r="B1867" s="18"/>
      <c r="C1867" s="74"/>
      <c r="D1867" s="74"/>
      <c r="E1867" s="75"/>
      <c r="F1867" s="5"/>
      <c r="G1867" s="5"/>
      <c r="H1867" s="5"/>
      <c r="K1867" s="5"/>
      <c r="L1867" s="5"/>
      <c r="M1867" s="18"/>
      <c r="N1867" s="18"/>
      <c r="T1867" s="67"/>
      <c r="U1867" s="67"/>
    </row>
    <row r="1868" spans="1:21" hidden="1" x14ac:dyDescent="0.25">
      <c r="A1868" s="18"/>
      <c r="B1868" s="18"/>
      <c r="C1868" s="74"/>
      <c r="D1868" s="74"/>
      <c r="E1868" s="75"/>
      <c r="F1868" s="5"/>
      <c r="G1868" s="5"/>
      <c r="H1868" s="5"/>
      <c r="K1868" s="5"/>
      <c r="L1868" s="5"/>
      <c r="M1868" s="18"/>
      <c r="N1868" s="18"/>
      <c r="T1868" s="67"/>
      <c r="U1868" s="67"/>
    </row>
    <row r="1869" spans="1:21" hidden="1" x14ac:dyDescent="0.25">
      <c r="A1869" s="18"/>
      <c r="B1869" s="18"/>
      <c r="C1869" s="74"/>
      <c r="D1869" s="74"/>
      <c r="E1869" s="75"/>
      <c r="F1869" s="5"/>
      <c r="G1869" s="5"/>
      <c r="H1869" s="5"/>
      <c r="K1869" s="5"/>
      <c r="L1869" s="5"/>
      <c r="M1869" s="18"/>
      <c r="N1869" s="18"/>
      <c r="T1869" s="67"/>
      <c r="U1869" s="67"/>
    </row>
    <row r="1870" spans="1:21" hidden="1" x14ac:dyDescent="0.25">
      <c r="A1870" s="18"/>
      <c r="B1870" s="18"/>
      <c r="C1870" s="74"/>
      <c r="D1870" s="74"/>
      <c r="E1870" s="75"/>
      <c r="F1870" s="5"/>
      <c r="G1870" s="5"/>
      <c r="H1870" s="5"/>
      <c r="K1870" s="5"/>
      <c r="L1870" s="5"/>
      <c r="M1870" s="18"/>
      <c r="N1870" s="18"/>
      <c r="T1870" s="67"/>
      <c r="U1870" s="67"/>
    </row>
    <row r="1871" spans="1:21" hidden="1" x14ac:dyDescent="0.25">
      <c r="A1871" s="18"/>
      <c r="B1871" s="18"/>
      <c r="C1871" s="74"/>
      <c r="D1871" s="74"/>
      <c r="E1871" s="75"/>
      <c r="F1871" s="5"/>
      <c r="G1871" s="5"/>
      <c r="H1871" s="5"/>
      <c r="K1871" s="5"/>
      <c r="L1871" s="5"/>
      <c r="M1871" s="18"/>
      <c r="N1871" s="18"/>
      <c r="T1871" s="67"/>
      <c r="U1871" s="67"/>
    </row>
    <row r="1872" spans="1:21" hidden="1" x14ac:dyDescent="0.25">
      <c r="A1872" s="18"/>
      <c r="B1872" s="18"/>
      <c r="C1872" s="74"/>
      <c r="D1872" s="74"/>
      <c r="E1872" s="75"/>
      <c r="F1872" s="5"/>
      <c r="G1872" s="5"/>
      <c r="H1872" s="5"/>
      <c r="K1872" s="5"/>
      <c r="L1872" s="5"/>
      <c r="M1872" s="18"/>
      <c r="N1872" s="18"/>
      <c r="T1872" s="67"/>
      <c r="U1872" s="67"/>
    </row>
    <row r="1873" spans="1:21" hidden="1" x14ac:dyDescent="0.25">
      <c r="A1873" s="18"/>
      <c r="B1873" s="18"/>
      <c r="C1873" s="74"/>
      <c r="D1873" s="74"/>
      <c r="E1873" s="75"/>
      <c r="F1873" s="5"/>
      <c r="G1873" s="5"/>
      <c r="H1873" s="5"/>
      <c r="K1873" s="5"/>
      <c r="L1873" s="5"/>
      <c r="M1873" s="18"/>
      <c r="N1873" s="18"/>
      <c r="T1873" s="67"/>
      <c r="U1873" s="67"/>
    </row>
    <row r="1874" spans="1:21" hidden="1" x14ac:dyDescent="0.25">
      <c r="A1874" s="18"/>
      <c r="B1874" s="18"/>
      <c r="C1874" s="74"/>
      <c r="D1874" s="74"/>
      <c r="E1874" s="75"/>
      <c r="F1874" s="5"/>
      <c r="G1874" s="5"/>
      <c r="H1874" s="5"/>
      <c r="K1874" s="5"/>
      <c r="L1874" s="5"/>
      <c r="M1874" s="18"/>
      <c r="N1874" s="18"/>
      <c r="T1874" s="67"/>
      <c r="U1874" s="67"/>
    </row>
    <row r="1875" spans="1:21" hidden="1" x14ac:dyDescent="0.25">
      <c r="A1875" s="18"/>
      <c r="B1875" s="18"/>
      <c r="C1875" s="74"/>
      <c r="D1875" s="74"/>
      <c r="E1875" s="75"/>
      <c r="F1875" s="5"/>
      <c r="G1875" s="5"/>
      <c r="H1875" s="5"/>
      <c r="K1875" s="5"/>
      <c r="L1875" s="5"/>
      <c r="M1875" s="18"/>
      <c r="N1875" s="18"/>
      <c r="T1875" s="67"/>
      <c r="U1875" s="67"/>
    </row>
    <row r="1876" spans="1:21" hidden="1" x14ac:dyDescent="0.25">
      <c r="A1876" s="18"/>
      <c r="B1876" s="18"/>
      <c r="C1876" s="74"/>
      <c r="D1876" s="74"/>
      <c r="E1876" s="75"/>
      <c r="F1876" s="5"/>
      <c r="G1876" s="5"/>
      <c r="H1876" s="5"/>
      <c r="K1876" s="5"/>
      <c r="L1876" s="5"/>
      <c r="M1876" s="18"/>
      <c r="N1876" s="18"/>
      <c r="T1876" s="67"/>
      <c r="U1876" s="67"/>
    </row>
    <row r="1877" spans="1:21" hidden="1" x14ac:dyDescent="0.25">
      <c r="A1877" s="18"/>
      <c r="B1877" s="18"/>
      <c r="C1877" s="74"/>
      <c r="D1877" s="74"/>
      <c r="E1877" s="75"/>
      <c r="F1877" s="5"/>
      <c r="G1877" s="5"/>
      <c r="H1877" s="5"/>
      <c r="K1877" s="5"/>
      <c r="L1877" s="5"/>
      <c r="M1877" s="18"/>
      <c r="N1877" s="18"/>
      <c r="T1877" s="67"/>
      <c r="U1877" s="67"/>
    </row>
    <row r="1878" spans="1:21" hidden="1" x14ac:dyDescent="0.25">
      <c r="A1878" s="18"/>
      <c r="B1878" s="18"/>
      <c r="C1878" s="74"/>
      <c r="D1878" s="74"/>
      <c r="E1878" s="75"/>
      <c r="F1878" s="5"/>
      <c r="G1878" s="5"/>
      <c r="H1878" s="5"/>
      <c r="K1878" s="5"/>
      <c r="L1878" s="5"/>
      <c r="M1878" s="18"/>
      <c r="N1878" s="18"/>
      <c r="T1878" s="67"/>
      <c r="U1878" s="67"/>
    </row>
    <row r="1879" spans="1:21" hidden="1" x14ac:dyDescent="0.25">
      <c r="A1879" s="18"/>
      <c r="B1879" s="18"/>
      <c r="C1879" s="74"/>
      <c r="D1879" s="74"/>
      <c r="E1879" s="75"/>
      <c r="F1879" s="5"/>
      <c r="G1879" s="5"/>
      <c r="H1879" s="5"/>
      <c r="K1879" s="5"/>
      <c r="L1879" s="5"/>
      <c r="M1879" s="18"/>
      <c r="N1879" s="18"/>
      <c r="T1879" s="67"/>
      <c r="U1879" s="67"/>
    </row>
    <row r="1880" spans="1:21" hidden="1" x14ac:dyDescent="0.25">
      <c r="A1880" s="18"/>
      <c r="B1880" s="18"/>
      <c r="C1880" s="74"/>
      <c r="D1880" s="74"/>
      <c r="E1880" s="75"/>
      <c r="F1880" s="5"/>
      <c r="G1880" s="5"/>
      <c r="H1880" s="5"/>
      <c r="K1880" s="5"/>
      <c r="L1880" s="5"/>
      <c r="M1880" s="18"/>
      <c r="N1880" s="18"/>
      <c r="T1880" s="67"/>
      <c r="U1880" s="67"/>
    </row>
    <row r="1881" spans="1:21" hidden="1" x14ac:dyDescent="0.25">
      <c r="A1881" s="18"/>
      <c r="B1881" s="18"/>
      <c r="C1881" s="74"/>
      <c r="D1881" s="74"/>
      <c r="E1881" s="75"/>
      <c r="F1881" s="5"/>
      <c r="G1881" s="5"/>
      <c r="H1881" s="5"/>
      <c r="K1881" s="5"/>
      <c r="L1881" s="5"/>
      <c r="M1881" s="18"/>
      <c r="N1881" s="18"/>
      <c r="T1881" s="67"/>
      <c r="U1881" s="67"/>
    </row>
    <row r="1882" spans="1:21" hidden="1" x14ac:dyDescent="0.25">
      <c r="A1882" s="18"/>
      <c r="B1882" s="18"/>
      <c r="C1882" s="74"/>
      <c r="D1882" s="74"/>
      <c r="E1882" s="75"/>
      <c r="F1882" s="5"/>
      <c r="G1882" s="5"/>
      <c r="H1882" s="5"/>
      <c r="K1882" s="5"/>
      <c r="L1882" s="5"/>
      <c r="M1882" s="18"/>
      <c r="N1882" s="18"/>
      <c r="T1882" s="67"/>
      <c r="U1882" s="67"/>
    </row>
    <row r="1883" spans="1:21" hidden="1" x14ac:dyDescent="0.25">
      <c r="A1883" s="18"/>
      <c r="B1883" s="18"/>
      <c r="C1883" s="74"/>
      <c r="D1883" s="74"/>
      <c r="E1883" s="75"/>
      <c r="F1883" s="5"/>
      <c r="G1883" s="5"/>
      <c r="H1883" s="5"/>
      <c r="K1883" s="5"/>
      <c r="L1883" s="5"/>
      <c r="M1883" s="18"/>
      <c r="N1883" s="18"/>
      <c r="T1883" s="67"/>
      <c r="U1883" s="67"/>
    </row>
    <row r="1884" spans="1:21" hidden="1" x14ac:dyDescent="0.25">
      <c r="A1884" s="18"/>
      <c r="B1884" s="18"/>
      <c r="C1884" s="74"/>
      <c r="D1884" s="74"/>
      <c r="E1884" s="75"/>
      <c r="F1884" s="5"/>
      <c r="G1884" s="5"/>
      <c r="H1884" s="5"/>
      <c r="K1884" s="5"/>
      <c r="L1884" s="5"/>
      <c r="M1884" s="18"/>
      <c r="N1884" s="18"/>
      <c r="T1884" s="67"/>
      <c r="U1884" s="67"/>
    </row>
    <row r="1885" spans="1:21" hidden="1" x14ac:dyDescent="0.25">
      <c r="A1885" s="18"/>
      <c r="B1885" s="18"/>
      <c r="C1885" s="74"/>
      <c r="D1885" s="74"/>
      <c r="E1885" s="75"/>
      <c r="F1885" s="5"/>
      <c r="G1885" s="5"/>
      <c r="H1885" s="5"/>
      <c r="K1885" s="5"/>
      <c r="L1885" s="5"/>
      <c r="M1885" s="18"/>
      <c r="N1885" s="18"/>
      <c r="T1885" s="67"/>
      <c r="U1885" s="67"/>
    </row>
    <row r="1886" spans="1:21" hidden="1" x14ac:dyDescent="0.25">
      <c r="A1886" s="18"/>
      <c r="B1886" s="18"/>
      <c r="C1886" s="74"/>
      <c r="D1886" s="74"/>
      <c r="E1886" s="75"/>
      <c r="F1886" s="5"/>
      <c r="G1886" s="5"/>
      <c r="H1886" s="5"/>
      <c r="K1886" s="5"/>
      <c r="L1886" s="5"/>
      <c r="M1886" s="18"/>
      <c r="N1886" s="18"/>
      <c r="T1886" s="67"/>
      <c r="U1886" s="67"/>
    </row>
    <row r="1887" spans="1:21" hidden="1" x14ac:dyDescent="0.25">
      <c r="A1887" s="18"/>
      <c r="B1887" s="18"/>
      <c r="C1887" s="74"/>
      <c r="D1887" s="74"/>
      <c r="E1887" s="75"/>
      <c r="F1887" s="5"/>
      <c r="G1887" s="5"/>
      <c r="H1887" s="5"/>
      <c r="K1887" s="5"/>
      <c r="L1887" s="5"/>
      <c r="M1887" s="18"/>
      <c r="N1887" s="18"/>
      <c r="T1887" s="67"/>
      <c r="U1887" s="67"/>
    </row>
    <row r="1888" spans="1:21" hidden="1" x14ac:dyDescent="0.25">
      <c r="A1888" s="18"/>
      <c r="B1888" s="18"/>
      <c r="C1888" s="74"/>
      <c r="D1888" s="74"/>
      <c r="E1888" s="75"/>
      <c r="F1888" s="5"/>
      <c r="G1888" s="5"/>
      <c r="H1888" s="5"/>
      <c r="K1888" s="5"/>
      <c r="L1888" s="5"/>
      <c r="M1888" s="18"/>
      <c r="N1888" s="18"/>
      <c r="T1888" s="67"/>
      <c r="U1888" s="67"/>
    </row>
    <row r="1889" spans="1:21" hidden="1" x14ac:dyDescent="0.25">
      <c r="A1889" s="18"/>
      <c r="B1889" s="18"/>
      <c r="C1889" s="74"/>
      <c r="D1889" s="74"/>
      <c r="E1889" s="75"/>
      <c r="F1889" s="5"/>
      <c r="G1889" s="5"/>
      <c r="H1889" s="5"/>
      <c r="K1889" s="5"/>
      <c r="L1889" s="5"/>
      <c r="M1889" s="18"/>
      <c r="N1889" s="18"/>
      <c r="T1889" s="67"/>
      <c r="U1889" s="67"/>
    </row>
    <row r="1890" spans="1:21" hidden="1" x14ac:dyDescent="0.25">
      <c r="A1890" s="18"/>
      <c r="B1890" s="18"/>
      <c r="C1890" s="74"/>
      <c r="D1890" s="74"/>
      <c r="E1890" s="75"/>
      <c r="F1890" s="5"/>
      <c r="G1890" s="5"/>
      <c r="H1890" s="5"/>
      <c r="K1890" s="5"/>
      <c r="L1890" s="5"/>
      <c r="M1890" s="18"/>
      <c r="N1890" s="18"/>
      <c r="T1890" s="67"/>
      <c r="U1890" s="67"/>
    </row>
    <row r="1891" spans="1:21" hidden="1" x14ac:dyDescent="0.25">
      <c r="A1891" s="18"/>
      <c r="B1891" s="18"/>
      <c r="C1891" s="74"/>
      <c r="D1891" s="74"/>
      <c r="E1891" s="75"/>
      <c r="F1891" s="5"/>
      <c r="G1891" s="5"/>
      <c r="H1891" s="5"/>
      <c r="K1891" s="5"/>
      <c r="L1891" s="5"/>
      <c r="M1891" s="18"/>
      <c r="N1891" s="18"/>
      <c r="T1891" s="67"/>
      <c r="U1891" s="67"/>
    </row>
    <row r="1892" spans="1:21" hidden="1" x14ac:dyDescent="0.25">
      <c r="A1892" s="18"/>
      <c r="B1892" s="18"/>
      <c r="C1892" s="74"/>
      <c r="D1892" s="74"/>
      <c r="E1892" s="75"/>
      <c r="F1892" s="5"/>
      <c r="G1892" s="5"/>
      <c r="H1892" s="5"/>
      <c r="K1892" s="5"/>
      <c r="L1892" s="5"/>
      <c r="M1892" s="18"/>
      <c r="N1892" s="18"/>
      <c r="T1892" s="67"/>
      <c r="U1892" s="67"/>
    </row>
    <row r="1893" spans="1:21" hidden="1" x14ac:dyDescent="0.25">
      <c r="A1893" s="18"/>
      <c r="B1893" s="18"/>
      <c r="C1893" s="74"/>
      <c r="D1893" s="74"/>
      <c r="E1893" s="75"/>
      <c r="F1893" s="5"/>
      <c r="G1893" s="5"/>
      <c r="H1893" s="5"/>
      <c r="K1893" s="5"/>
      <c r="L1893" s="5"/>
      <c r="M1893" s="18"/>
      <c r="N1893" s="18"/>
      <c r="T1893" s="67"/>
      <c r="U1893" s="67"/>
    </row>
    <row r="1894" spans="1:21" hidden="1" x14ac:dyDescent="0.25">
      <c r="A1894" s="18"/>
      <c r="B1894" s="18"/>
      <c r="C1894" s="74"/>
      <c r="D1894" s="74"/>
      <c r="E1894" s="75"/>
      <c r="F1894" s="5"/>
      <c r="G1894" s="5"/>
      <c r="H1894" s="5"/>
      <c r="K1894" s="5"/>
      <c r="L1894" s="5"/>
      <c r="M1894" s="18"/>
      <c r="N1894" s="18"/>
      <c r="T1894" s="67"/>
      <c r="U1894" s="67"/>
    </row>
    <row r="1895" spans="1:21" hidden="1" x14ac:dyDescent="0.25">
      <c r="A1895" s="18"/>
      <c r="B1895" s="18"/>
      <c r="C1895" s="74"/>
      <c r="D1895" s="74"/>
      <c r="E1895" s="75"/>
      <c r="F1895" s="5"/>
      <c r="G1895" s="5"/>
      <c r="H1895" s="5"/>
      <c r="K1895" s="5"/>
      <c r="L1895" s="5"/>
      <c r="M1895" s="18"/>
      <c r="N1895" s="18"/>
      <c r="T1895" s="67"/>
      <c r="U1895" s="67"/>
    </row>
    <row r="1896" spans="1:21" hidden="1" x14ac:dyDescent="0.25">
      <c r="A1896" s="18"/>
      <c r="B1896" s="18"/>
      <c r="C1896" s="74"/>
      <c r="D1896" s="74"/>
      <c r="E1896" s="75"/>
      <c r="F1896" s="5"/>
      <c r="G1896" s="5"/>
      <c r="H1896" s="5"/>
      <c r="K1896" s="5"/>
      <c r="L1896" s="5"/>
      <c r="M1896" s="18"/>
      <c r="N1896" s="18"/>
      <c r="T1896" s="67"/>
      <c r="U1896" s="67"/>
    </row>
    <row r="1897" spans="1:21" hidden="1" x14ac:dyDescent="0.25">
      <c r="A1897" s="18"/>
      <c r="B1897" s="18"/>
      <c r="C1897" s="74"/>
      <c r="D1897" s="74"/>
      <c r="E1897" s="75"/>
      <c r="F1897" s="5"/>
      <c r="G1897" s="5"/>
      <c r="H1897" s="5"/>
      <c r="K1897" s="5"/>
      <c r="L1897" s="5"/>
      <c r="M1897" s="18"/>
      <c r="N1897" s="18"/>
      <c r="T1897" s="67"/>
      <c r="U1897" s="67"/>
    </row>
    <row r="1898" spans="1:21" hidden="1" x14ac:dyDescent="0.25">
      <c r="A1898" s="18"/>
      <c r="B1898" s="18"/>
      <c r="C1898" s="74"/>
      <c r="D1898" s="74"/>
      <c r="E1898" s="75"/>
      <c r="F1898" s="5"/>
      <c r="G1898" s="5"/>
      <c r="H1898" s="5"/>
      <c r="K1898" s="5"/>
      <c r="L1898" s="5"/>
      <c r="M1898" s="18"/>
      <c r="N1898" s="18"/>
      <c r="T1898" s="67"/>
      <c r="U1898" s="67"/>
    </row>
    <row r="1899" spans="1:21" hidden="1" x14ac:dyDescent="0.25">
      <c r="A1899" s="18"/>
      <c r="B1899" s="18"/>
      <c r="C1899" s="74"/>
      <c r="D1899" s="74"/>
      <c r="E1899" s="75"/>
      <c r="F1899" s="5"/>
      <c r="G1899" s="5"/>
      <c r="H1899" s="5"/>
      <c r="K1899" s="5"/>
      <c r="L1899" s="5"/>
      <c r="M1899" s="18"/>
      <c r="N1899" s="18"/>
      <c r="T1899" s="67"/>
      <c r="U1899" s="67"/>
    </row>
    <row r="1900" spans="1:21" hidden="1" x14ac:dyDescent="0.25">
      <c r="A1900" s="18"/>
      <c r="B1900" s="18"/>
      <c r="C1900" s="74"/>
      <c r="D1900" s="74"/>
      <c r="E1900" s="75"/>
      <c r="F1900" s="5"/>
      <c r="G1900" s="5"/>
      <c r="H1900" s="5"/>
      <c r="K1900" s="5"/>
      <c r="L1900" s="5"/>
      <c r="M1900" s="18"/>
      <c r="N1900" s="18"/>
      <c r="T1900" s="67"/>
      <c r="U1900" s="67"/>
    </row>
    <row r="1901" spans="1:21" hidden="1" x14ac:dyDescent="0.25">
      <c r="A1901" s="18"/>
      <c r="B1901" s="18"/>
      <c r="C1901" s="74"/>
      <c r="D1901" s="74"/>
      <c r="E1901" s="75"/>
      <c r="F1901" s="5"/>
      <c r="G1901" s="5"/>
      <c r="H1901" s="5"/>
      <c r="K1901" s="5"/>
      <c r="L1901" s="5"/>
      <c r="M1901" s="18"/>
      <c r="N1901" s="18"/>
      <c r="T1901" s="67"/>
      <c r="U1901" s="67"/>
    </row>
    <row r="1902" spans="1:21" hidden="1" x14ac:dyDescent="0.25">
      <c r="A1902" s="18"/>
      <c r="B1902" s="18"/>
      <c r="C1902" s="74"/>
      <c r="D1902" s="74"/>
      <c r="E1902" s="75"/>
      <c r="F1902" s="5"/>
      <c r="G1902" s="5"/>
      <c r="H1902" s="5"/>
      <c r="K1902" s="5"/>
      <c r="L1902" s="5"/>
      <c r="M1902" s="18"/>
      <c r="N1902" s="18"/>
      <c r="T1902" s="67"/>
      <c r="U1902" s="67"/>
    </row>
    <row r="1903" spans="1:21" hidden="1" x14ac:dyDescent="0.25">
      <c r="A1903" s="18"/>
      <c r="B1903" s="18"/>
      <c r="C1903" s="74"/>
      <c r="D1903" s="74"/>
      <c r="E1903" s="75"/>
      <c r="F1903" s="5"/>
      <c r="G1903" s="5"/>
      <c r="H1903" s="5"/>
      <c r="K1903" s="5"/>
      <c r="L1903" s="5"/>
      <c r="M1903" s="18"/>
      <c r="N1903" s="18"/>
      <c r="T1903" s="67"/>
      <c r="U1903" s="67"/>
    </row>
    <row r="1904" spans="1:21" hidden="1" x14ac:dyDescent="0.25">
      <c r="A1904" s="18"/>
      <c r="B1904" s="18"/>
      <c r="C1904" s="74"/>
      <c r="D1904" s="74"/>
      <c r="E1904" s="75"/>
      <c r="F1904" s="5"/>
      <c r="G1904" s="5"/>
      <c r="H1904" s="5"/>
      <c r="K1904" s="5"/>
      <c r="L1904" s="5"/>
      <c r="M1904" s="18"/>
      <c r="N1904" s="18"/>
      <c r="T1904" s="67"/>
      <c r="U1904" s="67"/>
    </row>
    <row r="1905" spans="1:21" hidden="1" x14ac:dyDescent="0.25">
      <c r="A1905" s="18"/>
      <c r="B1905" s="18"/>
      <c r="C1905" s="74"/>
      <c r="D1905" s="74"/>
      <c r="E1905" s="75"/>
      <c r="F1905" s="5"/>
      <c r="G1905" s="5"/>
      <c r="H1905" s="5"/>
      <c r="K1905" s="5"/>
      <c r="L1905" s="5"/>
      <c r="M1905" s="18"/>
      <c r="N1905" s="18"/>
      <c r="T1905" s="67"/>
      <c r="U1905" s="67"/>
    </row>
    <row r="1906" spans="1:21" hidden="1" x14ac:dyDescent="0.25">
      <c r="A1906" s="18"/>
      <c r="B1906" s="18"/>
      <c r="C1906" s="74"/>
      <c r="D1906" s="74"/>
      <c r="E1906" s="75"/>
      <c r="F1906" s="5"/>
      <c r="G1906" s="5"/>
      <c r="H1906" s="5"/>
      <c r="K1906" s="5"/>
      <c r="L1906" s="5"/>
      <c r="M1906" s="18"/>
      <c r="N1906" s="18"/>
      <c r="T1906" s="67"/>
      <c r="U1906" s="67"/>
    </row>
    <row r="1907" spans="1:21" hidden="1" x14ac:dyDescent="0.25">
      <c r="A1907" s="18"/>
      <c r="B1907" s="18"/>
      <c r="C1907" s="74"/>
      <c r="D1907" s="74"/>
      <c r="E1907" s="75"/>
      <c r="F1907" s="5"/>
      <c r="G1907" s="5"/>
      <c r="H1907" s="5"/>
      <c r="K1907" s="5"/>
      <c r="L1907" s="5"/>
      <c r="M1907" s="18"/>
      <c r="N1907" s="18"/>
      <c r="T1907" s="67"/>
      <c r="U1907" s="67"/>
    </row>
    <row r="1908" spans="1:21" hidden="1" x14ac:dyDescent="0.25">
      <c r="A1908" s="18"/>
      <c r="B1908" s="18"/>
      <c r="C1908" s="74"/>
      <c r="D1908" s="74"/>
      <c r="E1908" s="75"/>
      <c r="F1908" s="5"/>
      <c r="G1908" s="5"/>
      <c r="H1908" s="5"/>
      <c r="K1908" s="5"/>
      <c r="L1908" s="5"/>
      <c r="M1908" s="18"/>
      <c r="N1908" s="18"/>
      <c r="T1908" s="67"/>
      <c r="U1908" s="67"/>
    </row>
    <row r="1909" spans="1:21" hidden="1" x14ac:dyDescent="0.25">
      <c r="A1909" s="18"/>
      <c r="B1909" s="18"/>
      <c r="C1909" s="74"/>
      <c r="D1909" s="74"/>
      <c r="E1909" s="75"/>
      <c r="F1909" s="5"/>
      <c r="G1909" s="5"/>
      <c r="H1909" s="5"/>
      <c r="K1909" s="5"/>
      <c r="L1909" s="5"/>
      <c r="M1909" s="18"/>
      <c r="N1909" s="18"/>
      <c r="T1909" s="67"/>
      <c r="U1909" s="67"/>
    </row>
    <row r="1910" spans="1:21" hidden="1" x14ac:dyDescent="0.25">
      <c r="A1910" s="18"/>
      <c r="B1910" s="18"/>
      <c r="C1910" s="74"/>
      <c r="D1910" s="74"/>
      <c r="E1910" s="75"/>
      <c r="F1910" s="5"/>
      <c r="G1910" s="5"/>
      <c r="H1910" s="5"/>
      <c r="K1910" s="5"/>
      <c r="L1910" s="5"/>
      <c r="M1910" s="18"/>
      <c r="N1910" s="18"/>
      <c r="T1910" s="67"/>
      <c r="U1910" s="67"/>
    </row>
    <row r="1911" spans="1:21" hidden="1" x14ac:dyDescent="0.25">
      <c r="A1911" s="18"/>
      <c r="B1911" s="18"/>
      <c r="C1911" s="74"/>
      <c r="D1911" s="74"/>
      <c r="E1911" s="75"/>
      <c r="F1911" s="5"/>
      <c r="G1911" s="5"/>
      <c r="H1911" s="5"/>
      <c r="K1911" s="5"/>
      <c r="L1911" s="5"/>
      <c r="M1911" s="18"/>
      <c r="N1911" s="18"/>
      <c r="T1911" s="67"/>
      <c r="U1911" s="67"/>
    </row>
    <row r="1912" spans="1:21" hidden="1" x14ac:dyDescent="0.25">
      <c r="A1912" s="18"/>
      <c r="B1912" s="18"/>
      <c r="C1912" s="74"/>
      <c r="D1912" s="74"/>
      <c r="E1912" s="75"/>
      <c r="F1912" s="5"/>
      <c r="G1912" s="5"/>
      <c r="H1912" s="5"/>
      <c r="K1912" s="5"/>
      <c r="L1912" s="5"/>
      <c r="M1912" s="18"/>
      <c r="N1912" s="18"/>
      <c r="T1912" s="67"/>
      <c r="U1912" s="67"/>
    </row>
    <row r="1913" spans="1:21" hidden="1" x14ac:dyDescent="0.25">
      <c r="A1913" s="18"/>
      <c r="B1913" s="18"/>
      <c r="C1913" s="74"/>
      <c r="D1913" s="74"/>
      <c r="E1913" s="75"/>
      <c r="F1913" s="5"/>
      <c r="G1913" s="5"/>
      <c r="H1913" s="5"/>
      <c r="K1913" s="5"/>
      <c r="L1913" s="5"/>
      <c r="M1913" s="18"/>
      <c r="N1913" s="18"/>
      <c r="T1913" s="67"/>
      <c r="U1913" s="67"/>
    </row>
    <row r="1914" spans="1:21" hidden="1" x14ac:dyDescent="0.25">
      <c r="A1914" s="18"/>
      <c r="B1914" s="18"/>
      <c r="C1914" s="74"/>
      <c r="D1914" s="74"/>
      <c r="E1914" s="75"/>
      <c r="F1914" s="5"/>
      <c r="G1914" s="5"/>
      <c r="H1914" s="5"/>
      <c r="K1914" s="5"/>
      <c r="L1914" s="5"/>
      <c r="M1914" s="18"/>
      <c r="N1914" s="18"/>
      <c r="T1914" s="67"/>
      <c r="U1914" s="67"/>
    </row>
    <row r="1915" spans="1:21" hidden="1" x14ac:dyDescent="0.25">
      <c r="A1915" s="18"/>
      <c r="B1915" s="18"/>
      <c r="C1915" s="74"/>
      <c r="D1915" s="74"/>
      <c r="E1915" s="75"/>
      <c r="F1915" s="5"/>
      <c r="G1915" s="5"/>
      <c r="H1915" s="5"/>
      <c r="K1915" s="5"/>
      <c r="L1915" s="5"/>
      <c r="M1915" s="18"/>
      <c r="N1915" s="18"/>
      <c r="T1915" s="67"/>
      <c r="U1915" s="67"/>
    </row>
    <row r="1916" spans="1:21" hidden="1" x14ac:dyDescent="0.25">
      <c r="A1916" s="18"/>
      <c r="B1916" s="18"/>
      <c r="C1916" s="74"/>
      <c r="D1916" s="74"/>
      <c r="E1916" s="75"/>
      <c r="F1916" s="5"/>
      <c r="G1916" s="5"/>
      <c r="H1916" s="5"/>
      <c r="K1916" s="5"/>
      <c r="L1916" s="5"/>
      <c r="M1916" s="18"/>
      <c r="N1916" s="18"/>
      <c r="T1916" s="67"/>
      <c r="U1916" s="67"/>
    </row>
    <row r="1917" spans="1:21" hidden="1" x14ac:dyDescent="0.25">
      <c r="A1917" s="18"/>
      <c r="B1917" s="18"/>
      <c r="C1917" s="74"/>
      <c r="D1917" s="74"/>
      <c r="E1917" s="75"/>
      <c r="F1917" s="5"/>
      <c r="G1917" s="5"/>
      <c r="H1917" s="5"/>
      <c r="K1917" s="5"/>
      <c r="L1917" s="5"/>
      <c r="M1917" s="18"/>
      <c r="N1917" s="18"/>
      <c r="T1917" s="67"/>
      <c r="U1917" s="67"/>
    </row>
    <row r="1918" spans="1:21" hidden="1" x14ac:dyDescent="0.25">
      <c r="A1918" s="18"/>
      <c r="B1918" s="18"/>
      <c r="C1918" s="74"/>
      <c r="D1918" s="74"/>
      <c r="E1918" s="75"/>
      <c r="F1918" s="5"/>
      <c r="G1918" s="5"/>
      <c r="H1918" s="5"/>
      <c r="K1918" s="5"/>
      <c r="L1918" s="5"/>
      <c r="M1918" s="18"/>
      <c r="N1918" s="18"/>
      <c r="T1918" s="67"/>
      <c r="U1918" s="67"/>
    </row>
    <row r="1919" spans="1:21" hidden="1" x14ac:dyDescent="0.25">
      <c r="A1919" s="18"/>
      <c r="B1919" s="18"/>
      <c r="C1919" s="74"/>
      <c r="D1919" s="74"/>
      <c r="E1919" s="75"/>
      <c r="F1919" s="5"/>
      <c r="G1919" s="5"/>
      <c r="H1919" s="5"/>
      <c r="K1919" s="5"/>
      <c r="L1919" s="5"/>
      <c r="M1919" s="18"/>
      <c r="N1919" s="18"/>
      <c r="T1919" s="67"/>
      <c r="U1919" s="67"/>
    </row>
    <row r="1920" spans="1:21" hidden="1" x14ac:dyDescent="0.25">
      <c r="A1920" s="18"/>
      <c r="B1920" s="18"/>
      <c r="C1920" s="74"/>
      <c r="D1920" s="74"/>
      <c r="E1920" s="75"/>
      <c r="F1920" s="5"/>
      <c r="G1920" s="5"/>
      <c r="H1920" s="5"/>
      <c r="K1920" s="5"/>
      <c r="L1920" s="5"/>
      <c r="M1920" s="18"/>
      <c r="N1920" s="18"/>
      <c r="T1920" s="67"/>
      <c r="U1920" s="67"/>
    </row>
    <row r="1921" spans="1:21" hidden="1" x14ac:dyDescent="0.25">
      <c r="A1921" s="18"/>
      <c r="B1921" s="18"/>
      <c r="C1921" s="74"/>
      <c r="D1921" s="74"/>
      <c r="E1921" s="75"/>
      <c r="F1921" s="5"/>
      <c r="G1921" s="5"/>
      <c r="H1921" s="5"/>
      <c r="K1921" s="5"/>
      <c r="L1921" s="5"/>
      <c r="M1921" s="18"/>
      <c r="N1921" s="18"/>
      <c r="T1921" s="67"/>
      <c r="U1921" s="67"/>
    </row>
    <row r="1922" spans="1:21" hidden="1" x14ac:dyDescent="0.25">
      <c r="A1922" s="18"/>
      <c r="B1922" s="18"/>
      <c r="C1922" s="74"/>
      <c r="D1922" s="74"/>
      <c r="E1922" s="75"/>
      <c r="F1922" s="5"/>
      <c r="G1922" s="5"/>
      <c r="H1922" s="5"/>
      <c r="K1922" s="5"/>
      <c r="L1922" s="5"/>
      <c r="M1922" s="18"/>
      <c r="N1922" s="18"/>
      <c r="T1922" s="67"/>
      <c r="U1922" s="67"/>
    </row>
    <row r="1923" spans="1:21" hidden="1" x14ac:dyDescent="0.25">
      <c r="A1923" s="18"/>
      <c r="B1923" s="18"/>
      <c r="C1923" s="74"/>
      <c r="D1923" s="74"/>
      <c r="E1923" s="75"/>
      <c r="F1923" s="5"/>
      <c r="G1923" s="5"/>
      <c r="H1923" s="5"/>
      <c r="K1923" s="5"/>
      <c r="L1923" s="5"/>
      <c r="M1923" s="18"/>
      <c r="N1923" s="18"/>
      <c r="T1923" s="67"/>
      <c r="U1923" s="67"/>
    </row>
    <row r="1924" spans="1:21" hidden="1" x14ac:dyDescent="0.25">
      <c r="A1924" s="18"/>
      <c r="B1924" s="18"/>
      <c r="C1924" s="74"/>
      <c r="D1924" s="74"/>
      <c r="E1924" s="75"/>
      <c r="F1924" s="5"/>
      <c r="G1924" s="5"/>
      <c r="H1924" s="5"/>
      <c r="K1924" s="5"/>
      <c r="L1924" s="5"/>
      <c r="M1924" s="18"/>
      <c r="N1924" s="18"/>
      <c r="T1924" s="67"/>
      <c r="U1924" s="67"/>
    </row>
    <row r="1925" spans="1:21" hidden="1" x14ac:dyDescent="0.25">
      <c r="A1925" s="18"/>
      <c r="B1925" s="18"/>
      <c r="C1925" s="74"/>
      <c r="D1925" s="74"/>
      <c r="E1925" s="75"/>
      <c r="F1925" s="5"/>
      <c r="G1925" s="5"/>
      <c r="H1925" s="5"/>
      <c r="K1925" s="5"/>
      <c r="L1925" s="5"/>
      <c r="M1925" s="18"/>
      <c r="N1925" s="18"/>
      <c r="T1925" s="67"/>
      <c r="U1925" s="67"/>
    </row>
    <row r="1926" spans="1:21" hidden="1" x14ac:dyDescent="0.25">
      <c r="A1926" s="18"/>
      <c r="B1926" s="18"/>
      <c r="C1926" s="74"/>
      <c r="D1926" s="74"/>
      <c r="E1926" s="75"/>
      <c r="F1926" s="5"/>
      <c r="G1926" s="5"/>
      <c r="H1926" s="5"/>
      <c r="K1926" s="5"/>
      <c r="L1926" s="5"/>
      <c r="M1926" s="18"/>
      <c r="N1926" s="18"/>
      <c r="T1926" s="67"/>
      <c r="U1926" s="67"/>
    </row>
    <row r="1927" spans="1:21" hidden="1" x14ac:dyDescent="0.25">
      <c r="A1927" s="18"/>
      <c r="B1927" s="18"/>
      <c r="C1927" s="74"/>
      <c r="D1927" s="74"/>
      <c r="E1927" s="75"/>
      <c r="F1927" s="5"/>
      <c r="G1927" s="5"/>
      <c r="H1927" s="5"/>
      <c r="K1927" s="5"/>
      <c r="L1927" s="5"/>
      <c r="M1927" s="18"/>
      <c r="N1927" s="18"/>
      <c r="T1927" s="67"/>
      <c r="U1927" s="67"/>
    </row>
    <row r="1928" spans="1:21" hidden="1" x14ac:dyDescent="0.25">
      <c r="A1928" s="18"/>
      <c r="B1928" s="18"/>
      <c r="C1928" s="74"/>
      <c r="D1928" s="74"/>
      <c r="E1928" s="75"/>
      <c r="F1928" s="5"/>
      <c r="G1928" s="5"/>
      <c r="H1928" s="5"/>
      <c r="K1928" s="5"/>
      <c r="L1928" s="5"/>
      <c r="M1928" s="18"/>
      <c r="N1928" s="18"/>
      <c r="T1928" s="67"/>
      <c r="U1928" s="67"/>
    </row>
    <row r="1929" spans="1:21" hidden="1" x14ac:dyDescent="0.25">
      <c r="A1929" s="18"/>
      <c r="B1929" s="18"/>
      <c r="C1929" s="74"/>
      <c r="D1929" s="74"/>
      <c r="E1929" s="75"/>
      <c r="F1929" s="5"/>
      <c r="G1929" s="5"/>
      <c r="H1929" s="5"/>
      <c r="K1929" s="5"/>
      <c r="L1929" s="5"/>
      <c r="M1929" s="18"/>
      <c r="N1929" s="18"/>
      <c r="T1929" s="67"/>
      <c r="U1929" s="67"/>
    </row>
    <row r="1930" spans="1:21" hidden="1" x14ac:dyDescent="0.25">
      <c r="A1930" s="18"/>
      <c r="B1930" s="18"/>
      <c r="C1930" s="74"/>
      <c r="D1930" s="74"/>
      <c r="E1930" s="75"/>
      <c r="F1930" s="5"/>
      <c r="G1930" s="5"/>
      <c r="H1930" s="5"/>
      <c r="K1930" s="5"/>
      <c r="L1930" s="5"/>
      <c r="M1930" s="18"/>
      <c r="N1930" s="18"/>
      <c r="T1930" s="67"/>
      <c r="U1930" s="67"/>
    </row>
    <row r="1931" spans="1:21" hidden="1" x14ac:dyDescent="0.25">
      <c r="A1931" s="18"/>
      <c r="B1931" s="18"/>
      <c r="C1931" s="74"/>
      <c r="D1931" s="74"/>
      <c r="E1931" s="75"/>
      <c r="F1931" s="5"/>
      <c r="G1931" s="5"/>
      <c r="H1931" s="5"/>
      <c r="K1931" s="5"/>
      <c r="L1931" s="5"/>
      <c r="M1931" s="18"/>
      <c r="N1931" s="18"/>
      <c r="T1931" s="67"/>
      <c r="U1931" s="67"/>
    </row>
    <row r="1932" spans="1:21" hidden="1" x14ac:dyDescent="0.25">
      <c r="A1932" s="18"/>
      <c r="B1932" s="18"/>
      <c r="C1932" s="74"/>
      <c r="D1932" s="74"/>
      <c r="E1932" s="75"/>
      <c r="F1932" s="5"/>
      <c r="G1932" s="5"/>
      <c r="H1932" s="5"/>
      <c r="K1932" s="5"/>
      <c r="L1932" s="5"/>
      <c r="M1932" s="18"/>
      <c r="N1932" s="18"/>
      <c r="T1932" s="67"/>
      <c r="U1932" s="67"/>
    </row>
    <row r="1933" spans="1:21" hidden="1" x14ac:dyDescent="0.25">
      <c r="A1933" s="18"/>
      <c r="B1933" s="18"/>
      <c r="C1933" s="74"/>
      <c r="D1933" s="74"/>
      <c r="E1933" s="75"/>
      <c r="F1933" s="5"/>
      <c r="G1933" s="5"/>
      <c r="H1933" s="5"/>
      <c r="K1933" s="5"/>
      <c r="L1933" s="5"/>
      <c r="M1933" s="18"/>
      <c r="N1933" s="18"/>
      <c r="T1933" s="67"/>
      <c r="U1933" s="67"/>
    </row>
    <row r="1934" spans="1:21" hidden="1" x14ac:dyDescent="0.25">
      <c r="A1934" s="18"/>
      <c r="B1934" s="18"/>
      <c r="C1934" s="74"/>
      <c r="D1934" s="74"/>
      <c r="E1934" s="75"/>
      <c r="F1934" s="5"/>
      <c r="G1934" s="5"/>
      <c r="H1934" s="5"/>
      <c r="K1934" s="5"/>
      <c r="L1934" s="5"/>
      <c r="M1934" s="18"/>
      <c r="N1934" s="18"/>
      <c r="T1934" s="67"/>
      <c r="U1934" s="67"/>
    </row>
    <row r="1935" spans="1:21" hidden="1" x14ac:dyDescent="0.25">
      <c r="A1935" s="18"/>
      <c r="B1935" s="18"/>
      <c r="C1935" s="74"/>
      <c r="D1935" s="74"/>
      <c r="E1935" s="75"/>
      <c r="F1935" s="5"/>
      <c r="G1935" s="5"/>
      <c r="H1935" s="5"/>
      <c r="K1935" s="5"/>
      <c r="L1935" s="5"/>
      <c r="M1935" s="18"/>
      <c r="N1935" s="18"/>
      <c r="T1935" s="67"/>
      <c r="U1935" s="67"/>
    </row>
    <row r="1936" spans="1:21" hidden="1" x14ac:dyDescent="0.25">
      <c r="A1936" s="18"/>
      <c r="B1936" s="18"/>
      <c r="C1936" s="74"/>
      <c r="D1936" s="74"/>
      <c r="E1936" s="75"/>
      <c r="F1936" s="5"/>
      <c r="G1936" s="5"/>
      <c r="H1936" s="5"/>
      <c r="K1936" s="5"/>
      <c r="L1936" s="5"/>
      <c r="M1936" s="18"/>
      <c r="N1936" s="18"/>
      <c r="T1936" s="67"/>
      <c r="U1936" s="67"/>
    </row>
    <row r="1937" spans="1:21" hidden="1" x14ac:dyDescent="0.25">
      <c r="A1937" s="18"/>
      <c r="B1937" s="18"/>
      <c r="C1937" s="74"/>
      <c r="D1937" s="74"/>
      <c r="E1937" s="75"/>
      <c r="F1937" s="5"/>
      <c r="G1937" s="5"/>
      <c r="H1937" s="5"/>
      <c r="K1937" s="5"/>
      <c r="L1937" s="5"/>
      <c r="M1937" s="18"/>
      <c r="N1937" s="18"/>
      <c r="T1937" s="67"/>
      <c r="U1937" s="67"/>
    </row>
    <row r="1938" spans="1:21" hidden="1" x14ac:dyDescent="0.25">
      <c r="A1938" s="18"/>
      <c r="B1938" s="18"/>
      <c r="C1938" s="74"/>
      <c r="D1938" s="74"/>
      <c r="E1938" s="75"/>
      <c r="F1938" s="5"/>
      <c r="G1938" s="5"/>
      <c r="H1938" s="5"/>
      <c r="K1938" s="5"/>
      <c r="L1938" s="5"/>
      <c r="M1938" s="18"/>
      <c r="N1938" s="18"/>
      <c r="T1938" s="67"/>
      <c r="U1938" s="67"/>
    </row>
    <row r="1939" spans="1:21" hidden="1" x14ac:dyDescent="0.25">
      <c r="A1939" s="18"/>
      <c r="B1939" s="18"/>
      <c r="C1939" s="74"/>
      <c r="D1939" s="74"/>
      <c r="E1939" s="75"/>
      <c r="F1939" s="5"/>
      <c r="G1939" s="5"/>
      <c r="H1939" s="5"/>
      <c r="K1939" s="5"/>
      <c r="L1939" s="5"/>
      <c r="M1939" s="18"/>
      <c r="N1939" s="18"/>
      <c r="T1939" s="67"/>
      <c r="U1939" s="67"/>
    </row>
    <row r="1940" spans="1:21" hidden="1" x14ac:dyDescent="0.25">
      <c r="A1940" s="18"/>
      <c r="B1940" s="18"/>
      <c r="C1940" s="74"/>
      <c r="D1940" s="74"/>
      <c r="E1940" s="75"/>
      <c r="F1940" s="5"/>
      <c r="G1940" s="5"/>
      <c r="H1940" s="5"/>
      <c r="K1940" s="5"/>
      <c r="L1940" s="5"/>
      <c r="M1940" s="18"/>
      <c r="N1940" s="18"/>
      <c r="T1940" s="67"/>
      <c r="U1940" s="67"/>
    </row>
    <row r="1941" spans="1:21" hidden="1" x14ac:dyDescent="0.25">
      <c r="A1941" s="18"/>
      <c r="B1941" s="18"/>
      <c r="C1941" s="74"/>
      <c r="D1941" s="74"/>
      <c r="E1941" s="75"/>
      <c r="F1941" s="5"/>
      <c r="G1941" s="5"/>
      <c r="H1941" s="5"/>
      <c r="K1941" s="5"/>
      <c r="L1941" s="5"/>
      <c r="M1941" s="18"/>
      <c r="N1941" s="18"/>
      <c r="T1941" s="67"/>
      <c r="U1941" s="67"/>
    </row>
    <row r="1942" spans="1:21" hidden="1" x14ac:dyDescent="0.25">
      <c r="A1942" s="18"/>
      <c r="B1942" s="18"/>
      <c r="C1942" s="74"/>
      <c r="D1942" s="74"/>
      <c r="E1942" s="75"/>
      <c r="F1942" s="5"/>
      <c r="G1942" s="5"/>
      <c r="H1942" s="5"/>
      <c r="K1942" s="5"/>
      <c r="L1942" s="5"/>
      <c r="M1942" s="18"/>
      <c r="N1942" s="18"/>
      <c r="T1942" s="67"/>
      <c r="U1942" s="67"/>
    </row>
    <row r="1943" spans="1:21" hidden="1" x14ac:dyDescent="0.25">
      <c r="A1943" s="18"/>
      <c r="B1943" s="18"/>
      <c r="C1943" s="74"/>
      <c r="D1943" s="74"/>
      <c r="E1943" s="75"/>
      <c r="F1943" s="5"/>
      <c r="G1943" s="5"/>
      <c r="H1943" s="5"/>
      <c r="K1943" s="5"/>
      <c r="L1943" s="5"/>
      <c r="M1943" s="18"/>
      <c r="N1943" s="18"/>
      <c r="T1943" s="67"/>
      <c r="U1943" s="67"/>
    </row>
    <row r="1944" spans="1:21" hidden="1" x14ac:dyDescent="0.25">
      <c r="A1944" s="18"/>
      <c r="B1944" s="18"/>
      <c r="C1944" s="74"/>
      <c r="D1944" s="74"/>
      <c r="E1944" s="75"/>
      <c r="F1944" s="5"/>
      <c r="G1944" s="5"/>
      <c r="H1944" s="5"/>
      <c r="K1944" s="5"/>
      <c r="L1944" s="5"/>
      <c r="M1944" s="18"/>
      <c r="N1944" s="18"/>
      <c r="T1944" s="67"/>
      <c r="U1944" s="67"/>
    </row>
    <row r="1945" spans="1:21" hidden="1" x14ac:dyDescent="0.25">
      <c r="A1945" s="18"/>
      <c r="B1945" s="18"/>
      <c r="C1945" s="74"/>
      <c r="D1945" s="74"/>
      <c r="E1945" s="75"/>
      <c r="F1945" s="5"/>
      <c r="G1945" s="5"/>
      <c r="H1945" s="5"/>
      <c r="K1945" s="5"/>
      <c r="L1945" s="5"/>
      <c r="M1945" s="18"/>
      <c r="N1945" s="18"/>
      <c r="T1945" s="67"/>
      <c r="U1945" s="67"/>
    </row>
    <row r="1946" spans="1:21" hidden="1" x14ac:dyDescent="0.25">
      <c r="A1946" s="18"/>
      <c r="B1946" s="18"/>
      <c r="C1946" s="74"/>
      <c r="D1946" s="74"/>
      <c r="E1946" s="75"/>
      <c r="F1946" s="5"/>
      <c r="G1946" s="5"/>
      <c r="H1946" s="5"/>
      <c r="K1946" s="5"/>
      <c r="L1946" s="5"/>
      <c r="M1946" s="18"/>
      <c r="N1946" s="18"/>
      <c r="T1946" s="67"/>
      <c r="U1946" s="67"/>
    </row>
    <row r="1947" spans="1:21" hidden="1" x14ac:dyDescent="0.25">
      <c r="A1947" s="18"/>
      <c r="B1947" s="18"/>
      <c r="C1947" s="74"/>
      <c r="D1947" s="74"/>
      <c r="E1947" s="75"/>
      <c r="F1947" s="5"/>
      <c r="G1947" s="5"/>
      <c r="H1947" s="5"/>
      <c r="K1947" s="5"/>
      <c r="L1947" s="5"/>
      <c r="M1947" s="18"/>
      <c r="N1947" s="18"/>
      <c r="T1947" s="67"/>
      <c r="U1947" s="67"/>
    </row>
    <row r="1948" spans="1:21" hidden="1" x14ac:dyDescent="0.25">
      <c r="A1948" s="18"/>
      <c r="B1948" s="18"/>
      <c r="C1948" s="74"/>
      <c r="D1948" s="74"/>
      <c r="E1948" s="75"/>
      <c r="F1948" s="5"/>
      <c r="G1948" s="5"/>
      <c r="H1948" s="5"/>
      <c r="K1948" s="5"/>
      <c r="L1948" s="5"/>
      <c r="M1948" s="18"/>
      <c r="N1948" s="18"/>
      <c r="T1948" s="67"/>
      <c r="U1948" s="67"/>
    </row>
    <row r="1949" spans="1:21" hidden="1" x14ac:dyDescent="0.25">
      <c r="A1949" s="18"/>
      <c r="B1949" s="18"/>
      <c r="C1949" s="74"/>
      <c r="D1949" s="74"/>
      <c r="E1949" s="75"/>
      <c r="F1949" s="5"/>
      <c r="G1949" s="5"/>
      <c r="H1949" s="5"/>
      <c r="K1949" s="5"/>
      <c r="L1949" s="5"/>
      <c r="M1949" s="18"/>
      <c r="N1949" s="18"/>
      <c r="T1949" s="67"/>
      <c r="U1949" s="67"/>
    </row>
    <row r="1950" spans="1:21" hidden="1" x14ac:dyDescent="0.25">
      <c r="A1950" s="18"/>
      <c r="B1950" s="18"/>
      <c r="C1950" s="74"/>
      <c r="D1950" s="74"/>
      <c r="E1950" s="75"/>
      <c r="F1950" s="5"/>
      <c r="G1950" s="5"/>
      <c r="H1950" s="5"/>
      <c r="K1950" s="5"/>
      <c r="L1950" s="5"/>
      <c r="M1950" s="18"/>
      <c r="N1950" s="18"/>
      <c r="T1950" s="67"/>
      <c r="U1950" s="67"/>
    </row>
    <row r="1951" spans="1:21" hidden="1" x14ac:dyDescent="0.25">
      <c r="A1951" s="18"/>
      <c r="B1951" s="18"/>
      <c r="C1951" s="74"/>
      <c r="D1951" s="74"/>
      <c r="E1951" s="75"/>
      <c r="F1951" s="5"/>
      <c r="G1951" s="5"/>
      <c r="H1951" s="5"/>
      <c r="K1951" s="5"/>
      <c r="L1951" s="5"/>
      <c r="M1951" s="18"/>
      <c r="N1951" s="18"/>
      <c r="T1951" s="67"/>
      <c r="U1951" s="67"/>
    </row>
    <row r="1952" spans="1:21" hidden="1" x14ac:dyDescent="0.25">
      <c r="A1952" s="18"/>
      <c r="B1952" s="18"/>
      <c r="C1952" s="74"/>
      <c r="D1952" s="74"/>
      <c r="E1952" s="75"/>
      <c r="F1952" s="5"/>
      <c r="G1952" s="5"/>
      <c r="H1952" s="5"/>
      <c r="K1952" s="5"/>
      <c r="L1952" s="5"/>
      <c r="M1952" s="18"/>
      <c r="N1952" s="18"/>
      <c r="T1952" s="67"/>
      <c r="U1952" s="67"/>
    </row>
    <row r="1953" spans="1:21" hidden="1" x14ac:dyDescent="0.25">
      <c r="A1953" s="18"/>
      <c r="B1953" s="18"/>
      <c r="C1953" s="74"/>
      <c r="D1953" s="74"/>
      <c r="E1953" s="75"/>
      <c r="F1953" s="5"/>
      <c r="G1953" s="5"/>
      <c r="H1953" s="5"/>
      <c r="K1953" s="5"/>
      <c r="L1953" s="5"/>
      <c r="M1953" s="18"/>
      <c r="N1953" s="18"/>
      <c r="T1953" s="67"/>
      <c r="U1953" s="67"/>
    </row>
    <row r="1954" spans="1:21" hidden="1" x14ac:dyDescent="0.25">
      <c r="A1954" s="18"/>
      <c r="B1954" s="18"/>
      <c r="C1954" s="74"/>
      <c r="D1954" s="74"/>
      <c r="E1954" s="75"/>
      <c r="F1954" s="5"/>
      <c r="G1954" s="5"/>
      <c r="H1954" s="5"/>
      <c r="K1954" s="5"/>
      <c r="L1954" s="5"/>
      <c r="M1954" s="18"/>
      <c r="N1954" s="18"/>
      <c r="T1954" s="67"/>
      <c r="U1954" s="67"/>
    </row>
    <row r="1955" spans="1:21" hidden="1" x14ac:dyDescent="0.25">
      <c r="A1955" s="18"/>
      <c r="B1955" s="18"/>
      <c r="C1955" s="74"/>
      <c r="D1955" s="74"/>
      <c r="E1955" s="75"/>
      <c r="F1955" s="5"/>
      <c r="G1955" s="5"/>
      <c r="H1955" s="5"/>
      <c r="K1955" s="5"/>
      <c r="L1955" s="5"/>
      <c r="M1955" s="18"/>
      <c r="N1955" s="18"/>
      <c r="T1955" s="67"/>
      <c r="U1955" s="67"/>
    </row>
    <row r="1956" spans="1:21" hidden="1" x14ac:dyDescent="0.25">
      <c r="A1956" s="18"/>
      <c r="B1956" s="18"/>
      <c r="C1956" s="74"/>
      <c r="D1956" s="74"/>
      <c r="E1956" s="75"/>
      <c r="F1956" s="5"/>
      <c r="G1956" s="5"/>
      <c r="H1956" s="5"/>
      <c r="K1956" s="5"/>
      <c r="L1956" s="5"/>
      <c r="M1956" s="18"/>
      <c r="N1956" s="18"/>
      <c r="T1956" s="67"/>
      <c r="U1956" s="67"/>
    </row>
    <row r="1957" spans="1:21" hidden="1" x14ac:dyDescent="0.25">
      <c r="A1957" s="18"/>
      <c r="B1957" s="18"/>
      <c r="C1957" s="74"/>
      <c r="D1957" s="74"/>
      <c r="E1957" s="75"/>
      <c r="F1957" s="5"/>
      <c r="G1957" s="5"/>
      <c r="H1957" s="5"/>
      <c r="K1957" s="5"/>
      <c r="L1957" s="5"/>
      <c r="M1957" s="18"/>
      <c r="N1957" s="18"/>
      <c r="T1957" s="67"/>
      <c r="U1957" s="67"/>
    </row>
    <row r="1958" spans="1:21" hidden="1" x14ac:dyDescent="0.25">
      <c r="A1958" s="18"/>
      <c r="B1958" s="18"/>
      <c r="C1958" s="74"/>
      <c r="D1958" s="74"/>
      <c r="E1958" s="75"/>
      <c r="F1958" s="5"/>
      <c r="G1958" s="5"/>
      <c r="H1958" s="5"/>
      <c r="K1958" s="5"/>
      <c r="L1958" s="5"/>
      <c r="M1958" s="18"/>
      <c r="N1958" s="18"/>
      <c r="T1958" s="67"/>
      <c r="U1958" s="67"/>
    </row>
    <row r="1959" spans="1:21" hidden="1" x14ac:dyDescent="0.25">
      <c r="A1959" s="18"/>
      <c r="B1959" s="18"/>
      <c r="C1959" s="74"/>
      <c r="D1959" s="74"/>
      <c r="E1959" s="75"/>
      <c r="F1959" s="5"/>
      <c r="G1959" s="5"/>
      <c r="H1959" s="5"/>
      <c r="K1959" s="5"/>
      <c r="L1959" s="5"/>
      <c r="M1959" s="18"/>
      <c r="N1959" s="18"/>
      <c r="T1959" s="67"/>
      <c r="U1959" s="67"/>
    </row>
    <row r="1960" spans="1:21" hidden="1" x14ac:dyDescent="0.25">
      <c r="A1960" s="18"/>
      <c r="B1960" s="18"/>
      <c r="C1960" s="74"/>
      <c r="D1960" s="74"/>
      <c r="E1960" s="75"/>
      <c r="F1960" s="5"/>
      <c r="G1960" s="5"/>
      <c r="H1960" s="5"/>
      <c r="K1960" s="5"/>
      <c r="L1960" s="5"/>
      <c r="M1960" s="18"/>
      <c r="N1960" s="18"/>
      <c r="T1960" s="67"/>
      <c r="U1960" s="67"/>
    </row>
    <row r="1961" spans="1:21" hidden="1" x14ac:dyDescent="0.25">
      <c r="A1961" s="18"/>
      <c r="B1961" s="18"/>
      <c r="C1961" s="74"/>
      <c r="D1961" s="74"/>
      <c r="E1961" s="75"/>
      <c r="F1961" s="5"/>
      <c r="G1961" s="5"/>
      <c r="H1961" s="5"/>
      <c r="K1961" s="5"/>
      <c r="L1961" s="5"/>
      <c r="M1961" s="18"/>
      <c r="N1961" s="18"/>
      <c r="T1961" s="67"/>
      <c r="U1961" s="67"/>
    </row>
    <row r="1962" spans="1:21" hidden="1" x14ac:dyDescent="0.25">
      <c r="A1962" s="18"/>
      <c r="B1962" s="18"/>
      <c r="C1962" s="74"/>
      <c r="D1962" s="74"/>
      <c r="E1962" s="75"/>
      <c r="F1962" s="5"/>
      <c r="G1962" s="5"/>
      <c r="H1962" s="5"/>
      <c r="K1962" s="5"/>
      <c r="L1962" s="5"/>
      <c r="M1962" s="18"/>
      <c r="N1962" s="18"/>
      <c r="T1962" s="67"/>
      <c r="U1962" s="67"/>
    </row>
    <row r="1963" spans="1:21" hidden="1" x14ac:dyDescent="0.25">
      <c r="A1963" s="18"/>
      <c r="B1963" s="18"/>
      <c r="C1963" s="74"/>
      <c r="D1963" s="74"/>
      <c r="E1963" s="75"/>
      <c r="F1963" s="5"/>
      <c r="G1963" s="5"/>
      <c r="H1963" s="5"/>
      <c r="K1963" s="5"/>
      <c r="L1963" s="5"/>
      <c r="M1963" s="18"/>
      <c r="N1963" s="18"/>
      <c r="T1963" s="67"/>
      <c r="U1963" s="67"/>
    </row>
    <row r="1964" spans="1:21" hidden="1" x14ac:dyDescent="0.25">
      <c r="A1964" s="18"/>
      <c r="B1964" s="18"/>
      <c r="C1964" s="74"/>
      <c r="D1964" s="74"/>
      <c r="E1964" s="75"/>
      <c r="F1964" s="5"/>
      <c r="G1964" s="5"/>
      <c r="H1964" s="5"/>
      <c r="K1964" s="5"/>
      <c r="L1964" s="5"/>
      <c r="M1964" s="18"/>
      <c r="N1964" s="18"/>
      <c r="T1964" s="67"/>
      <c r="U1964" s="67"/>
    </row>
    <row r="1965" spans="1:21" hidden="1" x14ac:dyDescent="0.25">
      <c r="A1965" s="18"/>
      <c r="B1965" s="18"/>
      <c r="C1965" s="74"/>
      <c r="D1965" s="74"/>
      <c r="E1965" s="75"/>
      <c r="F1965" s="5"/>
      <c r="G1965" s="5"/>
      <c r="H1965" s="5"/>
      <c r="K1965" s="5"/>
      <c r="L1965" s="5"/>
      <c r="M1965" s="18"/>
      <c r="N1965" s="18"/>
      <c r="T1965" s="67"/>
      <c r="U1965" s="67"/>
    </row>
    <row r="1966" spans="1:21" hidden="1" x14ac:dyDescent="0.25">
      <c r="A1966" s="18"/>
      <c r="B1966" s="18"/>
      <c r="C1966" s="74"/>
      <c r="D1966" s="74"/>
      <c r="E1966" s="75"/>
      <c r="F1966" s="5"/>
      <c r="G1966" s="5"/>
      <c r="H1966" s="5"/>
      <c r="K1966" s="5"/>
      <c r="L1966" s="5"/>
      <c r="M1966" s="18"/>
      <c r="N1966" s="18"/>
      <c r="T1966" s="67"/>
      <c r="U1966" s="67"/>
    </row>
    <row r="1967" spans="1:21" hidden="1" x14ac:dyDescent="0.25">
      <c r="A1967" s="18"/>
      <c r="B1967" s="18"/>
      <c r="C1967" s="74"/>
      <c r="D1967" s="74"/>
      <c r="E1967" s="75"/>
      <c r="F1967" s="5"/>
      <c r="G1967" s="5"/>
      <c r="H1967" s="5"/>
      <c r="K1967" s="5"/>
      <c r="L1967" s="5"/>
      <c r="M1967" s="18"/>
      <c r="N1967" s="18"/>
      <c r="T1967" s="67"/>
      <c r="U1967" s="67"/>
    </row>
    <row r="1968" spans="1:21" hidden="1" x14ac:dyDescent="0.25">
      <c r="A1968" s="18"/>
      <c r="B1968" s="18"/>
      <c r="C1968" s="74"/>
      <c r="D1968" s="74"/>
      <c r="E1968" s="75"/>
      <c r="F1968" s="5"/>
      <c r="G1968" s="5"/>
      <c r="H1968" s="5"/>
      <c r="K1968" s="5"/>
      <c r="L1968" s="5"/>
      <c r="M1968" s="18"/>
      <c r="N1968" s="18"/>
      <c r="T1968" s="67"/>
      <c r="U1968" s="67"/>
    </row>
    <row r="1969" spans="1:21" hidden="1" x14ac:dyDescent="0.25">
      <c r="A1969" s="18"/>
      <c r="B1969" s="18"/>
      <c r="C1969" s="74"/>
      <c r="D1969" s="74"/>
      <c r="E1969" s="75"/>
      <c r="F1969" s="5"/>
      <c r="G1969" s="5"/>
      <c r="H1969" s="5"/>
      <c r="K1969" s="5"/>
      <c r="L1969" s="5"/>
      <c r="M1969" s="18"/>
      <c r="N1969" s="18"/>
      <c r="T1969" s="67"/>
      <c r="U1969" s="67"/>
    </row>
    <row r="1970" spans="1:21" hidden="1" x14ac:dyDescent="0.25">
      <c r="A1970" s="18"/>
      <c r="B1970" s="18"/>
      <c r="C1970" s="74"/>
      <c r="D1970" s="74"/>
      <c r="E1970" s="75"/>
      <c r="F1970" s="5"/>
      <c r="G1970" s="5"/>
      <c r="H1970" s="5"/>
      <c r="K1970" s="5"/>
      <c r="L1970" s="5"/>
      <c r="M1970" s="18"/>
      <c r="N1970" s="18"/>
      <c r="T1970" s="67"/>
      <c r="U1970" s="67"/>
    </row>
    <row r="1971" spans="1:21" hidden="1" x14ac:dyDescent="0.25">
      <c r="A1971" s="18"/>
      <c r="B1971" s="18"/>
      <c r="C1971" s="74"/>
      <c r="D1971" s="74"/>
      <c r="E1971" s="75"/>
      <c r="F1971" s="5"/>
      <c r="G1971" s="5"/>
      <c r="H1971" s="5"/>
      <c r="K1971" s="5"/>
      <c r="L1971" s="5"/>
      <c r="M1971" s="18"/>
      <c r="N1971" s="18"/>
      <c r="T1971" s="67"/>
      <c r="U1971" s="67"/>
    </row>
    <row r="1972" spans="1:21" hidden="1" x14ac:dyDescent="0.25">
      <c r="A1972" s="18"/>
      <c r="B1972" s="18"/>
      <c r="C1972" s="74"/>
      <c r="D1972" s="74"/>
      <c r="E1972" s="75"/>
      <c r="F1972" s="5"/>
      <c r="G1972" s="5"/>
      <c r="H1972" s="5"/>
      <c r="K1972" s="5"/>
      <c r="L1972" s="5"/>
      <c r="M1972" s="18"/>
      <c r="N1972" s="18"/>
      <c r="T1972" s="67"/>
      <c r="U1972" s="67"/>
    </row>
    <row r="1973" spans="1:21" hidden="1" x14ac:dyDescent="0.25">
      <c r="A1973" s="18"/>
      <c r="B1973" s="18"/>
      <c r="C1973" s="74"/>
      <c r="D1973" s="74"/>
      <c r="E1973" s="75"/>
      <c r="F1973" s="5"/>
      <c r="G1973" s="5"/>
      <c r="H1973" s="5"/>
      <c r="K1973" s="5"/>
      <c r="L1973" s="5"/>
      <c r="M1973" s="18"/>
      <c r="N1973" s="18"/>
      <c r="T1973" s="67"/>
      <c r="U1973" s="67"/>
    </row>
    <row r="1974" spans="1:21" hidden="1" x14ac:dyDescent="0.25">
      <c r="A1974" s="18"/>
      <c r="B1974" s="18"/>
      <c r="C1974" s="74"/>
      <c r="D1974" s="74"/>
      <c r="E1974" s="75"/>
      <c r="F1974" s="5"/>
      <c r="G1974" s="5"/>
      <c r="H1974" s="5"/>
      <c r="K1974" s="5"/>
      <c r="L1974" s="5"/>
      <c r="M1974" s="18"/>
      <c r="N1974" s="18"/>
      <c r="T1974" s="67"/>
      <c r="U1974" s="67"/>
    </row>
    <row r="1975" spans="1:21" hidden="1" x14ac:dyDescent="0.25">
      <c r="A1975" s="18"/>
      <c r="B1975" s="18"/>
      <c r="C1975" s="74"/>
      <c r="D1975" s="74"/>
      <c r="E1975" s="75"/>
      <c r="F1975" s="5"/>
      <c r="G1975" s="5"/>
      <c r="H1975" s="5"/>
      <c r="K1975" s="5"/>
      <c r="L1975" s="5"/>
      <c r="M1975" s="18"/>
      <c r="N1975" s="18"/>
      <c r="T1975" s="67"/>
      <c r="U1975" s="67"/>
    </row>
    <row r="1976" spans="1:21" hidden="1" x14ac:dyDescent="0.25">
      <c r="A1976" s="18"/>
      <c r="B1976" s="18"/>
      <c r="C1976" s="74"/>
      <c r="D1976" s="74"/>
      <c r="E1976" s="75"/>
      <c r="F1976" s="5"/>
      <c r="G1976" s="5"/>
      <c r="H1976" s="5"/>
      <c r="K1976" s="5"/>
      <c r="L1976" s="5"/>
      <c r="M1976" s="18"/>
      <c r="N1976" s="18"/>
      <c r="T1976" s="67"/>
      <c r="U1976" s="67"/>
    </row>
    <row r="1977" spans="1:21" hidden="1" x14ac:dyDescent="0.25">
      <c r="A1977" s="18"/>
      <c r="B1977" s="18"/>
      <c r="C1977" s="74"/>
      <c r="D1977" s="74"/>
      <c r="E1977" s="75"/>
      <c r="F1977" s="5"/>
      <c r="G1977" s="5"/>
      <c r="H1977" s="5"/>
      <c r="K1977" s="5"/>
      <c r="L1977" s="5"/>
      <c r="M1977" s="18"/>
      <c r="N1977" s="18"/>
      <c r="T1977" s="67"/>
      <c r="U1977" s="67"/>
    </row>
    <row r="1978" spans="1:21" hidden="1" x14ac:dyDescent="0.25">
      <c r="A1978" s="18"/>
      <c r="B1978" s="18"/>
      <c r="C1978" s="74"/>
      <c r="D1978" s="74"/>
      <c r="E1978" s="75"/>
      <c r="F1978" s="5"/>
      <c r="G1978" s="5"/>
      <c r="H1978" s="5"/>
      <c r="K1978" s="5"/>
      <c r="L1978" s="5"/>
      <c r="M1978" s="18"/>
      <c r="N1978" s="18"/>
      <c r="T1978" s="67"/>
      <c r="U1978" s="67"/>
    </row>
    <row r="1979" spans="1:21" hidden="1" x14ac:dyDescent="0.25">
      <c r="A1979" s="18"/>
      <c r="B1979" s="18"/>
      <c r="C1979" s="74"/>
      <c r="D1979" s="74"/>
      <c r="E1979" s="75"/>
      <c r="F1979" s="5"/>
      <c r="G1979" s="5"/>
      <c r="H1979" s="5"/>
      <c r="K1979" s="5"/>
      <c r="L1979" s="5"/>
      <c r="M1979" s="18"/>
      <c r="N1979" s="18"/>
      <c r="T1979" s="67"/>
      <c r="U1979" s="67"/>
    </row>
    <row r="1980" spans="1:21" hidden="1" x14ac:dyDescent="0.25">
      <c r="A1980" s="18"/>
      <c r="B1980" s="18"/>
      <c r="C1980" s="74"/>
      <c r="D1980" s="74"/>
      <c r="E1980" s="75"/>
      <c r="F1980" s="5"/>
      <c r="G1980" s="5"/>
      <c r="H1980" s="5"/>
      <c r="K1980" s="5"/>
      <c r="L1980" s="5"/>
      <c r="M1980" s="18"/>
      <c r="N1980" s="18"/>
      <c r="T1980" s="67"/>
      <c r="U1980" s="67"/>
    </row>
    <row r="1981" spans="1:21" hidden="1" x14ac:dyDescent="0.25">
      <c r="A1981" s="18"/>
      <c r="B1981" s="18"/>
      <c r="C1981" s="74"/>
      <c r="D1981" s="74"/>
      <c r="E1981" s="75"/>
      <c r="F1981" s="5"/>
      <c r="G1981" s="5"/>
      <c r="H1981" s="5"/>
      <c r="K1981" s="5"/>
      <c r="L1981" s="5"/>
      <c r="M1981" s="18"/>
      <c r="N1981" s="18"/>
      <c r="T1981" s="67"/>
      <c r="U1981" s="67"/>
    </row>
    <row r="1982" spans="1:21" hidden="1" x14ac:dyDescent="0.25">
      <c r="A1982" s="18"/>
      <c r="B1982" s="18"/>
      <c r="C1982" s="74"/>
      <c r="D1982" s="74"/>
      <c r="E1982" s="75"/>
      <c r="F1982" s="5"/>
      <c r="G1982" s="5"/>
      <c r="H1982" s="5"/>
      <c r="K1982" s="5"/>
      <c r="L1982" s="5"/>
      <c r="M1982" s="18"/>
      <c r="N1982" s="18"/>
      <c r="T1982" s="67"/>
      <c r="U1982" s="67"/>
    </row>
    <row r="1983" spans="1:21" hidden="1" x14ac:dyDescent="0.25">
      <c r="A1983" s="18"/>
      <c r="B1983" s="18"/>
      <c r="C1983" s="74"/>
      <c r="D1983" s="74"/>
      <c r="E1983" s="75"/>
      <c r="F1983" s="5"/>
      <c r="G1983" s="5"/>
      <c r="H1983" s="5"/>
      <c r="K1983" s="5"/>
      <c r="L1983" s="5"/>
      <c r="M1983" s="18"/>
      <c r="N1983" s="18"/>
      <c r="T1983" s="67"/>
      <c r="U1983" s="67"/>
    </row>
    <row r="1984" spans="1:21" hidden="1" x14ac:dyDescent="0.25">
      <c r="A1984" s="18"/>
      <c r="B1984" s="18"/>
      <c r="C1984" s="74"/>
      <c r="D1984" s="74"/>
      <c r="E1984" s="75"/>
      <c r="F1984" s="5"/>
      <c r="G1984" s="5"/>
      <c r="H1984" s="5"/>
      <c r="K1984" s="5"/>
      <c r="L1984" s="5"/>
      <c r="M1984" s="18"/>
      <c r="N1984" s="18"/>
      <c r="T1984" s="67"/>
      <c r="U1984" s="67"/>
    </row>
    <row r="1985" spans="1:21" hidden="1" x14ac:dyDescent="0.25">
      <c r="A1985" s="18"/>
      <c r="B1985" s="18"/>
      <c r="C1985" s="74"/>
      <c r="D1985" s="74"/>
      <c r="E1985" s="75"/>
      <c r="F1985" s="5"/>
      <c r="G1985" s="5"/>
      <c r="H1985" s="5"/>
      <c r="K1985" s="5"/>
      <c r="L1985" s="5"/>
      <c r="M1985" s="18"/>
      <c r="N1985" s="18"/>
      <c r="T1985" s="67"/>
      <c r="U1985" s="67"/>
    </row>
    <row r="1986" spans="1:21" hidden="1" x14ac:dyDescent="0.25">
      <c r="A1986" s="18"/>
      <c r="B1986" s="18"/>
      <c r="C1986" s="74"/>
      <c r="D1986" s="74"/>
      <c r="E1986" s="75"/>
      <c r="F1986" s="5"/>
      <c r="G1986" s="5"/>
      <c r="H1986" s="5"/>
      <c r="K1986" s="5"/>
      <c r="L1986" s="5"/>
      <c r="M1986" s="18"/>
      <c r="N1986" s="18"/>
      <c r="T1986" s="67"/>
      <c r="U1986" s="67"/>
    </row>
    <row r="1987" spans="1:21" hidden="1" x14ac:dyDescent="0.25">
      <c r="A1987" s="18"/>
      <c r="B1987" s="18"/>
      <c r="C1987" s="74"/>
      <c r="D1987" s="74"/>
      <c r="E1987" s="75"/>
      <c r="F1987" s="5"/>
      <c r="G1987" s="5"/>
      <c r="H1987" s="5"/>
      <c r="K1987" s="5"/>
      <c r="L1987" s="5"/>
      <c r="M1987" s="18"/>
      <c r="N1987" s="18"/>
      <c r="T1987" s="67"/>
      <c r="U1987" s="67"/>
    </row>
    <row r="1988" spans="1:21" hidden="1" x14ac:dyDescent="0.25">
      <c r="A1988" s="18"/>
      <c r="B1988" s="18"/>
      <c r="C1988" s="74"/>
      <c r="D1988" s="74"/>
      <c r="E1988" s="75"/>
      <c r="F1988" s="5"/>
      <c r="G1988" s="5"/>
      <c r="H1988" s="5"/>
      <c r="K1988" s="5"/>
      <c r="L1988" s="5"/>
      <c r="M1988" s="18"/>
      <c r="N1988" s="18"/>
      <c r="T1988" s="67"/>
      <c r="U1988" s="67"/>
    </row>
    <row r="1989" spans="1:21" hidden="1" x14ac:dyDescent="0.25">
      <c r="A1989" s="18"/>
      <c r="B1989" s="18"/>
      <c r="C1989" s="74"/>
      <c r="D1989" s="74"/>
      <c r="E1989" s="75"/>
      <c r="F1989" s="5"/>
      <c r="G1989" s="5"/>
      <c r="H1989" s="5"/>
      <c r="K1989" s="5"/>
      <c r="L1989" s="5"/>
      <c r="M1989" s="18"/>
      <c r="N1989" s="18"/>
      <c r="T1989" s="67"/>
      <c r="U1989" s="67"/>
    </row>
    <row r="1990" spans="1:21" hidden="1" x14ac:dyDescent="0.25">
      <c r="A1990" s="18"/>
      <c r="B1990" s="18"/>
      <c r="C1990" s="74"/>
      <c r="D1990" s="74"/>
      <c r="E1990" s="75"/>
      <c r="F1990" s="5"/>
      <c r="G1990" s="5"/>
      <c r="H1990" s="5"/>
      <c r="K1990" s="5"/>
      <c r="L1990" s="5"/>
      <c r="M1990" s="18"/>
      <c r="N1990" s="18"/>
      <c r="T1990" s="67"/>
      <c r="U1990" s="67"/>
    </row>
    <row r="1991" spans="1:21" hidden="1" x14ac:dyDescent="0.25">
      <c r="A1991" s="18"/>
      <c r="B1991" s="18"/>
      <c r="C1991" s="74"/>
      <c r="D1991" s="74"/>
      <c r="E1991" s="75"/>
      <c r="F1991" s="5"/>
      <c r="G1991" s="5"/>
      <c r="H1991" s="5"/>
      <c r="K1991" s="5"/>
      <c r="L1991" s="5"/>
      <c r="M1991" s="18"/>
      <c r="N1991" s="18"/>
      <c r="T1991" s="67"/>
      <c r="U1991" s="67"/>
    </row>
    <row r="1992" spans="1:21" hidden="1" x14ac:dyDescent="0.25">
      <c r="A1992" s="18"/>
      <c r="B1992" s="18"/>
      <c r="C1992" s="74"/>
      <c r="D1992" s="74"/>
      <c r="E1992" s="75"/>
      <c r="F1992" s="5"/>
      <c r="G1992" s="5"/>
      <c r="H1992" s="5"/>
      <c r="K1992" s="5"/>
      <c r="L1992" s="5"/>
      <c r="M1992" s="18"/>
      <c r="N1992" s="18"/>
      <c r="T1992" s="67"/>
      <c r="U1992" s="67"/>
    </row>
    <row r="1993" spans="1:21" hidden="1" x14ac:dyDescent="0.25">
      <c r="A1993" s="18"/>
      <c r="B1993" s="18"/>
      <c r="C1993" s="74"/>
      <c r="D1993" s="74"/>
      <c r="E1993" s="75"/>
      <c r="F1993" s="5"/>
      <c r="G1993" s="5"/>
      <c r="H1993" s="5"/>
      <c r="K1993" s="5"/>
      <c r="L1993" s="5"/>
      <c r="M1993" s="18"/>
      <c r="N1993" s="18"/>
      <c r="T1993" s="67"/>
      <c r="U1993" s="67"/>
    </row>
    <row r="1994" spans="1:21" hidden="1" x14ac:dyDescent="0.25">
      <c r="A1994" s="18"/>
      <c r="B1994" s="18"/>
      <c r="C1994" s="74"/>
      <c r="D1994" s="74"/>
      <c r="E1994" s="75"/>
      <c r="F1994" s="5"/>
      <c r="G1994" s="5"/>
      <c r="H1994" s="5"/>
      <c r="K1994" s="5"/>
      <c r="L1994" s="5"/>
      <c r="M1994" s="18"/>
      <c r="N1994" s="18"/>
      <c r="T1994" s="67"/>
      <c r="U1994" s="67"/>
    </row>
    <row r="1995" spans="1:21" hidden="1" x14ac:dyDescent="0.25">
      <c r="A1995" s="18"/>
      <c r="B1995" s="18"/>
      <c r="C1995" s="74"/>
      <c r="D1995" s="74"/>
      <c r="E1995" s="75"/>
      <c r="F1995" s="5"/>
      <c r="G1995" s="5"/>
      <c r="H1995" s="5"/>
      <c r="K1995" s="5"/>
      <c r="L1995" s="5"/>
      <c r="M1995" s="18"/>
      <c r="N1995" s="18"/>
      <c r="T1995" s="67"/>
      <c r="U1995" s="67"/>
    </row>
    <row r="1996" spans="1:21" hidden="1" x14ac:dyDescent="0.25">
      <c r="A1996" s="18"/>
      <c r="B1996" s="18"/>
      <c r="C1996" s="74"/>
      <c r="D1996" s="74"/>
      <c r="E1996" s="75"/>
      <c r="F1996" s="5"/>
      <c r="G1996" s="5"/>
      <c r="H1996" s="5"/>
      <c r="K1996" s="5"/>
      <c r="L1996" s="5"/>
      <c r="M1996" s="18"/>
      <c r="N1996" s="18"/>
      <c r="T1996" s="67"/>
      <c r="U1996" s="67"/>
    </row>
    <row r="1997" spans="1:21" hidden="1" x14ac:dyDescent="0.25">
      <c r="A1997" s="18"/>
      <c r="B1997" s="18"/>
      <c r="C1997" s="74"/>
      <c r="D1997" s="74"/>
      <c r="E1997" s="75"/>
      <c r="F1997" s="5"/>
      <c r="G1997" s="5"/>
      <c r="H1997" s="5"/>
      <c r="K1997" s="5"/>
      <c r="L1997" s="5"/>
      <c r="M1997" s="18"/>
      <c r="N1997" s="18"/>
      <c r="T1997" s="67"/>
      <c r="U1997" s="67"/>
    </row>
    <row r="1998" spans="1:21" hidden="1" x14ac:dyDescent="0.25">
      <c r="A1998" s="18"/>
      <c r="B1998" s="18"/>
      <c r="C1998" s="74"/>
      <c r="D1998" s="74"/>
      <c r="E1998" s="75"/>
      <c r="F1998" s="5"/>
      <c r="G1998" s="5"/>
      <c r="H1998" s="5"/>
      <c r="K1998" s="5"/>
      <c r="L1998" s="5"/>
      <c r="M1998" s="18"/>
      <c r="N1998" s="18"/>
      <c r="T1998" s="67"/>
      <c r="U1998" s="67"/>
    </row>
    <row r="1999" spans="1:21" hidden="1" x14ac:dyDescent="0.25">
      <c r="A1999" s="18"/>
      <c r="B1999" s="18"/>
      <c r="C1999" s="74"/>
      <c r="D1999" s="74"/>
      <c r="E1999" s="75"/>
      <c r="F1999" s="5"/>
      <c r="G1999" s="5"/>
      <c r="H1999" s="5"/>
      <c r="K1999" s="5"/>
      <c r="L1999" s="5"/>
      <c r="M1999" s="18"/>
      <c r="N1999" s="18"/>
      <c r="T1999" s="67"/>
      <c r="U1999" s="67"/>
    </row>
    <row r="2000" spans="1:21" hidden="1" x14ac:dyDescent="0.25">
      <c r="A2000" s="18"/>
      <c r="B2000" s="18"/>
      <c r="C2000" s="74"/>
      <c r="D2000" s="74"/>
      <c r="E2000" s="75"/>
      <c r="F2000" s="5"/>
      <c r="G2000" s="5"/>
      <c r="H2000" s="5"/>
      <c r="K2000" s="5"/>
      <c r="L2000" s="5"/>
      <c r="M2000" s="18"/>
      <c r="N2000" s="18"/>
      <c r="T2000" s="67"/>
      <c r="U2000" s="67"/>
    </row>
    <row r="2001" spans="1:21" hidden="1" x14ac:dyDescent="0.25">
      <c r="A2001" s="18"/>
      <c r="B2001" s="18"/>
      <c r="C2001" s="74"/>
      <c r="D2001" s="74"/>
      <c r="E2001" s="75"/>
      <c r="F2001" s="5"/>
      <c r="G2001" s="5"/>
      <c r="H2001" s="5"/>
      <c r="K2001" s="5"/>
      <c r="L2001" s="5"/>
      <c r="M2001" s="18"/>
      <c r="N2001" s="18"/>
      <c r="T2001" s="67"/>
      <c r="U2001" s="67"/>
    </row>
    <row r="2002" spans="1:21" hidden="1" x14ac:dyDescent="0.25">
      <c r="A2002" s="18"/>
      <c r="B2002" s="18"/>
      <c r="C2002" s="74"/>
      <c r="D2002" s="74"/>
      <c r="E2002" s="75"/>
      <c r="F2002" s="5"/>
      <c r="G2002" s="5"/>
      <c r="H2002" s="5"/>
      <c r="K2002" s="5"/>
      <c r="L2002" s="5"/>
      <c r="M2002" s="18"/>
      <c r="N2002" s="18"/>
      <c r="T2002" s="67"/>
      <c r="U2002" s="67"/>
    </row>
    <row r="2003" spans="1:21" hidden="1" x14ac:dyDescent="0.25">
      <c r="A2003" s="18"/>
      <c r="B2003" s="18"/>
      <c r="C2003" s="74"/>
      <c r="D2003" s="74"/>
      <c r="E2003" s="75"/>
      <c r="F2003" s="5"/>
      <c r="G2003" s="5"/>
      <c r="H2003" s="5"/>
      <c r="K2003" s="5"/>
      <c r="L2003" s="5"/>
      <c r="M2003" s="18"/>
      <c r="N2003" s="18"/>
      <c r="T2003" s="67"/>
      <c r="U2003" s="67"/>
    </row>
    <row r="2004" spans="1:21" hidden="1" x14ac:dyDescent="0.25">
      <c r="A2004" s="18"/>
      <c r="B2004" s="18"/>
      <c r="C2004" s="74"/>
      <c r="D2004" s="74"/>
      <c r="E2004" s="75"/>
      <c r="F2004" s="5"/>
      <c r="G2004" s="5"/>
      <c r="H2004" s="5"/>
      <c r="K2004" s="5"/>
      <c r="L2004" s="5"/>
      <c r="M2004" s="18"/>
      <c r="N2004" s="18"/>
      <c r="T2004" s="67"/>
      <c r="U2004" s="67"/>
    </row>
    <row r="2005" spans="1:21" hidden="1" x14ac:dyDescent="0.25">
      <c r="A2005" s="18"/>
      <c r="B2005" s="18"/>
      <c r="C2005" s="74"/>
      <c r="D2005" s="74"/>
      <c r="E2005" s="75"/>
      <c r="F2005" s="5"/>
      <c r="G2005" s="5"/>
      <c r="H2005" s="5"/>
      <c r="K2005" s="5"/>
      <c r="L2005" s="5"/>
      <c r="M2005" s="18"/>
      <c r="N2005" s="18"/>
      <c r="T2005" s="67"/>
      <c r="U2005" s="67"/>
    </row>
    <row r="2006" spans="1:21" hidden="1" x14ac:dyDescent="0.25">
      <c r="A2006" s="18"/>
      <c r="B2006" s="18"/>
      <c r="C2006" s="74"/>
      <c r="D2006" s="74"/>
      <c r="E2006" s="75"/>
      <c r="F2006" s="5"/>
      <c r="G2006" s="5"/>
      <c r="H2006" s="5"/>
      <c r="K2006" s="5"/>
      <c r="L2006" s="5"/>
      <c r="M2006" s="18"/>
      <c r="N2006" s="18"/>
      <c r="T2006" s="67"/>
      <c r="U2006" s="67"/>
    </row>
    <row r="2007" spans="1:21" hidden="1" x14ac:dyDescent="0.25">
      <c r="A2007" s="18"/>
      <c r="B2007" s="18"/>
      <c r="C2007" s="74"/>
      <c r="D2007" s="74"/>
      <c r="E2007" s="75"/>
      <c r="F2007" s="5"/>
      <c r="G2007" s="5"/>
      <c r="H2007" s="5"/>
      <c r="K2007" s="5"/>
      <c r="L2007" s="5"/>
      <c r="M2007" s="18"/>
      <c r="N2007" s="18"/>
      <c r="T2007" s="67"/>
      <c r="U2007" s="67"/>
    </row>
    <row r="2008" spans="1:21" hidden="1" x14ac:dyDescent="0.25">
      <c r="A2008" s="18"/>
      <c r="B2008" s="18"/>
      <c r="C2008" s="74"/>
      <c r="D2008" s="74"/>
      <c r="E2008" s="75"/>
      <c r="F2008" s="5"/>
      <c r="G2008" s="5"/>
      <c r="H2008" s="5"/>
      <c r="K2008" s="5"/>
      <c r="L2008" s="5"/>
      <c r="M2008" s="18"/>
      <c r="N2008" s="18"/>
      <c r="T2008" s="67"/>
      <c r="U2008" s="67"/>
    </row>
    <row r="2009" spans="1:21" hidden="1" x14ac:dyDescent="0.25">
      <c r="A2009" s="18"/>
      <c r="B2009" s="18"/>
      <c r="C2009" s="74"/>
      <c r="D2009" s="74"/>
      <c r="E2009" s="75"/>
      <c r="F2009" s="5"/>
      <c r="G2009" s="5"/>
      <c r="H2009" s="5"/>
      <c r="K2009" s="5"/>
      <c r="L2009" s="5"/>
      <c r="M2009" s="18"/>
      <c r="N2009" s="18"/>
      <c r="T2009" s="67"/>
      <c r="U2009" s="67"/>
    </row>
    <row r="2010" spans="1:21" hidden="1" x14ac:dyDescent="0.25">
      <c r="A2010" s="18"/>
      <c r="B2010" s="18"/>
      <c r="C2010" s="74"/>
      <c r="D2010" s="74"/>
      <c r="E2010" s="75"/>
      <c r="F2010" s="5"/>
      <c r="G2010" s="5"/>
      <c r="H2010" s="5"/>
      <c r="K2010" s="5"/>
      <c r="L2010" s="5"/>
      <c r="M2010" s="18"/>
      <c r="N2010" s="18"/>
      <c r="T2010" s="67"/>
      <c r="U2010" s="67"/>
    </row>
    <row r="2011" spans="1:21" hidden="1" x14ac:dyDescent="0.25">
      <c r="A2011" s="18"/>
      <c r="B2011" s="18"/>
      <c r="C2011" s="74"/>
      <c r="D2011" s="74"/>
      <c r="E2011" s="75"/>
      <c r="F2011" s="5"/>
      <c r="G2011" s="5"/>
      <c r="H2011" s="5"/>
      <c r="K2011" s="5"/>
      <c r="L2011" s="5"/>
      <c r="M2011" s="18"/>
      <c r="N2011" s="18"/>
      <c r="T2011" s="67"/>
      <c r="U2011" s="67"/>
    </row>
    <row r="2012" spans="1:21" hidden="1" x14ac:dyDescent="0.25">
      <c r="A2012" s="18"/>
      <c r="B2012" s="18"/>
      <c r="C2012" s="74"/>
      <c r="D2012" s="74"/>
      <c r="E2012" s="75"/>
      <c r="F2012" s="5"/>
      <c r="G2012" s="5"/>
      <c r="H2012" s="5"/>
      <c r="K2012" s="5"/>
      <c r="L2012" s="5"/>
      <c r="M2012" s="18"/>
      <c r="N2012" s="18"/>
      <c r="T2012" s="67"/>
      <c r="U2012" s="67"/>
    </row>
    <row r="2013" spans="1:21" hidden="1" x14ac:dyDescent="0.25">
      <c r="A2013" s="18"/>
      <c r="B2013" s="18"/>
      <c r="C2013" s="74"/>
      <c r="D2013" s="74"/>
      <c r="E2013" s="75"/>
      <c r="F2013" s="5"/>
      <c r="G2013" s="5"/>
      <c r="H2013" s="5"/>
      <c r="K2013" s="5"/>
      <c r="L2013" s="5"/>
      <c r="M2013" s="18"/>
      <c r="N2013" s="18"/>
      <c r="T2013" s="67"/>
      <c r="U2013" s="67"/>
    </row>
    <row r="2014" spans="1:21" hidden="1" x14ac:dyDescent="0.25">
      <c r="A2014" s="18"/>
      <c r="B2014" s="18"/>
      <c r="C2014" s="74"/>
      <c r="D2014" s="74"/>
      <c r="E2014" s="75"/>
      <c r="F2014" s="5"/>
      <c r="G2014" s="5"/>
      <c r="H2014" s="5"/>
      <c r="K2014" s="5"/>
      <c r="L2014" s="5"/>
      <c r="M2014" s="18"/>
      <c r="N2014" s="18"/>
      <c r="T2014" s="67"/>
      <c r="U2014" s="67"/>
    </row>
    <row r="2015" spans="1:21" hidden="1" x14ac:dyDescent="0.25">
      <c r="A2015" s="18"/>
      <c r="B2015" s="18"/>
      <c r="C2015" s="74"/>
      <c r="D2015" s="74"/>
      <c r="E2015" s="75"/>
      <c r="F2015" s="5"/>
      <c r="G2015" s="5"/>
      <c r="H2015" s="5"/>
      <c r="K2015" s="5"/>
      <c r="L2015" s="5"/>
      <c r="M2015" s="18"/>
      <c r="N2015" s="18"/>
      <c r="T2015" s="67"/>
      <c r="U2015" s="67"/>
    </row>
    <row r="2016" spans="1:21" hidden="1" x14ac:dyDescent="0.25">
      <c r="A2016" s="18"/>
      <c r="B2016" s="18"/>
      <c r="C2016" s="74"/>
      <c r="D2016" s="74"/>
      <c r="E2016" s="75"/>
      <c r="F2016" s="5"/>
      <c r="G2016" s="5"/>
      <c r="H2016" s="5"/>
      <c r="K2016" s="5"/>
      <c r="L2016" s="5"/>
      <c r="M2016" s="18"/>
      <c r="N2016" s="18"/>
      <c r="T2016" s="67"/>
      <c r="U2016" s="67"/>
    </row>
    <row r="2017" spans="1:22" hidden="1" x14ac:dyDescent="0.25">
      <c r="A2017" s="18"/>
      <c r="B2017" s="18"/>
      <c r="C2017" s="74"/>
      <c r="D2017" s="74"/>
      <c r="E2017" s="75"/>
      <c r="F2017" s="5"/>
      <c r="G2017" s="5"/>
      <c r="H2017" s="5"/>
      <c r="K2017" s="5"/>
      <c r="L2017" s="5"/>
      <c r="M2017" s="18"/>
      <c r="N2017" s="18"/>
      <c r="T2017" s="67"/>
      <c r="U2017" s="67"/>
    </row>
    <row r="2018" spans="1:22" hidden="1" x14ac:dyDescent="0.25">
      <c r="A2018" s="18"/>
      <c r="B2018" s="18"/>
      <c r="C2018" s="74"/>
      <c r="D2018" s="74"/>
      <c r="E2018" s="75"/>
      <c r="F2018" s="5"/>
      <c r="G2018" s="5"/>
      <c r="H2018" s="5"/>
      <c r="K2018" s="5"/>
      <c r="L2018" s="5"/>
      <c r="M2018" s="18"/>
      <c r="N2018" s="18"/>
      <c r="T2018" s="67"/>
      <c r="U2018" s="67"/>
    </row>
    <row r="2019" spans="1:22" hidden="1" x14ac:dyDescent="0.25">
      <c r="A2019" s="18"/>
      <c r="B2019" s="18"/>
      <c r="C2019" s="74"/>
      <c r="D2019" s="74"/>
      <c r="E2019" s="75"/>
      <c r="F2019" s="5"/>
      <c r="G2019" s="5"/>
      <c r="H2019" s="5"/>
      <c r="K2019" s="5"/>
      <c r="L2019" s="5"/>
      <c r="M2019" s="18"/>
      <c r="N2019" s="18"/>
      <c r="T2019" s="67"/>
      <c r="U2019" s="67"/>
    </row>
    <row r="2020" spans="1:22" hidden="1" x14ac:dyDescent="0.25">
      <c r="A2020" s="18"/>
      <c r="B2020" s="18"/>
      <c r="C2020" s="74"/>
      <c r="D2020" s="74"/>
      <c r="E2020" s="75"/>
      <c r="F2020" s="5"/>
      <c r="G2020" s="5"/>
      <c r="H2020" s="5"/>
      <c r="K2020" s="5"/>
      <c r="L2020" s="5"/>
      <c r="M2020" s="18"/>
      <c r="N2020" s="18"/>
      <c r="T2020" s="67"/>
      <c r="U2020" s="67"/>
    </row>
    <row r="2021" spans="1:22" hidden="1" x14ac:dyDescent="0.25">
      <c r="A2021" s="18"/>
      <c r="B2021" s="18"/>
      <c r="C2021" s="74"/>
      <c r="D2021" s="74"/>
      <c r="E2021" s="75"/>
      <c r="F2021" s="5"/>
      <c r="G2021" s="5"/>
      <c r="H2021" s="5"/>
      <c r="K2021" s="5"/>
      <c r="L2021" s="5"/>
      <c r="M2021" s="18"/>
      <c r="N2021" s="18"/>
      <c r="T2021" s="67"/>
      <c r="U2021" s="67"/>
    </row>
    <row r="2022" spans="1:22" hidden="1" x14ac:dyDescent="0.25">
      <c r="A2022" s="18"/>
      <c r="B2022" s="18"/>
      <c r="C2022" s="74"/>
      <c r="D2022" s="74"/>
      <c r="E2022" s="75"/>
      <c r="F2022" s="5"/>
      <c r="G2022" s="5"/>
      <c r="H2022" s="5"/>
      <c r="K2022" s="5"/>
      <c r="L2022" s="5"/>
      <c r="M2022" s="18"/>
      <c r="N2022" s="18"/>
      <c r="T2022" s="67"/>
      <c r="U2022" s="67"/>
    </row>
    <row r="2023" spans="1:22" hidden="1" x14ac:dyDescent="0.25">
      <c r="A2023" s="18"/>
      <c r="B2023" s="18"/>
      <c r="C2023" s="74"/>
      <c r="D2023" s="74"/>
      <c r="E2023" s="75"/>
      <c r="F2023" s="5"/>
      <c r="G2023" s="5"/>
      <c r="H2023" s="5"/>
      <c r="K2023" s="5"/>
      <c r="L2023" s="5"/>
      <c r="M2023" s="18"/>
      <c r="N2023" s="18"/>
      <c r="T2023" s="67"/>
      <c r="U2023" s="67"/>
      <c r="V2023" s="20"/>
    </row>
    <row r="2024" spans="1:22" hidden="1" x14ac:dyDescent="0.25">
      <c r="A2024" s="18"/>
      <c r="B2024" s="18"/>
      <c r="C2024" s="74"/>
      <c r="D2024" s="74"/>
      <c r="E2024" s="75"/>
      <c r="F2024" s="5"/>
      <c r="G2024" s="5"/>
      <c r="H2024" s="5"/>
      <c r="K2024" s="5"/>
      <c r="L2024" s="5"/>
      <c r="M2024" s="18"/>
      <c r="N2024" s="18"/>
      <c r="T2024" s="67"/>
      <c r="U2024" s="67"/>
      <c r="V2024" s="20"/>
    </row>
    <row r="2025" spans="1:22" hidden="1" x14ac:dyDescent="0.25">
      <c r="A2025" s="18"/>
      <c r="B2025" s="18"/>
      <c r="C2025" s="74"/>
      <c r="D2025" s="74"/>
      <c r="E2025" s="75"/>
      <c r="F2025" s="5"/>
      <c r="G2025" s="5"/>
      <c r="H2025" s="5"/>
      <c r="K2025" s="5"/>
      <c r="L2025" s="5"/>
      <c r="M2025" s="18"/>
      <c r="N2025" s="18"/>
      <c r="T2025" s="67"/>
      <c r="U2025" s="67"/>
      <c r="V2025" s="20"/>
    </row>
    <row r="2026" spans="1:22" hidden="1" x14ac:dyDescent="0.25">
      <c r="A2026" s="18"/>
      <c r="B2026" s="18"/>
      <c r="C2026" s="74"/>
      <c r="D2026" s="74"/>
      <c r="E2026" s="75"/>
      <c r="F2026" s="5"/>
      <c r="G2026" s="5"/>
      <c r="H2026" s="5"/>
      <c r="K2026" s="5"/>
      <c r="L2026" s="5"/>
      <c r="M2026" s="18"/>
      <c r="N2026" s="18"/>
      <c r="T2026" s="67"/>
      <c r="U2026" s="67"/>
      <c r="V2026" s="20"/>
    </row>
    <row r="2027" spans="1:22" hidden="1" x14ac:dyDescent="0.25">
      <c r="A2027" s="18"/>
      <c r="B2027" s="18"/>
      <c r="C2027" s="74"/>
      <c r="D2027" s="74"/>
      <c r="E2027" s="75"/>
      <c r="F2027" s="5"/>
      <c r="G2027" s="5"/>
      <c r="H2027" s="5"/>
      <c r="K2027" s="5"/>
      <c r="L2027" s="5"/>
      <c r="M2027" s="18"/>
      <c r="N2027" s="18"/>
      <c r="T2027" s="67"/>
      <c r="U2027" s="67"/>
      <c r="V2027" s="20"/>
    </row>
    <row r="2028" spans="1:22" hidden="1" x14ac:dyDescent="0.25">
      <c r="A2028" s="18"/>
      <c r="B2028" s="18"/>
      <c r="C2028" s="74"/>
      <c r="D2028" s="74"/>
      <c r="E2028" s="75"/>
      <c r="F2028" s="5"/>
      <c r="G2028" s="5"/>
      <c r="H2028" s="5"/>
      <c r="K2028" s="5"/>
      <c r="L2028" s="5"/>
      <c r="M2028" s="18"/>
      <c r="N2028" s="18"/>
      <c r="T2028" s="67"/>
      <c r="U2028" s="67"/>
      <c r="V2028" s="20"/>
    </row>
    <row r="2029" spans="1:22" hidden="1" x14ac:dyDescent="0.25">
      <c r="A2029" s="18"/>
      <c r="B2029" s="18"/>
      <c r="C2029" s="74"/>
      <c r="D2029" s="74"/>
      <c r="E2029" s="75"/>
      <c r="F2029" s="5"/>
      <c r="G2029" s="5"/>
      <c r="H2029" s="5"/>
      <c r="K2029" s="5"/>
      <c r="L2029" s="5"/>
      <c r="M2029" s="18"/>
      <c r="N2029" s="18"/>
      <c r="T2029" s="67"/>
      <c r="U2029" s="67"/>
      <c r="V2029" s="20"/>
    </row>
    <row r="2030" spans="1:22" hidden="1" x14ac:dyDescent="0.25">
      <c r="A2030" s="18"/>
      <c r="B2030" s="18"/>
      <c r="C2030" s="74"/>
      <c r="D2030" s="74"/>
      <c r="E2030" s="75"/>
      <c r="F2030" s="5"/>
      <c r="G2030" s="5"/>
      <c r="H2030" s="5"/>
      <c r="K2030" s="5"/>
      <c r="L2030" s="5"/>
      <c r="M2030" s="18"/>
      <c r="N2030" s="18"/>
      <c r="T2030" s="67"/>
      <c r="U2030" s="67"/>
      <c r="V2030" s="20"/>
    </row>
    <row r="2031" spans="1:22" hidden="1" x14ac:dyDescent="0.25">
      <c r="A2031" s="18"/>
      <c r="B2031" s="18"/>
      <c r="C2031" s="74"/>
      <c r="D2031" s="74"/>
      <c r="E2031" s="75"/>
      <c r="F2031" s="5"/>
      <c r="G2031" s="5"/>
      <c r="H2031" s="5"/>
      <c r="K2031" s="5"/>
      <c r="L2031" s="5"/>
      <c r="M2031" s="18"/>
      <c r="N2031" s="18"/>
      <c r="T2031" s="67"/>
      <c r="U2031" s="67"/>
      <c r="V2031" s="20"/>
    </row>
    <row r="2032" spans="1:22" hidden="1" x14ac:dyDescent="0.25">
      <c r="A2032" s="18"/>
      <c r="B2032" s="18"/>
      <c r="C2032" s="74"/>
      <c r="D2032" s="74"/>
      <c r="E2032" s="75"/>
      <c r="F2032" s="5"/>
      <c r="G2032" s="5"/>
      <c r="H2032" s="5"/>
      <c r="K2032" s="5"/>
      <c r="L2032" s="5"/>
      <c r="M2032" s="18"/>
      <c r="N2032" s="18"/>
      <c r="T2032" s="67"/>
      <c r="U2032" s="67"/>
      <c r="V2032" s="20"/>
    </row>
    <row r="2033" spans="1:22" hidden="1" x14ac:dyDescent="0.25">
      <c r="A2033" s="18"/>
      <c r="B2033" s="18"/>
      <c r="C2033" s="74"/>
      <c r="D2033" s="74"/>
      <c r="E2033" s="75"/>
      <c r="F2033" s="5"/>
      <c r="G2033" s="5"/>
      <c r="H2033" s="5"/>
      <c r="K2033" s="5"/>
      <c r="L2033" s="5"/>
      <c r="M2033" s="18"/>
      <c r="N2033" s="18"/>
      <c r="T2033" s="67"/>
      <c r="U2033" s="67"/>
      <c r="V2033" s="20"/>
    </row>
    <row r="2034" spans="1:22" hidden="1" x14ac:dyDescent="0.25">
      <c r="A2034" s="18"/>
      <c r="B2034" s="18"/>
      <c r="C2034" s="74"/>
      <c r="D2034" s="74"/>
      <c r="E2034" s="75"/>
      <c r="F2034" s="5"/>
      <c r="G2034" s="5"/>
      <c r="H2034" s="5"/>
      <c r="K2034" s="5"/>
      <c r="L2034" s="5"/>
      <c r="M2034" s="18"/>
      <c r="N2034" s="18"/>
      <c r="T2034" s="67"/>
      <c r="U2034" s="67"/>
      <c r="V2034" s="20"/>
    </row>
    <row r="2035" spans="1:22" hidden="1" x14ac:dyDescent="0.25">
      <c r="A2035" s="18"/>
      <c r="B2035" s="18"/>
      <c r="C2035" s="74"/>
      <c r="D2035" s="74"/>
      <c r="E2035" s="75"/>
      <c r="F2035" s="5"/>
      <c r="G2035" s="5"/>
      <c r="H2035" s="5"/>
      <c r="K2035" s="5"/>
      <c r="L2035" s="5"/>
      <c r="M2035" s="18"/>
      <c r="N2035" s="18"/>
      <c r="T2035" s="67"/>
      <c r="U2035" s="67"/>
      <c r="V2035" s="20"/>
    </row>
    <row r="2036" spans="1:22" hidden="1" x14ac:dyDescent="0.25">
      <c r="A2036" s="18"/>
      <c r="B2036" s="18"/>
      <c r="C2036" s="74"/>
      <c r="D2036" s="74"/>
      <c r="E2036" s="75"/>
      <c r="F2036" s="5"/>
      <c r="G2036" s="5"/>
      <c r="H2036" s="5"/>
      <c r="K2036" s="5"/>
      <c r="L2036" s="5"/>
      <c r="M2036" s="18"/>
      <c r="N2036" s="18"/>
      <c r="T2036" s="67"/>
      <c r="U2036" s="67"/>
      <c r="V2036" s="20"/>
    </row>
    <row r="2037" spans="1:22" hidden="1" x14ac:dyDescent="0.25">
      <c r="A2037" s="18"/>
      <c r="B2037" s="18"/>
      <c r="C2037" s="74"/>
      <c r="D2037" s="74"/>
      <c r="E2037" s="75"/>
      <c r="F2037" s="5"/>
      <c r="G2037" s="5"/>
      <c r="H2037" s="5"/>
      <c r="K2037" s="5"/>
      <c r="L2037" s="5"/>
      <c r="M2037" s="18"/>
      <c r="N2037" s="18"/>
      <c r="T2037" s="67"/>
      <c r="U2037" s="67"/>
      <c r="V2037" s="20"/>
    </row>
    <row r="2038" spans="1:22" hidden="1" x14ac:dyDescent="0.25">
      <c r="A2038" s="18"/>
      <c r="B2038" s="18"/>
      <c r="C2038" s="74"/>
      <c r="D2038" s="74"/>
      <c r="E2038" s="75"/>
      <c r="F2038" s="5"/>
      <c r="G2038" s="5"/>
      <c r="H2038" s="5"/>
      <c r="K2038" s="5"/>
      <c r="L2038" s="5"/>
      <c r="M2038" s="18"/>
      <c r="N2038" s="18"/>
      <c r="T2038" s="67"/>
      <c r="U2038" s="67"/>
      <c r="V2038" s="20"/>
    </row>
    <row r="2039" spans="1:22" hidden="1" x14ac:dyDescent="0.25">
      <c r="A2039" s="18"/>
      <c r="B2039" s="18"/>
      <c r="C2039" s="74"/>
      <c r="D2039" s="74"/>
      <c r="E2039" s="75"/>
      <c r="F2039" s="5"/>
      <c r="G2039" s="5"/>
      <c r="H2039" s="5"/>
      <c r="K2039" s="5"/>
      <c r="L2039" s="5"/>
      <c r="M2039" s="18"/>
      <c r="N2039" s="18"/>
      <c r="T2039" s="67"/>
      <c r="U2039" s="67"/>
      <c r="V2039" s="20"/>
    </row>
    <row r="2040" spans="1:22" hidden="1" x14ac:dyDescent="0.25">
      <c r="A2040" s="18"/>
      <c r="B2040" s="18"/>
      <c r="C2040" s="74"/>
      <c r="D2040" s="74"/>
      <c r="E2040" s="75"/>
      <c r="F2040" s="5"/>
      <c r="G2040" s="5"/>
      <c r="H2040" s="5"/>
      <c r="K2040" s="5"/>
      <c r="L2040" s="5"/>
      <c r="M2040" s="18"/>
      <c r="N2040" s="18"/>
      <c r="T2040" s="67"/>
      <c r="U2040" s="67"/>
      <c r="V2040" s="20"/>
    </row>
    <row r="2041" spans="1:22" hidden="1" x14ac:dyDescent="0.25">
      <c r="A2041" s="18"/>
      <c r="B2041" s="18"/>
      <c r="C2041" s="74"/>
      <c r="D2041" s="74"/>
      <c r="E2041" s="75"/>
      <c r="F2041" s="5"/>
      <c r="G2041" s="5"/>
      <c r="H2041" s="5"/>
      <c r="K2041" s="5"/>
      <c r="L2041" s="5"/>
      <c r="M2041" s="18"/>
      <c r="N2041" s="18"/>
      <c r="T2041" s="67"/>
      <c r="U2041" s="67"/>
      <c r="V2041" s="20"/>
    </row>
    <row r="2042" spans="1:22" hidden="1" x14ac:dyDescent="0.25">
      <c r="A2042" s="18"/>
      <c r="B2042" s="18"/>
      <c r="C2042" s="74"/>
      <c r="D2042" s="74"/>
      <c r="E2042" s="75"/>
      <c r="F2042" s="5"/>
      <c r="G2042" s="5"/>
      <c r="H2042" s="5"/>
      <c r="K2042" s="5"/>
      <c r="L2042" s="5"/>
      <c r="M2042" s="18"/>
      <c r="N2042" s="18"/>
      <c r="T2042" s="67"/>
      <c r="U2042" s="67"/>
      <c r="V2042" s="20"/>
    </row>
    <row r="2043" spans="1:22" hidden="1" x14ac:dyDescent="0.25">
      <c r="A2043" s="18"/>
      <c r="B2043" s="18"/>
      <c r="C2043" s="74"/>
      <c r="D2043" s="74"/>
      <c r="E2043" s="75"/>
      <c r="F2043" s="5"/>
      <c r="G2043" s="5"/>
      <c r="H2043" s="5"/>
      <c r="K2043" s="5"/>
      <c r="L2043" s="5"/>
      <c r="M2043" s="18"/>
      <c r="N2043" s="18"/>
      <c r="T2043" s="67"/>
      <c r="U2043" s="67"/>
      <c r="V2043" s="20"/>
    </row>
    <row r="2044" spans="1:22" hidden="1" x14ac:dyDescent="0.25">
      <c r="A2044" s="18"/>
      <c r="B2044" s="18"/>
      <c r="C2044" s="74"/>
      <c r="D2044" s="74"/>
      <c r="E2044" s="75"/>
      <c r="F2044" s="5"/>
      <c r="G2044" s="5"/>
      <c r="H2044" s="5"/>
      <c r="K2044" s="5"/>
      <c r="L2044" s="5"/>
      <c r="M2044" s="18"/>
      <c r="N2044" s="18"/>
      <c r="T2044" s="67"/>
      <c r="U2044" s="67"/>
      <c r="V2044" s="20"/>
    </row>
    <row r="2045" spans="1:22" hidden="1" x14ac:dyDescent="0.25">
      <c r="A2045" s="18"/>
      <c r="B2045" s="18"/>
      <c r="C2045" s="74"/>
      <c r="D2045" s="74"/>
      <c r="E2045" s="75"/>
      <c r="F2045" s="5"/>
      <c r="G2045" s="5"/>
      <c r="H2045" s="5"/>
      <c r="K2045" s="5"/>
      <c r="L2045" s="5"/>
      <c r="M2045" s="18"/>
      <c r="N2045" s="18"/>
      <c r="T2045" s="67"/>
      <c r="U2045" s="67"/>
      <c r="V2045" s="20"/>
    </row>
    <row r="2046" spans="1:22" hidden="1" x14ac:dyDescent="0.25">
      <c r="A2046" s="18"/>
      <c r="B2046" s="18"/>
      <c r="C2046" s="74"/>
      <c r="D2046" s="74"/>
      <c r="E2046" s="75"/>
      <c r="F2046" s="5"/>
      <c r="G2046" s="5"/>
      <c r="H2046" s="5"/>
      <c r="K2046" s="5"/>
      <c r="L2046" s="5"/>
      <c r="M2046" s="18"/>
      <c r="N2046" s="18"/>
      <c r="T2046" s="67"/>
      <c r="U2046" s="67"/>
      <c r="V2046" s="20"/>
    </row>
    <row r="2047" spans="1:22" hidden="1" x14ac:dyDescent="0.25">
      <c r="A2047" s="18"/>
      <c r="B2047" s="18"/>
      <c r="C2047" s="74"/>
      <c r="D2047" s="74"/>
      <c r="E2047" s="75"/>
      <c r="F2047" s="5"/>
      <c r="G2047" s="5"/>
      <c r="H2047" s="5"/>
      <c r="K2047" s="5"/>
      <c r="L2047" s="5"/>
      <c r="M2047" s="18"/>
      <c r="N2047" s="18"/>
      <c r="T2047" s="67"/>
      <c r="U2047" s="67"/>
      <c r="V2047" s="20"/>
    </row>
    <row r="2048" spans="1:22" hidden="1" x14ac:dyDescent="0.25">
      <c r="A2048" s="18"/>
      <c r="B2048" s="18"/>
      <c r="C2048" s="74"/>
      <c r="D2048" s="74"/>
      <c r="E2048" s="75"/>
      <c r="F2048" s="5"/>
      <c r="G2048" s="5"/>
      <c r="H2048" s="5"/>
      <c r="K2048" s="5"/>
      <c r="L2048" s="5"/>
      <c r="M2048" s="18"/>
      <c r="N2048" s="18"/>
      <c r="T2048" s="67"/>
      <c r="U2048" s="67"/>
      <c r="V2048" s="20"/>
    </row>
    <row r="2049" spans="1:22" hidden="1" x14ac:dyDescent="0.25">
      <c r="A2049" s="18"/>
      <c r="B2049" s="18"/>
      <c r="C2049" s="74"/>
      <c r="D2049" s="74"/>
      <c r="E2049" s="75"/>
      <c r="F2049" s="5"/>
      <c r="G2049" s="5"/>
      <c r="H2049" s="5"/>
      <c r="K2049" s="5"/>
      <c r="L2049" s="5"/>
      <c r="M2049" s="18"/>
      <c r="N2049" s="18"/>
      <c r="T2049" s="67"/>
      <c r="U2049" s="67"/>
      <c r="V2049" s="20"/>
    </row>
    <row r="2050" spans="1:22" hidden="1" x14ac:dyDescent="0.25">
      <c r="A2050" s="18"/>
      <c r="B2050" s="18"/>
      <c r="C2050" s="74"/>
      <c r="D2050" s="74"/>
      <c r="E2050" s="75"/>
      <c r="F2050" s="5"/>
      <c r="G2050" s="5"/>
      <c r="H2050" s="5"/>
      <c r="K2050" s="5"/>
      <c r="L2050" s="5"/>
      <c r="M2050" s="18"/>
      <c r="N2050" s="18"/>
      <c r="T2050" s="67"/>
      <c r="U2050" s="67"/>
      <c r="V2050" s="20"/>
    </row>
    <row r="2051" spans="1:22" hidden="1" x14ac:dyDescent="0.25">
      <c r="A2051" s="18"/>
      <c r="B2051" s="18"/>
      <c r="C2051" s="74"/>
      <c r="D2051" s="74"/>
      <c r="E2051" s="75"/>
      <c r="F2051" s="5"/>
      <c r="G2051" s="5"/>
      <c r="H2051" s="5"/>
      <c r="K2051" s="5"/>
      <c r="L2051" s="5"/>
      <c r="M2051" s="18"/>
      <c r="N2051" s="18"/>
      <c r="T2051" s="67"/>
      <c r="U2051" s="67"/>
      <c r="V2051" s="20"/>
    </row>
    <row r="2052" spans="1:22" hidden="1" x14ac:dyDescent="0.25">
      <c r="A2052" s="18"/>
      <c r="B2052" s="18"/>
      <c r="C2052" s="74"/>
      <c r="D2052" s="74"/>
      <c r="E2052" s="75"/>
      <c r="F2052" s="5"/>
      <c r="G2052" s="5"/>
      <c r="H2052" s="5"/>
      <c r="K2052" s="5"/>
      <c r="L2052" s="5"/>
      <c r="M2052" s="18"/>
      <c r="N2052" s="18"/>
      <c r="T2052" s="67"/>
      <c r="U2052" s="67"/>
      <c r="V2052" s="20"/>
    </row>
    <row r="2053" spans="1:22" hidden="1" x14ac:dyDescent="0.25">
      <c r="A2053" s="18"/>
      <c r="B2053" s="18"/>
      <c r="C2053" s="74"/>
      <c r="D2053" s="74"/>
      <c r="E2053" s="75"/>
      <c r="F2053" s="5"/>
      <c r="G2053" s="5"/>
      <c r="H2053" s="5"/>
      <c r="K2053" s="5"/>
      <c r="L2053" s="5"/>
      <c r="M2053" s="18"/>
      <c r="N2053" s="18"/>
      <c r="T2053" s="67"/>
      <c r="U2053" s="67"/>
      <c r="V2053" s="20"/>
    </row>
    <row r="2054" spans="1:22" hidden="1" x14ac:dyDescent="0.25">
      <c r="A2054" s="18"/>
      <c r="B2054" s="18"/>
      <c r="C2054" s="74"/>
      <c r="D2054" s="74"/>
      <c r="E2054" s="75"/>
      <c r="F2054" s="5"/>
      <c r="G2054" s="5"/>
      <c r="H2054" s="5"/>
      <c r="K2054" s="5"/>
      <c r="L2054" s="5"/>
      <c r="M2054" s="18"/>
      <c r="N2054" s="18"/>
      <c r="T2054" s="67"/>
      <c r="U2054" s="67"/>
      <c r="V2054" s="20"/>
    </row>
    <row r="2055" spans="1:22" hidden="1" x14ac:dyDescent="0.25">
      <c r="A2055" s="18"/>
      <c r="B2055" s="18"/>
      <c r="C2055" s="74"/>
      <c r="D2055" s="74"/>
      <c r="E2055" s="75"/>
      <c r="F2055" s="5"/>
      <c r="G2055" s="5"/>
      <c r="H2055" s="5"/>
      <c r="K2055" s="5"/>
      <c r="L2055" s="5"/>
      <c r="M2055" s="18"/>
      <c r="N2055" s="18"/>
      <c r="T2055" s="67"/>
      <c r="U2055" s="67"/>
      <c r="V2055" s="20"/>
    </row>
    <row r="2056" spans="1:22" hidden="1" x14ac:dyDescent="0.25">
      <c r="A2056" s="18"/>
      <c r="B2056" s="18"/>
      <c r="C2056" s="74"/>
      <c r="D2056" s="74"/>
      <c r="E2056" s="75"/>
      <c r="F2056" s="5"/>
      <c r="G2056" s="5"/>
      <c r="H2056" s="5"/>
      <c r="K2056" s="5"/>
      <c r="L2056" s="5"/>
      <c r="M2056" s="18"/>
      <c r="N2056" s="18"/>
      <c r="T2056" s="67"/>
      <c r="U2056" s="67"/>
      <c r="V2056" s="20"/>
    </row>
    <row r="2057" spans="1:22" hidden="1" x14ac:dyDescent="0.25">
      <c r="A2057" s="18"/>
      <c r="B2057" s="18"/>
      <c r="C2057" s="74"/>
      <c r="D2057" s="74"/>
      <c r="E2057" s="75"/>
      <c r="F2057" s="5"/>
      <c r="G2057" s="5"/>
      <c r="H2057" s="5"/>
      <c r="K2057" s="5"/>
      <c r="L2057" s="5"/>
      <c r="M2057" s="18"/>
      <c r="N2057" s="18"/>
      <c r="T2057" s="67"/>
      <c r="U2057" s="67"/>
      <c r="V2057" s="20"/>
    </row>
    <row r="2058" spans="1:22" hidden="1" x14ac:dyDescent="0.25">
      <c r="A2058" s="18"/>
      <c r="B2058" s="18"/>
      <c r="C2058" s="74"/>
      <c r="D2058" s="74"/>
      <c r="E2058" s="75"/>
      <c r="F2058" s="5"/>
      <c r="G2058" s="5"/>
      <c r="H2058" s="5"/>
      <c r="K2058" s="5"/>
      <c r="L2058" s="5"/>
      <c r="M2058" s="18"/>
      <c r="N2058" s="18"/>
      <c r="T2058" s="67"/>
      <c r="U2058" s="67"/>
      <c r="V2058" s="20"/>
    </row>
    <row r="2059" spans="1:22" hidden="1" x14ac:dyDescent="0.25">
      <c r="A2059" s="18"/>
      <c r="B2059" s="18"/>
      <c r="C2059" s="74"/>
      <c r="D2059" s="74"/>
      <c r="E2059" s="75"/>
      <c r="F2059" s="5"/>
      <c r="G2059" s="5"/>
      <c r="H2059" s="5"/>
      <c r="K2059" s="5"/>
      <c r="L2059" s="5"/>
      <c r="M2059" s="18"/>
      <c r="N2059" s="18"/>
      <c r="T2059" s="67"/>
      <c r="U2059" s="67"/>
      <c r="V2059" s="20"/>
    </row>
    <row r="2060" spans="1:22" hidden="1" x14ac:dyDescent="0.25">
      <c r="A2060" s="18"/>
      <c r="B2060" s="18"/>
      <c r="C2060" s="74"/>
      <c r="D2060" s="74"/>
      <c r="E2060" s="75"/>
      <c r="F2060" s="5"/>
      <c r="G2060" s="5"/>
      <c r="H2060" s="5"/>
      <c r="K2060" s="5"/>
      <c r="L2060" s="5"/>
      <c r="M2060" s="18"/>
      <c r="N2060" s="18"/>
      <c r="T2060" s="67"/>
      <c r="U2060" s="67"/>
      <c r="V2060" s="20"/>
    </row>
    <row r="2061" spans="1:22" hidden="1" x14ac:dyDescent="0.25">
      <c r="A2061" s="18"/>
      <c r="B2061" s="18"/>
      <c r="C2061" s="74"/>
      <c r="D2061" s="74"/>
      <c r="E2061" s="75"/>
      <c r="F2061" s="5"/>
      <c r="G2061" s="5"/>
      <c r="H2061" s="5"/>
      <c r="K2061" s="5"/>
      <c r="L2061" s="5"/>
      <c r="M2061" s="18"/>
      <c r="N2061" s="18"/>
      <c r="T2061" s="67"/>
      <c r="U2061" s="67"/>
      <c r="V2061" s="20"/>
    </row>
    <row r="2062" spans="1:22" hidden="1" x14ac:dyDescent="0.25">
      <c r="A2062" s="18"/>
      <c r="B2062" s="18"/>
      <c r="C2062" s="74"/>
      <c r="D2062" s="74"/>
      <c r="E2062" s="75"/>
      <c r="F2062" s="5"/>
      <c r="G2062" s="5"/>
      <c r="H2062" s="5"/>
      <c r="K2062" s="5"/>
      <c r="L2062" s="5"/>
      <c r="M2062" s="18"/>
      <c r="N2062" s="18"/>
      <c r="T2062" s="67"/>
      <c r="U2062" s="67"/>
      <c r="V2062" s="20"/>
    </row>
    <row r="2063" spans="1:22" hidden="1" x14ac:dyDescent="0.25">
      <c r="A2063" s="18"/>
      <c r="B2063" s="18"/>
      <c r="C2063" s="74"/>
      <c r="D2063" s="74"/>
      <c r="E2063" s="75"/>
      <c r="F2063" s="5"/>
      <c r="G2063" s="5"/>
      <c r="H2063" s="5"/>
      <c r="K2063" s="5"/>
      <c r="L2063" s="5"/>
      <c r="M2063" s="18"/>
      <c r="N2063" s="18"/>
      <c r="T2063" s="67"/>
      <c r="U2063" s="67"/>
      <c r="V2063" s="20"/>
    </row>
    <row r="2064" spans="1:22" hidden="1" x14ac:dyDescent="0.25">
      <c r="A2064" s="18"/>
      <c r="B2064" s="18"/>
      <c r="C2064" s="74"/>
      <c r="D2064" s="74"/>
      <c r="E2064" s="75"/>
      <c r="F2064" s="5"/>
      <c r="G2064" s="5"/>
      <c r="H2064" s="5"/>
      <c r="K2064" s="5"/>
      <c r="L2064" s="5"/>
      <c r="M2064" s="18"/>
      <c r="N2064" s="18"/>
      <c r="T2064" s="67"/>
      <c r="U2064" s="67"/>
      <c r="V2064" s="20"/>
    </row>
    <row r="2065" spans="1:22" hidden="1" x14ac:dyDescent="0.25">
      <c r="A2065" s="18"/>
      <c r="B2065" s="18"/>
      <c r="C2065" s="74"/>
      <c r="D2065" s="74"/>
      <c r="E2065" s="75"/>
      <c r="F2065" s="5"/>
      <c r="G2065" s="5"/>
      <c r="H2065" s="5"/>
      <c r="K2065" s="5"/>
      <c r="L2065" s="5"/>
      <c r="M2065" s="18"/>
      <c r="N2065" s="18"/>
      <c r="T2065" s="67"/>
      <c r="U2065" s="67"/>
      <c r="V2065" s="20"/>
    </row>
    <row r="2066" spans="1:22" hidden="1" x14ac:dyDescent="0.25">
      <c r="A2066" s="18"/>
      <c r="B2066" s="18"/>
      <c r="C2066" s="74"/>
      <c r="D2066" s="74"/>
      <c r="E2066" s="75"/>
      <c r="F2066" s="5"/>
      <c r="G2066" s="5"/>
      <c r="H2066" s="5"/>
      <c r="K2066" s="5"/>
      <c r="L2066" s="5"/>
      <c r="M2066" s="18"/>
      <c r="N2066" s="18"/>
      <c r="T2066" s="67"/>
      <c r="U2066" s="67"/>
      <c r="V2066" s="20"/>
    </row>
    <row r="2067" spans="1:22" hidden="1" x14ac:dyDescent="0.25">
      <c r="A2067" s="18"/>
      <c r="B2067" s="18"/>
      <c r="C2067" s="74"/>
      <c r="D2067" s="74"/>
      <c r="E2067" s="75"/>
      <c r="F2067" s="5"/>
      <c r="G2067" s="5"/>
      <c r="H2067" s="5"/>
      <c r="K2067" s="5"/>
      <c r="L2067" s="5"/>
      <c r="M2067" s="18"/>
      <c r="N2067" s="18"/>
      <c r="T2067" s="67"/>
      <c r="U2067" s="67"/>
      <c r="V2067" s="20"/>
    </row>
    <row r="2068" spans="1:22" hidden="1" x14ac:dyDescent="0.25">
      <c r="A2068" s="18"/>
      <c r="B2068" s="18"/>
      <c r="C2068" s="74"/>
      <c r="D2068" s="74"/>
      <c r="E2068" s="75"/>
      <c r="F2068" s="5"/>
      <c r="G2068" s="5"/>
      <c r="H2068" s="5"/>
      <c r="K2068" s="5"/>
      <c r="L2068" s="5"/>
      <c r="M2068" s="18"/>
      <c r="N2068" s="18"/>
      <c r="T2068" s="67"/>
      <c r="U2068" s="67"/>
      <c r="V2068" s="20"/>
    </row>
    <row r="2069" spans="1:22" hidden="1" x14ac:dyDescent="0.25">
      <c r="A2069" s="18"/>
      <c r="B2069" s="18"/>
      <c r="C2069" s="74"/>
      <c r="D2069" s="74"/>
      <c r="E2069" s="75"/>
      <c r="F2069" s="5"/>
      <c r="G2069" s="5"/>
      <c r="H2069" s="5"/>
      <c r="K2069" s="5"/>
      <c r="L2069" s="5"/>
      <c r="M2069" s="18"/>
      <c r="N2069" s="18"/>
      <c r="T2069" s="67"/>
      <c r="U2069" s="67"/>
      <c r="V2069" s="20"/>
    </row>
    <row r="2070" spans="1:22" hidden="1" x14ac:dyDescent="0.25">
      <c r="A2070" s="18"/>
      <c r="B2070" s="18"/>
      <c r="C2070" s="74"/>
      <c r="D2070" s="74"/>
      <c r="E2070" s="75"/>
      <c r="F2070" s="5"/>
      <c r="G2070" s="5"/>
      <c r="H2070" s="5"/>
      <c r="K2070" s="5"/>
      <c r="L2070" s="5"/>
      <c r="M2070" s="18"/>
      <c r="N2070" s="18"/>
      <c r="T2070" s="67"/>
      <c r="U2070" s="67"/>
      <c r="V2070" s="20"/>
    </row>
    <row r="2071" spans="1:22" hidden="1" x14ac:dyDescent="0.25">
      <c r="A2071" s="18"/>
      <c r="B2071" s="18"/>
      <c r="C2071" s="74"/>
      <c r="D2071" s="74"/>
      <c r="E2071" s="75"/>
      <c r="F2071" s="5"/>
      <c r="G2071" s="5"/>
      <c r="H2071" s="5"/>
      <c r="K2071" s="5"/>
      <c r="L2071" s="5"/>
      <c r="M2071" s="18"/>
      <c r="N2071" s="18"/>
      <c r="T2071" s="67"/>
      <c r="U2071" s="67"/>
      <c r="V2071" s="20"/>
    </row>
    <row r="2072" spans="1:22" hidden="1" x14ac:dyDescent="0.25">
      <c r="A2072" s="18"/>
      <c r="B2072" s="18"/>
      <c r="C2072" s="74"/>
      <c r="D2072" s="74"/>
      <c r="E2072" s="75"/>
      <c r="F2072" s="5"/>
      <c r="G2072" s="5"/>
      <c r="H2072" s="5"/>
      <c r="K2072" s="5"/>
      <c r="L2072" s="5"/>
      <c r="M2072" s="18"/>
      <c r="N2072" s="18"/>
      <c r="T2072" s="67"/>
      <c r="U2072" s="67"/>
      <c r="V2072" s="20"/>
    </row>
    <row r="2073" spans="1:22" hidden="1" x14ac:dyDescent="0.25">
      <c r="A2073" s="18"/>
      <c r="B2073" s="18"/>
      <c r="C2073" s="74"/>
      <c r="D2073" s="74"/>
      <c r="E2073" s="75"/>
      <c r="F2073" s="5"/>
      <c r="G2073" s="5"/>
      <c r="H2073" s="5"/>
      <c r="K2073" s="5"/>
      <c r="L2073" s="5"/>
      <c r="M2073" s="18"/>
      <c r="N2073" s="18"/>
      <c r="T2073" s="67"/>
      <c r="U2073" s="67"/>
      <c r="V2073" s="20"/>
    </row>
    <row r="2074" spans="1:22" hidden="1" x14ac:dyDescent="0.25">
      <c r="A2074" s="18"/>
      <c r="B2074" s="18"/>
      <c r="C2074" s="74"/>
      <c r="D2074" s="74"/>
      <c r="E2074" s="75"/>
      <c r="F2074" s="5"/>
      <c r="G2074" s="5"/>
      <c r="H2074" s="5"/>
      <c r="K2074" s="5"/>
      <c r="L2074" s="5"/>
      <c r="M2074" s="18"/>
      <c r="N2074" s="18"/>
      <c r="T2074" s="67"/>
      <c r="U2074" s="67"/>
      <c r="V2074" s="20"/>
    </row>
    <row r="2075" spans="1:22" hidden="1" x14ac:dyDescent="0.25">
      <c r="A2075" s="18"/>
      <c r="B2075" s="18"/>
      <c r="C2075" s="74"/>
      <c r="D2075" s="74"/>
      <c r="E2075" s="75"/>
      <c r="F2075" s="5"/>
      <c r="G2075" s="5"/>
      <c r="H2075" s="5"/>
      <c r="K2075" s="5"/>
      <c r="L2075" s="5"/>
      <c r="M2075" s="18"/>
      <c r="N2075" s="18"/>
      <c r="T2075" s="67"/>
      <c r="U2075" s="67"/>
      <c r="V2075" s="20"/>
    </row>
    <row r="2076" spans="1:22" hidden="1" x14ac:dyDescent="0.25">
      <c r="A2076" s="18"/>
      <c r="B2076" s="18"/>
      <c r="C2076" s="74"/>
      <c r="D2076" s="74"/>
      <c r="E2076" s="75"/>
      <c r="F2076" s="5"/>
      <c r="G2076" s="5"/>
      <c r="H2076" s="5"/>
      <c r="K2076" s="5"/>
      <c r="L2076" s="5"/>
      <c r="M2076" s="18"/>
      <c r="N2076" s="18"/>
      <c r="T2076" s="67"/>
      <c r="U2076" s="67"/>
      <c r="V2076" s="20"/>
    </row>
    <row r="2077" spans="1:22" hidden="1" x14ac:dyDescent="0.25">
      <c r="A2077" s="18"/>
      <c r="B2077" s="18"/>
      <c r="C2077" s="74"/>
      <c r="D2077" s="74"/>
      <c r="E2077" s="75"/>
      <c r="F2077" s="5"/>
      <c r="G2077" s="5"/>
      <c r="H2077" s="5"/>
      <c r="K2077" s="5"/>
      <c r="L2077" s="5"/>
      <c r="M2077" s="18"/>
      <c r="N2077" s="18"/>
      <c r="T2077" s="67"/>
      <c r="U2077" s="67"/>
      <c r="V2077" s="20"/>
    </row>
    <row r="2078" spans="1:22" hidden="1" x14ac:dyDescent="0.25">
      <c r="A2078" s="18"/>
      <c r="B2078" s="18"/>
      <c r="C2078" s="74"/>
      <c r="D2078" s="74"/>
      <c r="E2078" s="75"/>
      <c r="F2078" s="5"/>
      <c r="G2078" s="5"/>
      <c r="H2078" s="5"/>
      <c r="K2078" s="5"/>
      <c r="L2078" s="5"/>
      <c r="M2078" s="18"/>
      <c r="N2078" s="18"/>
      <c r="T2078" s="67"/>
      <c r="U2078" s="67"/>
      <c r="V2078" s="20"/>
    </row>
    <row r="2079" spans="1:22" hidden="1" x14ac:dyDescent="0.25">
      <c r="A2079" s="18"/>
      <c r="B2079" s="18"/>
      <c r="C2079" s="74"/>
      <c r="D2079" s="74"/>
      <c r="E2079" s="75"/>
      <c r="F2079" s="5"/>
      <c r="G2079" s="5"/>
      <c r="H2079" s="5"/>
      <c r="K2079" s="5"/>
      <c r="L2079" s="5"/>
      <c r="M2079" s="18"/>
      <c r="N2079" s="18"/>
      <c r="T2079" s="67"/>
      <c r="U2079" s="67"/>
      <c r="V2079" s="20"/>
    </row>
    <row r="2080" spans="1:22" hidden="1" x14ac:dyDescent="0.25">
      <c r="A2080" s="18"/>
      <c r="B2080" s="18"/>
      <c r="C2080" s="74"/>
      <c r="D2080" s="74"/>
      <c r="E2080" s="75"/>
      <c r="F2080" s="5"/>
      <c r="G2080" s="5"/>
      <c r="H2080" s="5"/>
      <c r="K2080" s="5"/>
      <c r="L2080" s="5"/>
      <c r="M2080" s="18"/>
      <c r="N2080" s="18"/>
      <c r="T2080" s="67"/>
      <c r="U2080" s="67"/>
      <c r="V2080" s="20"/>
    </row>
    <row r="2081" spans="1:22" hidden="1" x14ac:dyDescent="0.25">
      <c r="A2081" s="18"/>
      <c r="B2081" s="18"/>
      <c r="C2081" s="74"/>
      <c r="D2081" s="74"/>
      <c r="E2081" s="75"/>
      <c r="F2081" s="5"/>
      <c r="G2081" s="5"/>
      <c r="H2081" s="5"/>
      <c r="K2081" s="5"/>
      <c r="L2081" s="5"/>
      <c r="M2081" s="18"/>
      <c r="N2081" s="18"/>
      <c r="T2081" s="67"/>
      <c r="U2081" s="67"/>
      <c r="V2081" s="20"/>
    </row>
    <row r="2082" spans="1:22" hidden="1" x14ac:dyDescent="0.25">
      <c r="A2082" s="18"/>
      <c r="B2082" s="18"/>
      <c r="C2082" s="74"/>
      <c r="D2082" s="74"/>
      <c r="E2082" s="75"/>
      <c r="F2082" s="5"/>
      <c r="G2082" s="5"/>
      <c r="H2082" s="5"/>
      <c r="K2082" s="5"/>
      <c r="L2082" s="5"/>
      <c r="M2082" s="18"/>
      <c r="N2082" s="18"/>
      <c r="T2082" s="67"/>
      <c r="U2082" s="67"/>
      <c r="V2082" s="20"/>
    </row>
    <row r="2083" spans="1:22" hidden="1" x14ac:dyDescent="0.25">
      <c r="A2083" s="18"/>
      <c r="B2083" s="18"/>
      <c r="C2083" s="74"/>
      <c r="D2083" s="74"/>
      <c r="E2083" s="75"/>
      <c r="F2083" s="5"/>
      <c r="G2083" s="5"/>
      <c r="H2083" s="5"/>
      <c r="K2083" s="5"/>
      <c r="L2083" s="5"/>
      <c r="M2083" s="18"/>
      <c r="N2083" s="18"/>
      <c r="T2083" s="67"/>
      <c r="U2083" s="67"/>
      <c r="V2083" s="20"/>
    </row>
    <row r="2084" spans="1:22" hidden="1" x14ac:dyDescent="0.25">
      <c r="A2084" s="18"/>
      <c r="B2084" s="18"/>
      <c r="C2084" s="74"/>
      <c r="D2084" s="74"/>
      <c r="E2084" s="75"/>
      <c r="F2084" s="5"/>
      <c r="G2084" s="5"/>
      <c r="H2084" s="5"/>
      <c r="K2084" s="5"/>
      <c r="L2084" s="5"/>
      <c r="M2084" s="18"/>
      <c r="N2084" s="18"/>
      <c r="T2084" s="67"/>
      <c r="U2084" s="67"/>
      <c r="V2084" s="20"/>
    </row>
    <row r="2085" spans="1:22" hidden="1" x14ac:dyDescent="0.25">
      <c r="A2085" s="18"/>
      <c r="B2085" s="18"/>
      <c r="C2085" s="74"/>
      <c r="D2085" s="74"/>
      <c r="E2085" s="75"/>
      <c r="F2085" s="5"/>
      <c r="G2085" s="5"/>
      <c r="H2085" s="5"/>
      <c r="K2085" s="5"/>
      <c r="L2085" s="5"/>
      <c r="M2085" s="18"/>
      <c r="N2085" s="18"/>
      <c r="T2085" s="67"/>
      <c r="U2085" s="67"/>
      <c r="V2085" s="20"/>
    </row>
    <row r="2086" spans="1:22" hidden="1" x14ac:dyDescent="0.25">
      <c r="A2086" s="18"/>
      <c r="B2086" s="18"/>
      <c r="C2086" s="74"/>
      <c r="D2086" s="74"/>
      <c r="E2086" s="75"/>
      <c r="F2086" s="5"/>
      <c r="G2086" s="5"/>
      <c r="H2086" s="5"/>
      <c r="K2086" s="5"/>
      <c r="L2086" s="5"/>
      <c r="M2086" s="18"/>
      <c r="N2086" s="18"/>
      <c r="T2086" s="67"/>
      <c r="U2086" s="67"/>
      <c r="V2086" s="20"/>
    </row>
    <row r="2087" spans="1:22" hidden="1" x14ac:dyDescent="0.25">
      <c r="A2087" s="18"/>
      <c r="B2087" s="18"/>
      <c r="C2087" s="74"/>
      <c r="D2087" s="74"/>
      <c r="E2087" s="75"/>
      <c r="F2087" s="5"/>
      <c r="G2087" s="5"/>
      <c r="H2087" s="5"/>
      <c r="K2087" s="5"/>
      <c r="L2087" s="5"/>
      <c r="M2087" s="18"/>
      <c r="N2087" s="18"/>
      <c r="T2087" s="67"/>
      <c r="U2087" s="67"/>
      <c r="V2087" s="20"/>
    </row>
    <row r="2088" spans="1:22" hidden="1" x14ac:dyDescent="0.25">
      <c r="A2088" s="18"/>
      <c r="B2088" s="18"/>
      <c r="C2088" s="74"/>
      <c r="D2088" s="74"/>
      <c r="E2088" s="75"/>
      <c r="F2088" s="5"/>
      <c r="G2088" s="5"/>
      <c r="H2088" s="5"/>
      <c r="K2088" s="5"/>
      <c r="L2088" s="5"/>
      <c r="M2088" s="18"/>
      <c r="N2088" s="18"/>
      <c r="T2088" s="67"/>
      <c r="U2088" s="67"/>
      <c r="V2088" s="20"/>
    </row>
    <row r="2089" spans="1:22" hidden="1" x14ac:dyDescent="0.25">
      <c r="A2089" s="18"/>
      <c r="B2089" s="18"/>
      <c r="C2089" s="74"/>
      <c r="D2089" s="74"/>
      <c r="E2089" s="75"/>
      <c r="F2089" s="5"/>
      <c r="G2089" s="5"/>
      <c r="H2089" s="5"/>
      <c r="K2089" s="5"/>
      <c r="L2089" s="5"/>
      <c r="M2089" s="18"/>
      <c r="N2089" s="18"/>
      <c r="T2089" s="67"/>
      <c r="U2089" s="67"/>
      <c r="V2089" s="20"/>
    </row>
    <row r="2090" spans="1:22" hidden="1" x14ac:dyDescent="0.25">
      <c r="A2090" s="18"/>
      <c r="B2090" s="18"/>
      <c r="C2090" s="74"/>
      <c r="D2090" s="74"/>
      <c r="E2090" s="75"/>
      <c r="F2090" s="5"/>
      <c r="G2090" s="5"/>
      <c r="H2090" s="5"/>
      <c r="K2090" s="5"/>
      <c r="L2090" s="5"/>
      <c r="M2090" s="18"/>
      <c r="N2090" s="18"/>
      <c r="T2090" s="67"/>
      <c r="U2090" s="67"/>
      <c r="V2090" s="20"/>
    </row>
    <row r="2091" spans="1:22" hidden="1" x14ac:dyDescent="0.25">
      <c r="A2091" s="18"/>
      <c r="B2091" s="18"/>
      <c r="C2091" s="74"/>
      <c r="D2091" s="74"/>
      <c r="E2091" s="75"/>
      <c r="F2091" s="5"/>
      <c r="G2091" s="5"/>
      <c r="H2091" s="5"/>
      <c r="K2091" s="5"/>
      <c r="L2091" s="5"/>
      <c r="M2091" s="18"/>
      <c r="N2091" s="18"/>
      <c r="T2091" s="67"/>
      <c r="U2091" s="67"/>
      <c r="V2091" s="20"/>
    </row>
    <row r="2092" spans="1:22" hidden="1" x14ac:dyDescent="0.25">
      <c r="A2092" s="18"/>
      <c r="B2092" s="18"/>
      <c r="C2092" s="74"/>
      <c r="D2092" s="74"/>
      <c r="E2092" s="75"/>
      <c r="F2092" s="5"/>
      <c r="G2092" s="5"/>
      <c r="H2092" s="5"/>
      <c r="K2092" s="5"/>
      <c r="L2092" s="5"/>
      <c r="M2092" s="18"/>
      <c r="N2092" s="18"/>
      <c r="T2092" s="67"/>
      <c r="U2092" s="67"/>
      <c r="V2092" s="20"/>
    </row>
    <row r="2093" spans="1:22" hidden="1" x14ac:dyDescent="0.25">
      <c r="A2093" s="18"/>
      <c r="B2093" s="18"/>
      <c r="C2093" s="74"/>
      <c r="D2093" s="74"/>
      <c r="E2093" s="75"/>
      <c r="F2093" s="5"/>
      <c r="G2093" s="5"/>
      <c r="H2093" s="5"/>
      <c r="K2093" s="5"/>
      <c r="L2093" s="5"/>
      <c r="M2093" s="18"/>
      <c r="N2093" s="18"/>
      <c r="T2093" s="67"/>
      <c r="U2093" s="67"/>
      <c r="V2093" s="20"/>
    </row>
    <row r="2094" spans="1:22" hidden="1" x14ac:dyDescent="0.25">
      <c r="A2094" s="18"/>
      <c r="B2094" s="18"/>
      <c r="C2094" s="74"/>
      <c r="D2094" s="74"/>
      <c r="E2094" s="75"/>
      <c r="F2094" s="5"/>
      <c r="G2094" s="5"/>
      <c r="H2094" s="5"/>
      <c r="K2094" s="5"/>
      <c r="L2094" s="5"/>
      <c r="M2094" s="18"/>
      <c r="N2094" s="18"/>
      <c r="T2094" s="67"/>
      <c r="U2094" s="67"/>
      <c r="V2094" s="20"/>
    </row>
    <row r="2095" spans="1:22" hidden="1" x14ac:dyDescent="0.25">
      <c r="A2095" s="18"/>
      <c r="B2095" s="18"/>
      <c r="C2095" s="74"/>
      <c r="D2095" s="74"/>
      <c r="E2095" s="75"/>
      <c r="F2095" s="5"/>
      <c r="G2095" s="5"/>
      <c r="H2095" s="5"/>
      <c r="K2095" s="5"/>
      <c r="L2095" s="5"/>
      <c r="M2095" s="18"/>
      <c r="N2095" s="18"/>
      <c r="T2095" s="67"/>
      <c r="U2095" s="67"/>
      <c r="V2095" s="20"/>
    </row>
    <row r="2096" spans="1:22" hidden="1" x14ac:dyDescent="0.25">
      <c r="A2096" s="18"/>
      <c r="B2096" s="18"/>
      <c r="C2096" s="74"/>
      <c r="D2096" s="74"/>
      <c r="E2096" s="75"/>
      <c r="F2096" s="5"/>
      <c r="G2096" s="5"/>
      <c r="H2096" s="5"/>
      <c r="K2096" s="5"/>
      <c r="L2096" s="5"/>
      <c r="M2096" s="18"/>
      <c r="N2096" s="18"/>
      <c r="T2096" s="67"/>
      <c r="U2096" s="67"/>
      <c r="V2096" s="20"/>
    </row>
    <row r="2097" spans="1:22" hidden="1" x14ac:dyDescent="0.25">
      <c r="A2097" s="18"/>
      <c r="B2097" s="18"/>
      <c r="C2097" s="74"/>
      <c r="D2097" s="74"/>
      <c r="E2097" s="75"/>
      <c r="F2097" s="5"/>
      <c r="G2097" s="5"/>
      <c r="H2097" s="5"/>
      <c r="K2097" s="5"/>
      <c r="L2097" s="5"/>
      <c r="M2097" s="18"/>
      <c r="N2097" s="18"/>
      <c r="T2097" s="67"/>
      <c r="U2097" s="67"/>
      <c r="V2097" s="20"/>
    </row>
    <row r="2098" spans="1:22" hidden="1" x14ac:dyDescent="0.25">
      <c r="A2098" s="18"/>
      <c r="B2098" s="18"/>
      <c r="C2098" s="74"/>
      <c r="D2098" s="74"/>
      <c r="E2098" s="75"/>
      <c r="F2098" s="5"/>
      <c r="G2098" s="5"/>
      <c r="H2098" s="5"/>
      <c r="K2098" s="5"/>
      <c r="L2098" s="5"/>
      <c r="M2098" s="18"/>
      <c r="N2098" s="18"/>
      <c r="T2098" s="67"/>
      <c r="U2098" s="67"/>
      <c r="V2098" s="20"/>
    </row>
    <row r="2099" spans="1:22" hidden="1" x14ac:dyDescent="0.25">
      <c r="A2099" s="18"/>
      <c r="B2099" s="18"/>
      <c r="C2099" s="74"/>
      <c r="D2099" s="74"/>
      <c r="E2099" s="75"/>
      <c r="F2099" s="5"/>
      <c r="G2099" s="5"/>
      <c r="H2099" s="5"/>
      <c r="K2099" s="5"/>
      <c r="L2099" s="5"/>
      <c r="M2099" s="18"/>
      <c r="N2099" s="18"/>
      <c r="T2099" s="67"/>
      <c r="U2099" s="67"/>
      <c r="V2099" s="20"/>
    </row>
    <row r="2100" spans="1:22" hidden="1" x14ac:dyDescent="0.25">
      <c r="A2100" s="18"/>
      <c r="B2100" s="18"/>
      <c r="C2100" s="74"/>
      <c r="D2100" s="74"/>
      <c r="E2100" s="75"/>
      <c r="F2100" s="5"/>
      <c r="G2100" s="5"/>
      <c r="H2100" s="5"/>
      <c r="K2100" s="5"/>
      <c r="L2100" s="5"/>
      <c r="M2100" s="18"/>
      <c r="N2100" s="18"/>
      <c r="T2100" s="67"/>
      <c r="U2100" s="67"/>
      <c r="V2100" s="20"/>
    </row>
    <row r="2101" spans="1:22" hidden="1" x14ac:dyDescent="0.25">
      <c r="A2101" s="18"/>
      <c r="B2101" s="18"/>
      <c r="C2101" s="74"/>
      <c r="D2101" s="74"/>
      <c r="E2101" s="75"/>
      <c r="F2101" s="5"/>
      <c r="G2101" s="5"/>
      <c r="H2101" s="5"/>
      <c r="K2101" s="5"/>
      <c r="L2101" s="5"/>
      <c r="M2101" s="18"/>
      <c r="N2101" s="18"/>
      <c r="T2101" s="67"/>
      <c r="U2101" s="67"/>
      <c r="V2101" s="20"/>
    </row>
    <row r="2102" spans="1:22" hidden="1" x14ac:dyDescent="0.25">
      <c r="A2102" s="18"/>
      <c r="B2102" s="18"/>
      <c r="C2102" s="74"/>
      <c r="D2102" s="74"/>
      <c r="E2102" s="75"/>
      <c r="F2102" s="5"/>
      <c r="G2102" s="5"/>
      <c r="H2102" s="5"/>
      <c r="K2102" s="5"/>
      <c r="L2102" s="5"/>
      <c r="M2102" s="18"/>
      <c r="N2102" s="18"/>
      <c r="T2102" s="67"/>
      <c r="U2102" s="67"/>
      <c r="V2102" s="20"/>
    </row>
    <row r="2103" spans="1:22" hidden="1" x14ac:dyDescent="0.25">
      <c r="A2103" s="18"/>
      <c r="B2103" s="18"/>
      <c r="C2103" s="74"/>
      <c r="D2103" s="74"/>
      <c r="E2103" s="75"/>
      <c r="F2103" s="5"/>
      <c r="G2103" s="5"/>
      <c r="H2103" s="5"/>
      <c r="K2103" s="5"/>
      <c r="L2103" s="5"/>
      <c r="M2103" s="18"/>
      <c r="N2103" s="18"/>
      <c r="T2103" s="67"/>
      <c r="U2103" s="67"/>
      <c r="V2103" s="20"/>
    </row>
    <row r="2104" spans="1:22" hidden="1" x14ac:dyDescent="0.25">
      <c r="A2104" s="18"/>
      <c r="B2104" s="18"/>
      <c r="C2104" s="74"/>
      <c r="D2104" s="74"/>
      <c r="E2104" s="75"/>
      <c r="F2104" s="5"/>
      <c r="G2104" s="5"/>
      <c r="H2104" s="5"/>
      <c r="K2104" s="5"/>
      <c r="L2104" s="5"/>
      <c r="M2104" s="18"/>
      <c r="N2104" s="18"/>
      <c r="T2104" s="67"/>
      <c r="U2104" s="67"/>
      <c r="V2104" s="20"/>
    </row>
    <row r="2105" spans="1:22" hidden="1" x14ac:dyDescent="0.25">
      <c r="A2105" s="18"/>
      <c r="B2105" s="18"/>
      <c r="C2105" s="74"/>
      <c r="D2105" s="74"/>
      <c r="E2105" s="75"/>
      <c r="F2105" s="5"/>
      <c r="G2105" s="5"/>
      <c r="H2105" s="5"/>
      <c r="K2105" s="5"/>
      <c r="L2105" s="5"/>
      <c r="M2105" s="18"/>
      <c r="N2105" s="18"/>
      <c r="T2105" s="67"/>
      <c r="U2105" s="67"/>
      <c r="V2105" s="20"/>
    </row>
    <row r="2106" spans="1:22" hidden="1" x14ac:dyDescent="0.25">
      <c r="A2106" s="18"/>
      <c r="B2106" s="18"/>
      <c r="C2106" s="74"/>
      <c r="D2106" s="74"/>
      <c r="E2106" s="75"/>
      <c r="F2106" s="5"/>
      <c r="G2106" s="5"/>
      <c r="H2106" s="5"/>
      <c r="K2106" s="5"/>
      <c r="L2106" s="5"/>
      <c r="M2106" s="18"/>
      <c r="N2106" s="18"/>
      <c r="T2106" s="67"/>
      <c r="U2106" s="67"/>
      <c r="V2106" s="20"/>
    </row>
    <row r="2107" spans="1:22" hidden="1" x14ac:dyDescent="0.25">
      <c r="A2107" s="18"/>
      <c r="B2107" s="18"/>
      <c r="C2107" s="74"/>
      <c r="D2107" s="74"/>
      <c r="E2107" s="75"/>
      <c r="F2107" s="5"/>
      <c r="G2107" s="5"/>
      <c r="H2107" s="5"/>
      <c r="K2107" s="5"/>
      <c r="L2107" s="5"/>
      <c r="M2107" s="18"/>
      <c r="N2107" s="18"/>
      <c r="T2107" s="67"/>
      <c r="U2107" s="67"/>
      <c r="V2107" s="20"/>
    </row>
    <row r="2108" spans="1:22" hidden="1" x14ac:dyDescent="0.25">
      <c r="A2108" s="18"/>
      <c r="B2108" s="18"/>
      <c r="C2108" s="74"/>
      <c r="D2108" s="74"/>
      <c r="E2108" s="75"/>
      <c r="F2108" s="5"/>
      <c r="G2108" s="5"/>
      <c r="H2108" s="5"/>
      <c r="K2108" s="5"/>
      <c r="L2108" s="5"/>
      <c r="M2108" s="18"/>
      <c r="N2108" s="18"/>
      <c r="T2108" s="67"/>
      <c r="U2108" s="67"/>
      <c r="V2108" s="20"/>
    </row>
    <row r="2109" spans="1:22" hidden="1" x14ac:dyDescent="0.25">
      <c r="A2109" s="18"/>
      <c r="B2109" s="18"/>
      <c r="C2109" s="74"/>
      <c r="D2109" s="74"/>
      <c r="E2109" s="75"/>
      <c r="F2109" s="5"/>
      <c r="G2109" s="5"/>
      <c r="H2109" s="5"/>
      <c r="K2109" s="5"/>
      <c r="L2109" s="5"/>
      <c r="M2109" s="18"/>
      <c r="N2109" s="18"/>
      <c r="T2109" s="67"/>
      <c r="U2109" s="67"/>
      <c r="V2109" s="20"/>
    </row>
    <row r="2110" spans="1:22" hidden="1" x14ac:dyDescent="0.25">
      <c r="A2110" s="18"/>
      <c r="B2110" s="18"/>
      <c r="C2110" s="74"/>
      <c r="D2110" s="74"/>
      <c r="E2110" s="75"/>
      <c r="F2110" s="5"/>
      <c r="G2110" s="5"/>
      <c r="H2110" s="5"/>
      <c r="K2110" s="5"/>
      <c r="L2110" s="5"/>
      <c r="M2110" s="18"/>
      <c r="N2110" s="18"/>
      <c r="T2110" s="67"/>
      <c r="U2110" s="67"/>
      <c r="V2110" s="20"/>
    </row>
    <row r="2111" spans="1:22" hidden="1" x14ac:dyDescent="0.25">
      <c r="A2111" s="18"/>
      <c r="B2111" s="18"/>
      <c r="C2111" s="74"/>
      <c r="D2111" s="74"/>
      <c r="E2111" s="75"/>
      <c r="F2111" s="5"/>
      <c r="G2111" s="5"/>
      <c r="H2111" s="5"/>
      <c r="K2111" s="5"/>
      <c r="L2111" s="5"/>
      <c r="M2111" s="18"/>
      <c r="N2111" s="18"/>
      <c r="T2111" s="67"/>
      <c r="U2111" s="67"/>
      <c r="V2111" s="20"/>
    </row>
    <row r="2112" spans="1:22" hidden="1" x14ac:dyDescent="0.25">
      <c r="A2112" s="18"/>
      <c r="B2112" s="18"/>
      <c r="C2112" s="74"/>
      <c r="D2112" s="74"/>
      <c r="E2112" s="75"/>
      <c r="F2112" s="5"/>
      <c r="G2112" s="5"/>
      <c r="H2112" s="5"/>
      <c r="K2112" s="5"/>
      <c r="L2112" s="5"/>
      <c r="M2112" s="18"/>
      <c r="N2112" s="18"/>
      <c r="T2112" s="67"/>
      <c r="U2112" s="67"/>
      <c r="V2112" s="20"/>
    </row>
    <row r="2113" spans="1:22" hidden="1" x14ac:dyDescent="0.25">
      <c r="A2113" s="18"/>
      <c r="B2113" s="18"/>
      <c r="C2113" s="74"/>
      <c r="D2113" s="74"/>
      <c r="E2113" s="75"/>
      <c r="F2113" s="5"/>
      <c r="G2113" s="5"/>
      <c r="H2113" s="5"/>
      <c r="K2113" s="5"/>
      <c r="L2113" s="5"/>
      <c r="M2113" s="18"/>
      <c r="N2113" s="18"/>
      <c r="T2113" s="67"/>
      <c r="U2113" s="67"/>
      <c r="V2113" s="20"/>
    </row>
    <row r="2114" spans="1:22" hidden="1" x14ac:dyDescent="0.25">
      <c r="A2114" s="18"/>
      <c r="B2114" s="18"/>
      <c r="C2114" s="74"/>
      <c r="D2114" s="74"/>
      <c r="E2114" s="75"/>
      <c r="F2114" s="5"/>
      <c r="G2114" s="5"/>
      <c r="H2114" s="5"/>
      <c r="K2114" s="5"/>
      <c r="L2114" s="5"/>
      <c r="M2114" s="18"/>
      <c r="N2114" s="18"/>
      <c r="T2114" s="67"/>
      <c r="U2114" s="67"/>
      <c r="V2114" s="20"/>
    </row>
    <row r="2115" spans="1:22" hidden="1" x14ac:dyDescent="0.25">
      <c r="A2115" s="18"/>
      <c r="B2115" s="18"/>
      <c r="C2115" s="74"/>
      <c r="D2115" s="74"/>
      <c r="E2115" s="75"/>
      <c r="F2115" s="5"/>
      <c r="G2115" s="5"/>
      <c r="H2115" s="5"/>
      <c r="K2115" s="5"/>
      <c r="L2115" s="5"/>
      <c r="M2115" s="18"/>
      <c r="N2115" s="18"/>
      <c r="T2115" s="67"/>
      <c r="U2115" s="67"/>
      <c r="V2115" s="20"/>
    </row>
    <row r="2116" spans="1:22" hidden="1" x14ac:dyDescent="0.25">
      <c r="A2116" s="18"/>
      <c r="B2116" s="18"/>
      <c r="C2116" s="74"/>
      <c r="D2116" s="74"/>
      <c r="E2116" s="75"/>
      <c r="F2116" s="5"/>
      <c r="G2116" s="5"/>
      <c r="H2116" s="5"/>
      <c r="K2116" s="5"/>
      <c r="L2116" s="5"/>
      <c r="M2116" s="18"/>
      <c r="N2116" s="18"/>
      <c r="T2116" s="67"/>
      <c r="U2116" s="67"/>
      <c r="V2116" s="20"/>
    </row>
    <row r="2117" spans="1:22" hidden="1" x14ac:dyDescent="0.25">
      <c r="A2117" s="18"/>
      <c r="B2117" s="18"/>
      <c r="C2117" s="74"/>
      <c r="D2117" s="74"/>
      <c r="E2117" s="75"/>
      <c r="F2117" s="5"/>
      <c r="G2117" s="5"/>
      <c r="H2117" s="5"/>
      <c r="K2117" s="5"/>
      <c r="L2117" s="5"/>
      <c r="M2117" s="18"/>
      <c r="N2117" s="18"/>
      <c r="T2117" s="67"/>
      <c r="U2117" s="67"/>
      <c r="V2117" s="20"/>
    </row>
    <row r="2118" spans="1:22" hidden="1" x14ac:dyDescent="0.25">
      <c r="A2118" s="18"/>
      <c r="B2118" s="18"/>
      <c r="C2118" s="74"/>
      <c r="D2118" s="74"/>
      <c r="E2118" s="75"/>
      <c r="F2118" s="5"/>
      <c r="G2118" s="5"/>
      <c r="H2118" s="5"/>
      <c r="K2118" s="5"/>
      <c r="L2118" s="5"/>
      <c r="M2118" s="18"/>
      <c r="N2118" s="18"/>
      <c r="T2118" s="67"/>
      <c r="U2118" s="67"/>
      <c r="V2118" s="20"/>
    </row>
    <row r="2119" spans="1:22" hidden="1" x14ac:dyDescent="0.25">
      <c r="A2119" s="18"/>
      <c r="B2119" s="18"/>
      <c r="C2119" s="74"/>
      <c r="D2119" s="74"/>
      <c r="E2119" s="75"/>
      <c r="F2119" s="5"/>
      <c r="G2119" s="5"/>
      <c r="H2119" s="5"/>
      <c r="K2119" s="5"/>
      <c r="L2119" s="5"/>
      <c r="M2119" s="18"/>
      <c r="N2119" s="18"/>
      <c r="T2119" s="67"/>
      <c r="U2119" s="67"/>
      <c r="V2119" s="20"/>
    </row>
    <row r="2120" spans="1:22" hidden="1" x14ac:dyDescent="0.25">
      <c r="A2120" s="18"/>
      <c r="B2120" s="18"/>
      <c r="C2120" s="74"/>
      <c r="D2120" s="74"/>
      <c r="E2120" s="75"/>
      <c r="F2120" s="5"/>
      <c r="G2120" s="5"/>
      <c r="H2120" s="5"/>
      <c r="K2120" s="5"/>
      <c r="L2120" s="5"/>
      <c r="M2120" s="18"/>
      <c r="N2120" s="18"/>
      <c r="T2120" s="67"/>
      <c r="U2120" s="67"/>
      <c r="V2120" s="20"/>
    </row>
    <row r="2121" spans="1:22" hidden="1" x14ac:dyDescent="0.25">
      <c r="A2121" s="18"/>
      <c r="B2121" s="18"/>
      <c r="C2121" s="74"/>
      <c r="D2121" s="74"/>
      <c r="E2121" s="75"/>
      <c r="F2121" s="5"/>
      <c r="G2121" s="5"/>
      <c r="H2121" s="5"/>
      <c r="K2121" s="5"/>
      <c r="L2121" s="5"/>
      <c r="M2121" s="18"/>
      <c r="N2121" s="18"/>
      <c r="T2121" s="67"/>
      <c r="U2121" s="67"/>
      <c r="V2121" s="20"/>
    </row>
    <row r="2122" spans="1:22" hidden="1" x14ac:dyDescent="0.25">
      <c r="A2122" s="18"/>
      <c r="B2122" s="18"/>
      <c r="C2122" s="74"/>
      <c r="D2122" s="74"/>
      <c r="E2122" s="75"/>
      <c r="F2122" s="5"/>
      <c r="G2122" s="5"/>
      <c r="H2122" s="5"/>
      <c r="K2122" s="5"/>
      <c r="L2122" s="5"/>
      <c r="M2122" s="18"/>
      <c r="N2122" s="18"/>
      <c r="T2122" s="67"/>
      <c r="U2122" s="67"/>
      <c r="V2122" s="20"/>
    </row>
    <row r="2123" spans="1:22" hidden="1" x14ac:dyDescent="0.25">
      <c r="A2123" s="18"/>
      <c r="B2123" s="18"/>
      <c r="C2123" s="74"/>
      <c r="D2123" s="74"/>
      <c r="E2123" s="75"/>
      <c r="F2123" s="5"/>
      <c r="G2123" s="5"/>
      <c r="H2123" s="5"/>
      <c r="K2123" s="5"/>
      <c r="L2123" s="5"/>
      <c r="M2123" s="18"/>
      <c r="N2123" s="18"/>
      <c r="T2123" s="67"/>
      <c r="U2123" s="67"/>
      <c r="V2123" s="20"/>
    </row>
    <row r="2124" spans="1:22" hidden="1" x14ac:dyDescent="0.25">
      <c r="A2124" s="18"/>
      <c r="B2124" s="18"/>
      <c r="C2124" s="74"/>
      <c r="D2124" s="74"/>
      <c r="E2124" s="75"/>
      <c r="F2124" s="5"/>
      <c r="G2124" s="5"/>
      <c r="H2124" s="5"/>
      <c r="K2124" s="5"/>
      <c r="L2124" s="5"/>
      <c r="M2124" s="18"/>
      <c r="N2124" s="18"/>
      <c r="T2124" s="67"/>
      <c r="U2124" s="67"/>
      <c r="V2124" s="20"/>
    </row>
    <row r="2125" spans="1:22" hidden="1" x14ac:dyDescent="0.25">
      <c r="A2125" s="18"/>
      <c r="B2125" s="18"/>
      <c r="C2125" s="74"/>
      <c r="D2125" s="74"/>
      <c r="E2125" s="75"/>
      <c r="F2125" s="5"/>
      <c r="G2125" s="5"/>
      <c r="H2125" s="5"/>
      <c r="K2125" s="5"/>
      <c r="L2125" s="5"/>
      <c r="M2125" s="18"/>
      <c r="N2125" s="18"/>
      <c r="T2125" s="67"/>
      <c r="U2125" s="67"/>
      <c r="V2125" s="20"/>
    </row>
    <row r="2126" spans="1:22" hidden="1" x14ac:dyDescent="0.25">
      <c r="A2126" s="18"/>
      <c r="B2126" s="18"/>
      <c r="C2126" s="74"/>
      <c r="D2126" s="74"/>
      <c r="E2126" s="75"/>
      <c r="F2126" s="5"/>
      <c r="G2126" s="5"/>
      <c r="H2126" s="5"/>
      <c r="K2126" s="5"/>
      <c r="L2126" s="5"/>
      <c r="M2126" s="18"/>
      <c r="N2126" s="18"/>
      <c r="T2126" s="67"/>
      <c r="U2126" s="67"/>
      <c r="V2126" s="20"/>
    </row>
    <row r="2127" spans="1:22" hidden="1" x14ac:dyDescent="0.25">
      <c r="A2127" s="18"/>
      <c r="B2127" s="18"/>
      <c r="C2127" s="74"/>
      <c r="D2127" s="74"/>
      <c r="E2127" s="75"/>
      <c r="F2127" s="5"/>
      <c r="G2127" s="5"/>
      <c r="H2127" s="5"/>
      <c r="K2127" s="5"/>
      <c r="L2127" s="5"/>
      <c r="M2127" s="18"/>
      <c r="N2127" s="18"/>
      <c r="T2127" s="67"/>
      <c r="U2127" s="67"/>
      <c r="V2127" s="20"/>
    </row>
    <row r="2128" spans="1:22" hidden="1" x14ac:dyDescent="0.25">
      <c r="A2128" s="18"/>
      <c r="B2128" s="18"/>
      <c r="C2128" s="74"/>
      <c r="D2128" s="74"/>
      <c r="E2128" s="75"/>
      <c r="F2128" s="5"/>
      <c r="G2128" s="5"/>
      <c r="H2128" s="5"/>
      <c r="K2128" s="5"/>
      <c r="L2128" s="5"/>
      <c r="M2128" s="18"/>
      <c r="N2128" s="18"/>
      <c r="T2128" s="67"/>
      <c r="U2128" s="67"/>
      <c r="V2128" s="20"/>
    </row>
    <row r="2129" spans="1:22" hidden="1" x14ac:dyDescent="0.25">
      <c r="A2129" s="18"/>
      <c r="B2129" s="18"/>
      <c r="C2129" s="74"/>
      <c r="D2129" s="74"/>
      <c r="E2129" s="75"/>
      <c r="F2129" s="5"/>
      <c r="G2129" s="5"/>
      <c r="H2129" s="5"/>
      <c r="K2129" s="5"/>
      <c r="L2129" s="5"/>
      <c r="M2129" s="18"/>
      <c r="N2129" s="18"/>
      <c r="T2129" s="67"/>
      <c r="U2129" s="67"/>
      <c r="V2129" s="20"/>
    </row>
    <row r="2130" spans="1:22" hidden="1" x14ac:dyDescent="0.25">
      <c r="A2130" s="18"/>
      <c r="B2130" s="18"/>
      <c r="C2130" s="74"/>
      <c r="D2130" s="74"/>
      <c r="E2130" s="75"/>
      <c r="F2130" s="5"/>
      <c r="G2130" s="5"/>
      <c r="H2130" s="5"/>
      <c r="K2130" s="5"/>
      <c r="L2130" s="5"/>
      <c r="M2130" s="18"/>
      <c r="N2130" s="18"/>
      <c r="T2130" s="67"/>
      <c r="U2130" s="67"/>
      <c r="V2130" s="20"/>
    </row>
    <row r="2131" spans="1:22" hidden="1" x14ac:dyDescent="0.25">
      <c r="A2131" s="18"/>
      <c r="B2131" s="18"/>
      <c r="C2131" s="74"/>
      <c r="D2131" s="74"/>
      <c r="E2131" s="75"/>
      <c r="F2131" s="5"/>
      <c r="G2131" s="5"/>
      <c r="H2131" s="5"/>
      <c r="K2131" s="5"/>
      <c r="L2131" s="5"/>
      <c r="M2131" s="18"/>
      <c r="N2131" s="18"/>
      <c r="T2131" s="67"/>
      <c r="U2131" s="67"/>
      <c r="V2131" s="20"/>
    </row>
    <row r="2132" spans="1:22" hidden="1" x14ac:dyDescent="0.25">
      <c r="A2132" s="18"/>
      <c r="B2132" s="18"/>
      <c r="C2132" s="74"/>
      <c r="D2132" s="74"/>
      <c r="E2132" s="75"/>
      <c r="F2132" s="5"/>
      <c r="G2132" s="5"/>
      <c r="H2132" s="5"/>
      <c r="K2132" s="5"/>
      <c r="L2132" s="5"/>
      <c r="M2132" s="18"/>
      <c r="N2132" s="18"/>
      <c r="T2132" s="67"/>
      <c r="U2132" s="67"/>
      <c r="V2132" s="20"/>
    </row>
    <row r="2133" spans="1:22" hidden="1" x14ac:dyDescent="0.25">
      <c r="A2133" s="18"/>
      <c r="B2133" s="18"/>
      <c r="C2133" s="74"/>
      <c r="D2133" s="74"/>
      <c r="E2133" s="75"/>
      <c r="F2133" s="5"/>
      <c r="G2133" s="5"/>
      <c r="H2133" s="5"/>
      <c r="K2133" s="5"/>
      <c r="L2133" s="5"/>
      <c r="M2133" s="18"/>
      <c r="N2133" s="18"/>
      <c r="T2133" s="67"/>
      <c r="U2133" s="67"/>
      <c r="V2133" s="20"/>
    </row>
    <row r="2134" spans="1:22" hidden="1" x14ac:dyDescent="0.25">
      <c r="A2134" s="18"/>
      <c r="B2134" s="18"/>
      <c r="C2134" s="74"/>
      <c r="D2134" s="74"/>
      <c r="E2134" s="75"/>
      <c r="F2134" s="5"/>
      <c r="G2134" s="5"/>
      <c r="H2134" s="5"/>
      <c r="K2134" s="5"/>
      <c r="L2134" s="5"/>
      <c r="M2134" s="18"/>
      <c r="N2134" s="18"/>
      <c r="T2134" s="67"/>
      <c r="U2134" s="67"/>
      <c r="V2134" s="20"/>
    </row>
    <row r="2135" spans="1:22" hidden="1" x14ac:dyDescent="0.25">
      <c r="A2135" s="18"/>
      <c r="B2135" s="18"/>
      <c r="C2135" s="74"/>
      <c r="D2135" s="74"/>
      <c r="E2135" s="75"/>
      <c r="F2135" s="5"/>
      <c r="G2135" s="5"/>
      <c r="H2135" s="5"/>
      <c r="K2135" s="5"/>
      <c r="L2135" s="5"/>
      <c r="M2135" s="18"/>
      <c r="N2135" s="18"/>
      <c r="T2135" s="67"/>
      <c r="U2135" s="67"/>
      <c r="V2135" s="20"/>
    </row>
    <row r="2136" spans="1:22" hidden="1" x14ac:dyDescent="0.25">
      <c r="A2136" s="18"/>
      <c r="B2136" s="18"/>
      <c r="C2136" s="74"/>
      <c r="D2136" s="74"/>
      <c r="E2136" s="75"/>
      <c r="F2136" s="5"/>
      <c r="G2136" s="5"/>
      <c r="H2136" s="5"/>
      <c r="K2136" s="5"/>
      <c r="L2136" s="5"/>
      <c r="M2136" s="18"/>
      <c r="N2136" s="18"/>
      <c r="T2136" s="67"/>
      <c r="U2136" s="67"/>
      <c r="V2136" s="20"/>
    </row>
    <row r="2137" spans="1:22" hidden="1" x14ac:dyDescent="0.25">
      <c r="A2137" s="18"/>
      <c r="B2137" s="18"/>
      <c r="C2137" s="74"/>
      <c r="D2137" s="74"/>
      <c r="E2137" s="75"/>
      <c r="F2137" s="5"/>
      <c r="G2137" s="5"/>
      <c r="H2137" s="5"/>
      <c r="K2137" s="5"/>
      <c r="L2137" s="5"/>
      <c r="M2137" s="18"/>
      <c r="N2137" s="18"/>
      <c r="T2137" s="67"/>
      <c r="U2137" s="67"/>
      <c r="V2137" s="20"/>
    </row>
    <row r="2138" spans="1:22" hidden="1" x14ac:dyDescent="0.25">
      <c r="A2138" s="18"/>
      <c r="B2138" s="18"/>
      <c r="C2138" s="74"/>
      <c r="D2138" s="74"/>
      <c r="E2138" s="75"/>
      <c r="F2138" s="5"/>
      <c r="G2138" s="5"/>
      <c r="H2138" s="5"/>
      <c r="K2138" s="5"/>
      <c r="L2138" s="5"/>
      <c r="M2138" s="18"/>
      <c r="N2138" s="18"/>
      <c r="T2138" s="67"/>
      <c r="U2138" s="67"/>
      <c r="V2138" s="20"/>
    </row>
    <row r="2139" spans="1:22" hidden="1" x14ac:dyDescent="0.25">
      <c r="A2139" s="18"/>
      <c r="B2139" s="18"/>
      <c r="C2139" s="74"/>
      <c r="D2139" s="74"/>
      <c r="E2139" s="75"/>
      <c r="F2139" s="5"/>
      <c r="G2139" s="5"/>
      <c r="H2139" s="5"/>
      <c r="K2139" s="5"/>
      <c r="L2139" s="5"/>
      <c r="M2139" s="18"/>
      <c r="N2139" s="18"/>
      <c r="T2139" s="67"/>
      <c r="U2139" s="67"/>
      <c r="V2139" s="20"/>
    </row>
    <row r="2140" spans="1:22" hidden="1" x14ac:dyDescent="0.25">
      <c r="A2140" s="18"/>
      <c r="B2140" s="18"/>
      <c r="C2140" s="74"/>
      <c r="D2140" s="74"/>
      <c r="E2140" s="75"/>
      <c r="F2140" s="5"/>
      <c r="G2140" s="5"/>
      <c r="H2140" s="5"/>
      <c r="K2140" s="5"/>
      <c r="L2140" s="5"/>
      <c r="M2140" s="18"/>
      <c r="N2140" s="18"/>
      <c r="T2140" s="67"/>
      <c r="U2140" s="67"/>
      <c r="V2140" s="20"/>
    </row>
    <row r="2141" spans="1:22" hidden="1" x14ac:dyDescent="0.25">
      <c r="A2141" s="18"/>
      <c r="B2141" s="18"/>
      <c r="C2141" s="74"/>
      <c r="D2141" s="74"/>
      <c r="E2141" s="75"/>
      <c r="F2141" s="5"/>
      <c r="G2141" s="5"/>
      <c r="H2141" s="5"/>
      <c r="K2141" s="5"/>
      <c r="L2141" s="5"/>
      <c r="M2141" s="18"/>
      <c r="N2141" s="18"/>
      <c r="T2141" s="67"/>
      <c r="U2141" s="67"/>
      <c r="V2141" s="20"/>
    </row>
    <row r="2142" spans="1:22" hidden="1" x14ac:dyDescent="0.25">
      <c r="A2142" s="18"/>
      <c r="B2142" s="18"/>
      <c r="C2142" s="74"/>
      <c r="D2142" s="74"/>
      <c r="E2142" s="75"/>
      <c r="F2142" s="5"/>
      <c r="G2142" s="5"/>
      <c r="H2142" s="5"/>
      <c r="K2142" s="5"/>
      <c r="L2142" s="5"/>
      <c r="M2142" s="18"/>
      <c r="N2142" s="18"/>
      <c r="T2142" s="67"/>
      <c r="U2142" s="67"/>
      <c r="V2142" s="20"/>
    </row>
    <row r="2143" spans="1:22" hidden="1" x14ac:dyDescent="0.25">
      <c r="A2143" s="18"/>
      <c r="B2143" s="18"/>
      <c r="C2143" s="74"/>
      <c r="D2143" s="74"/>
      <c r="E2143" s="75"/>
      <c r="F2143" s="5"/>
      <c r="G2143" s="5"/>
      <c r="H2143" s="5"/>
      <c r="K2143" s="5"/>
      <c r="L2143" s="5"/>
      <c r="M2143" s="18"/>
      <c r="N2143" s="18"/>
      <c r="T2143" s="67"/>
      <c r="U2143" s="67"/>
      <c r="V2143" s="20"/>
    </row>
    <row r="2144" spans="1:22" hidden="1" x14ac:dyDescent="0.25">
      <c r="A2144" s="18"/>
      <c r="B2144" s="18"/>
      <c r="C2144" s="74"/>
      <c r="D2144" s="74"/>
      <c r="E2144" s="75"/>
      <c r="F2144" s="5"/>
      <c r="G2144" s="5"/>
      <c r="H2144" s="5"/>
      <c r="K2144" s="5"/>
      <c r="L2144" s="5"/>
      <c r="M2144" s="18"/>
      <c r="N2144" s="18"/>
      <c r="T2144" s="67"/>
      <c r="U2144" s="67"/>
      <c r="V2144" s="20"/>
    </row>
    <row r="2145" spans="1:22" hidden="1" x14ac:dyDescent="0.25">
      <c r="A2145" s="18"/>
      <c r="B2145" s="18"/>
      <c r="C2145" s="74"/>
      <c r="D2145" s="74"/>
      <c r="E2145" s="75"/>
      <c r="F2145" s="5"/>
      <c r="G2145" s="5"/>
      <c r="H2145" s="5"/>
      <c r="K2145" s="5"/>
      <c r="L2145" s="5"/>
      <c r="M2145" s="18"/>
      <c r="N2145" s="18"/>
      <c r="T2145" s="67"/>
      <c r="U2145" s="67"/>
      <c r="V2145" s="20"/>
    </row>
    <row r="2146" spans="1:22" hidden="1" x14ac:dyDescent="0.25">
      <c r="A2146" s="18"/>
      <c r="B2146" s="18"/>
      <c r="C2146" s="74"/>
      <c r="D2146" s="74"/>
      <c r="E2146" s="75"/>
      <c r="F2146" s="5"/>
      <c r="G2146" s="5"/>
      <c r="H2146" s="5"/>
      <c r="K2146" s="5"/>
      <c r="L2146" s="5"/>
      <c r="M2146" s="18"/>
      <c r="N2146" s="18"/>
      <c r="T2146" s="67"/>
      <c r="U2146" s="67"/>
      <c r="V2146" s="20"/>
    </row>
    <row r="2147" spans="1:22" hidden="1" x14ac:dyDescent="0.25">
      <c r="A2147" s="18"/>
      <c r="B2147" s="18"/>
      <c r="C2147" s="74"/>
      <c r="D2147" s="74"/>
      <c r="E2147" s="75"/>
      <c r="F2147" s="5"/>
      <c r="G2147" s="5"/>
      <c r="H2147" s="5"/>
      <c r="K2147" s="5"/>
      <c r="L2147" s="5"/>
      <c r="M2147" s="18"/>
      <c r="N2147" s="18"/>
      <c r="T2147" s="67"/>
      <c r="U2147" s="67"/>
      <c r="V2147" s="20"/>
    </row>
    <row r="2148" spans="1:22" hidden="1" x14ac:dyDescent="0.25">
      <c r="A2148" s="18"/>
      <c r="B2148" s="18"/>
      <c r="C2148" s="74"/>
      <c r="D2148" s="74"/>
      <c r="E2148" s="75"/>
      <c r="F2148" s="5"/>
      <c r="G2148" s="5"/>
      <c r="H2148" s="5"/>
      <c r="K2148" s="5"/>
      <c r="L2148" s="5"/>
      <c r="M2148" s="18"/>
      <c r="N2148" s="18"/>
      <c r="T2148" s="67"/>
      <c r="U2148" s="67"/>
      <c r="V2148" s="20"/>
    </row>
    <row r="2149" spans="1:22" hidden="1" x14ac:dyDescent="0.25">
      <c r="A2149" s="18"/>
      <c r="B2149" s="18"/>
      <c r="C2149" s="74"/>
      <c r="D2149" s="74"/>
      <c r="E2149" s="75"/>
      <c r="F2149" s="5"/>
      <c r="G2149" s="5"/>
      <c r="H2149" s="5"/>
      <c r="K2149" s="5"/>
      <c r="L2149" s="5"/>
      <c r="M2149" s="18"/>
      <c r="N2149" s="18"/>
      <c r="T2149" s="67"/>
      <c r="U2149" s="67"/>
      <c r="V2149" s="20"/>
    </row>
    <row r="2150" spans="1:22" hidden="1" x14ac:dyDescent="0.25">
      <c r="A2150" s="18"/>
      <c r="B2150" s="18"/>
      <c r="C2150" s="74"/>
      <c r="D2150" s="74"/>
      <c r="E2150" s="75"/>
      <c r="F2150" s="5"/>
      <c r="G2150" s="5"/>
      <c r="H2150" s="5"/>
      <c r="K2150" s="5"/>
      <c r="L2150" s="5"/>
      <c r="M2150" s="18"/>
      <c r="N2150" s="18"/>
      <c r="T2150" s="67"/>
      <c r="U2150" s="67"/>
      <c r="V2150" s="20"/>
    </row>
    <row r="2151" spans="1:22" hidden="1" x14ac:dyDescent="0.25">
      <c r="A2151" s="18"/>
      <c r="B2151" s="18"/>
      <c r="C2151" s="74"/>
      <c r="D2151" s="74"/>
      <c r="E2151" s="75"/>
      <c r="F2151" s="5"/>
      <c r="G2151" s="5"/>
      <c r="H2151" s="5"/>
      <c r="K2151" s="5"/>
      <c r="L2151" s="5"/>
      <c r="M2151" s="18"/>
      <c r="N2151" s="18"/>
      <c r="T2151" s="67"/>
      <c r="U2151" s="67"/>
      <c r="V2151" s="20"/>
    </row>
    <row r="2152" spans="1:22" hidden="1" x14ac:dyDescent="0.25">
      <c r="A2152" s="18"/>
      <c r="B2152" s="18"/>
      <c r="C2152" s="74"/>
      <c r="D2152" s="74"/>
      <c r="E2152" s="75"/>
      <c r="F2152" s="5"/>
      <c r="G2152" s="5"/>
      <c r="H2152" s="5"/>
      <c r="K2152" s="5"/>
      <c r="L2152" s="5"/>
      <c r="M2152" s="18"/>
      <c r="N2152" s="18"/>
      <c r="T2152" s="67"/>
      <c r="U2152" s="67"/>
      <c r="V2152" s="20"/>
    </row>
    <row r="2153" spans="1:22" hidden="1" x14ac:dyDescent="0.25">
      <c r="A2153" s="18"/>
      <c r="B2153" s="18"/>
      <c r="C2153" s="74"/>
      <c r="D2153" s="74"/>
      <c r="E2153" s="75"/>
      <c r="F2153" s="5"/>
      <c r="G2153" s="5"/>
      <c r="H2153" s="5"/>
      <c r="K2153" s="5"/>
      <c r="L2153" s="5"/>
      <c r="M2153" s="18"/>
      <c r="N2153" s="18"/>
      <c r="T2153" s="67"/>
      <c r="U2153" s="67"/>
      <c r="V2153" s="20"/>
    </row>
    <row r="2154" spans="1:22" hidden="1" x14ac:dyDescent="0.25">
      <c r="A2154" s="18"/>
      <c r="B2154" s="18"/>
      <c r="C2154" s="74"/>
      <c r="D2154" s="74"/>
      <c r="E2154" s="75"/>
      <c r="F2154" s="5"/>
      <c r="G2154" s="5"/>
      <c r="H2154" s="5"/>
      <c r="K2154" s="5"/>
      <c r="L2154" s="5"/>
      <c r="M2154" s="18"/>
      <c r="N2154" s="18"/>
      <c r="T2154" s="67"/>
      <c r="U2154" s="67"/>
      <c r="V2154" s="20"/>
    </row>
    <row r="2155" spans="1:22" hidden="1" x14ac:dyDescent="0.25">
      <c r="A2155" s="18"/>
      <c r="B2155" s="18"/>
      <c r="C2155" s="74"/>
      <c r="D2155" s="74"/>
      <c r="E2155" s="75"/>
      <c r="F2155" s="5"/>
      <c r="G2155" s="5"/>
      <c r="H2155" s="5"/>
      <c r="K2155" s="5"/>
      <c r="L2155" s="5"/>
      <c r="M2155" s="18"/>
      <c r="N2155" s="18"/>
      <c r="T2155" s="67"/>
      <c r="U2155" s="67"/>
      <c r="V2155" s="20"/>
    </row>
    <row r="2156" spans="1:22" hidden="1" x14ac:dyDescent="0.25">
      <c r="A2156" s="18"/>
      <c r="B2156" s="18"/>
      <c r="C2156" s="74"/>
      <c r="D2156" s="74"/>
      <c r="E2156" s="75"/>
      <c r="F2156" s="5"/>
      <c r="G2156" s="5"/>
      <c r="H2156" s="5"/>
      <c r="K2156" s="5"/>
      <c r="L2156" s="5"/>
      <c r="M2156" s="18"/>
      <c r="N2156" s="18"/>
      <c r="T2156" s="67"/>
      <c r="U2156" s="67"/>
      <c r="V2156" s="20"/>
    </row>
    <row r="2157" spans="1:22" hidden="1" x14ac:dyDescent="0.25">
      <c r="A2157" s="18"/>
      <c r="B2157" s="18"/>
      <c r="C2157" s="74"/>
      <c r="D2157" s="74"/>
      <c r="E2157" s="75"/>
      <c r="F2157" s="5"/>
      <c r="G2157" s="5"/>
      <c r="H2157" s="5"/>
      <c r="K2157" s="5"/>
      <c r="L2157" s="5"/>
      <c r="M2157" s="18"/>
      <c r="N2157" s="18"/>
      <c r="T2157" s="67"/>
      <c r="U2157" s="67"/>
      <c r="V2157" s="20"/>
    </row>
    <row r="2158" spans="1:22" hidden="1" x14ac:dyDescent="0.25">
      <c r="A2158" s="18"/>
      <c r="B2158" s="18"/>
      <c r="C2158" s="74"/>
      <c r="D2158" s="74"/>
      <c r="E2158" s="75"/>
      <c r="F2158" s="5"/>
      <c r="G2158" s="5"/>
      <c r="H2158" s="5"/>
      <c r="K2158" s="5"/>
      <c r="L2158" s="5"/>
      <c r="M2158" s="18"/>
      <c r="N2158" s="18"/>
      <c r="T2158" s="67"/>
      <c r="U2158" s="67"/>
      <c r="V2158" s="20"/>
    </row>
    <row r="2159" spans="1:22" hidden="1" x14ac:dyDescent="0.25">
      <c r="A2159" s="18"/>
      <c r="B2159" s="18"/>
      <c r="C2159" s="74"/>
      <c r="D2159" s="74"/>
      <c r="E2159" s="75"/>
      <c r="F2159" s="5"/>
      <c r="G2159" s="5"/>
      <c r="H2159" s="5"/>
      <c r="K2159" s="5"/>
      <c r="L2159" s="5"/>
      <c r="M2159" s="18"/>
      <c r="N2159" s="18"/>
      <c r="T2159" s="67"/>
      <c r="U2159" s="67"/>
      <c r="V2159" s="20"/>
    </row>
    <row r="2160" spans="1:22" hidden="1" x14ac:dyDescent="0.25">
      <c r="A2160" s="18"/>
      <c r="B2160" s="18"/>
      <c r="C2160" s="74"/>
      <c r="D2160" s="74"/>
      <c r="E2160" s="75"/>
      <c r="F2160" s="5"/>
      <c r="G2160" s="5"/>
      <c r="H2160" s="5"/>
      <c r="K2160" s="5"/>
      <c r="L2160" s="5"/>
      <c r="M2160" s="18"/>
      <c r="N2160" s="18"/>
      <c r="T2160" s="67"/>
      <c r="U2160" s="67"/>
      <c r="V2160" s="20"/>
    </row>
    <row r="2161" spans="1:22" hidden="1" x14ac:dyDescent="0.25">
      <c r="A2161" s="18"/>
      <c r="B2161" s="18"/>
      <c r="C2161" s="74"/>
      <c r="D2161" s="74"/>
      <c r="E2161" s="75"/>
      <c r="F2161" s="5"/>
      <c r="G2161" s="5"/>
      <c r="H2161" s="5"/>
      <c r="K2161" s="5"/>
      <c r="L2161" s="5"/>
      <c r="M2161" s="18"/>
      <c r="N2161" s="18"/>
      <c r="T2161" s="67"/>
      <c r="U2161" s="67"/>
      <c r="V2161" s="20"/>
    </row>
    <row r="2162" spans="1:22" hidden="1" x14ac:dyDescent="0.25">
      <c r="A2162" s="18"/>
      <c r="B2162" s="18"/>
      <c r="C2162" s="74"/>
      <c r="D2162" s="74"/>
      <c r="E2162" s="75"/>
      <c r="F2162" s="5"/>
      <c r="G2162" s="5"/>
      <c r="H2162" s="5"/>
      <c r="K2162" s="5"/>
      <c r="L2162" s="5"/>
      <c r="M2162" s="18"/>
      <c r="N2162" s="18"/>
      <c r="T2162" s="67"/>
      <c r="U2162" s="67"/>
      <c r="V2162" s="20"/>
    </row>
    <row r="2163" spans="1:22" hidden="1" x14ac:dyDescent="0.25">
      <c r="A2163" s="18"/>
      <c r="B2163" s="18"/>
      <c r="C2163" s="74"/>
      <c r="D2163" s="74"/>
      <c r="E2163" s="75"/>
      <c r="F2163" s="5"/>
      <c r="G2163" s="5"/>
      <c r="H2163" s="5"/>
      <c r="K2163" s="5"/>
      <c r="L2163" s="5"/>
      <c r="M2163" s="18"/>
      <c r="N2163" s="18"/>
      <c r="T2163" s="67"/>
      <c r="U2163" s="67"/>
      <c r="V2163" s="20"/>
    </row>
    <row r="2164" spans="1:22" hidden="1" x14ac:dyDescent="0.25">
      <c r="A2164" s="18"/>
      <c r="B2164" s="18"/>
      <c r="C2164" s="74"/>
      <c r="D2164" s="74"/>
      <c r="E2164" s="75"/>
      <c r="F2164" s="5"/>
      <c r="G2164" s="5"/>
      <c r="H2164" s="5"/>
      <c r="K2164" s="5"/>
      <c r="L2164" s="5"/>
      <c r="M2164" s="18"/>
      <c r="N2164" s="18"/>
      <c r="T2164" s="67"/>
      <c r="U2164" s="67"/>
      <c r="V2164" s="20"/>
    </row>
    <row r="2165" spans="1:22" hidden="1" x14ac:dyDescent="0.25">
      <c r="A2165" s="18"/>
      <c r="B2165" s="18"/>
      <c r="C2165" s="74"/>
      <c r="D2165" s="74"/>
      <c r="E2165" s="75"/>
      <c r="F2165" s="5"/>
      <c r="G2165" s="5"/>
      <c r="H2165" s="5"/>
      <c r="K2165" s="5"/>
      <c r="L2165" s="5"/>
      <c r="M2165" s="18"/>
      <c r="N2165" s="18"/>
      <c r="T2165" s="67"/>
      <c r="U2165" s="67"/>
      <c r="V2165" s="20"/>
    </row>
    <row r="2166" spans="1:22" hidden="1" x14ac:dyDescent="0.25">
      <c r="A2166" s="18"/>
      <c r="B2166" s="18"/>
      <c r="C2166" s="74"/>
      <c r="D2166" s="74"/>
      <c r="E2166" s="75"/>
      <c r="F2166" s="5"/>
      <c r="G2166" s="5"/>
      <c r="H2166" s="5"/>
      <c r="K2166" s="5"/>
      <c r="L2166" s="5"/>
      <c r="M2166" s="18"/>
      <c r="N2166" s="18"/>
      <c r="T2166" s="67"/>
      <c r="U2166" s="67"/>
      <c r="V2166" s="20"/>
    </row>
    <row r="2167" spans="1:22" hidden="1" x14ac:dyDescent="0.25">
      <c r="A2167" s="18"/>
      <c r="B2167" s="18"/>
      <c r="C2167" s="74"/>
      <c r="D2167" s="74"/>
      <c r="E2167" s="75"/>
      <c r="F2167" s="5"/>
      <c r="G2167" s="5"/>
      <c r="H2167" s="5"/>
      <c r="K2167" s="5"/>
      <c r="L2167" s="5"/>
      <c r="M2167" s="18"/>
      <c r="N2167" s="18"/>
      <c r="T2167" s="67"/>
      <c r="U2167" s="67"/>
      <c r="V2167" s="20"/>
    </row>
    <row r="2168" spans="1:22" hidden="1" x14ac:dyDescent="0.25">
      <c r="A2168" s="18"/>
      <c r="B2168" s="18"/>
      <c r="C2168" s="74"/>
      <c r="D2168" s="74"/>
      <c r="E2168" s="75"/>
      <c r="F2168" s="5"/>
      <c r="G2168" s="5"/>
      <c r="H2168" s="5"/>
      <c r="K2168" s="5"/>
      <c r="L2168" s="5"/>
      <c r="M2168" s="18"/>
      <c r="N2168" s="18"/>
      <c r="T2168" s="67"/>
      <c r="U2168" s="67"/>
      <c r="V2168" s="20"/>
    </row>
    <row r="2169" spans="1:22" hidden="1" x14ac:dyDescent="0.25">
      <c r="A2169" s="18"/>
      <c r="B2169" s="18"/>
      <c r="C2169" s="74"/>
      <c r="D2169" s="74"/>
      <c r="E2169" s="75"/>
      <c r="F2169" s="5"/>
      <c r="G2169" s="5"/>
      <c r="H2169" s="5"/>
      <c r="K2169" s="5"/>
      <c r="L2169" s="5"/>
      <c r="M2169" s="18"/>
      <c r="N2169" s="18"/>
      <c r="T2169" s="67"/>
      <c r="U2169" s="67"/>
      <c r="V2169" s="20"/>
    </row>
    <row r="2170" spans="1:22" hidden="1" x14ac:dyDescent="0.25">
      <c r="A2170" s="18"/>
      <c r="B2170" s="18"/>
      <c r="C2170" s="74"/>
      <c r="D2170" s="74"/>
      <c r="E2170" s="75"/>
      <c r="F2170" s="5"/>
      <c r="G2170" s="5"/>
      <c r="H2170" s="5"/>
      <c r="K2170" s="5"/>
      <c r="L2170" s="5"/>
      <c r="M2170" s="18"/>
      <c r="N2170" s="18"/>
      <c r="T2170" s="67"/>
      <c r="U2170" s="67"/>
      <c r="V2170" s="20"/>
    </row>
    <row r="2171" spans="1:22" hidden="1" x14ac:dyDescent="0.25">
      <c r="A2171" s="18"/>
      <c r="B2171" s="18"/>
      <c r="C2171" s="74"/>
      <c r="D2171" s="74"/>
      <c r="E2171" s="75"/>
      <c r="F2171" s="5"/>
      <c r="G2171" s="5"/>
      <c r="H2171" s="5"/>
      <c r="K2171" s="5"/>
      <c r="L2171" s="5"/>
      <c r="M2171" s="18"/>
      <c r="N2171" s="18"/>
      <c r="T2171" s="67"/>
      <c r="U2171" s="67"/>
      <c r="V2171" s="20"/>
    </row>
    <row r="2172" spans="1:22" hidden="1" x14ac:dyDescent="0.25">
      <c r="A2172" s="18"/>
      <c r="B2172" s="18"/>
      <c r="C2172" s="74"/>
      <c r="D2172" s="74"/>
      <c r="E2172" s="75"/>
      <c r="F2172" s="5"/>
      <c r="G2172" s="5"/>
      <c r="H2172" s="5"/>
      <c r="K2172" s="5"/>
      <c r="L2172" s="5"/>
      <c r="M2172" s="18"/>
      <c r="N2172" s="18"/>
      <c r="T2172" s="67"/>
      <c r="U2172" s="67"/>
      <c r="V2172" s="20"/>
    </row>
    <row r="2173" spans="1:22" hidden="1" x14ac:dyDescent="0.25">
      <c r="A2173" s="18"/>
      <c r="B2173" s="18"/>
      <c r="C2173" s="74"/>
      <c r="D2173" s="74"/>
      <c r="E2173" s="75"/>
      <c r="F2173" s="5"/>
      <c r="G2173" s="5"/>
      <c r="H2173" s="5"/>
      <c r="K2173" s="5"/>
      <c r="L2173" s="5"/>
      <c r="M2173" s="18"/>
      <c r="N2173" s="18"/>
      <c r="T2173" s="67"/>
      <c r="U2173" s="67"/>
      <c r="V2173" s="20"/>
    </row>
    <row r="2174" spans="1:22" hidden="1" x14ac:dyDescent="0.25">
      <c r="A2174" s="18"/>
      <c r="B2174" s="18"/>
      <c r="C2174" s="74"/>
      <c r="D2174" s="74"/>
      <c r="E2174" s="75"/>
      <c r="F2174" s="5"/>
      <c r="G2174" s="5"/>
      <c r="H2174" s="5"/>
      <c r="K2174" s="5"/>
      <c r="L2174" s="5"/>
      <c r="M2174" s="18"/>
      <c r="N2174" s="18"/>
      <c r="T2174" s="67"/>
      <c r="U2174" s="67"/>
      <c r="V2174" s="20"/>
    </row>
    <row r="2175" spans="1:22" hidden="1" x14ac:dyDescent="0.25">
      <c r="A2175" s="18"/>
      <c r="B2175" s="18"/>
      <c r="C2175" s="74"/>
      <c r="D2175" s="74"/>
      <c r="E2175" s="75"/>
      <c r="F2175" s="5"/>
      <c r="G2175" s="5"/>
      <c r="H2175" s="5"/>
      <c r="K2175" s="5"/>
      <c r="L2175" s="5"/>
      <c r="M2175" s="18"/>
      <c r="N2175" s="18"/>
      <c r="T2175" s="67"/>
      <c r="U2175" s="67"/>
      <c r="V2175" s="20"/>
    </row>
    <row r="2176" spans="1:22" hidden="1" x14ac:dyDescent="0.25">
      <c r="A2176" s="18"/>
      <c r="B2176" s="18"/>
      <c r="C2176" s="74"/>
      <c r="D2176" s="74"/>
      <c r="E2176" s="75"/>
      <c r="F2176" s="5"/>
      <c r="G2176" s="5"/>
      <c r="H2176" s="5"/>
      <c r="K2176" s="5"/>
      <c r="L2176" s="5"/>
      <c r="M2176" s="18"/>
      <c r="N2176" s="18"/>
      <c r="T2176" s="67"/>
      <c r="U2176" s="67"/>
      <c r="V2176" s="20"/>
    </row>
    <row r="2177" spans="1:22" hidden="1" x14ac:dyDescent="0.25">
      <c r="A2177" s="18"/>
      <c r="B2177" s="18"/>
      <c r="C2177" s="74"/>
      <c r="D2177" s="74"/>
      <c r="E2177" s="75"/>
      <c r="F2177" s="5"/>
      <c r="G2177" s="5"/>
      <c r="H2177" s="5"/>
      <c r="K2177" s="5"/>
      <c r="L2177" s="5"/>
      <c r="M2177" s="18"/>
      <c r="N2177" s="18"/>
      <c r="T2177" s="67"/>
      <c r="U2177" s="67"/>
      <c r="V2177" s="20"/>
    </row>
    <row r="2178" spans="1:22" hidden="1" x14ac:dyDescent="0.25">
      <c r="A2178" s="18"/>
      <c r="B2178" s="18"/>
      <c r="C2178" s="74"/>
      <c r="D2178" s="74"/>
      <c r="E2178" s="75"/>
      <c r="F2178" s="5"/>
      <c r="G2178" s="5"/>
      <c r="H2178" s="5"/>
      <c r="K2178" s="5"/>
      <c r="L2178" s="5"/>
      <c r="M2178" s="18"/>
      <c r="N2178" s="18"/>
      <c r="T2178" s="67"/>
      <c r="U2178" s="67"/>
      <c r="V2178" s="20"/>
    </row>
    <row r="2179" spans="1:22" hidden="1" x14ac:dyDescent="0.25">
      <c r="A2179" s="18"/>
      <c r="B2179" s="18"/>
      <c r="C2179" s="74"/>
      <c r="D2179" s="74"/>
      <c r="E2179" s="75"/>
      <c r="F2179" s="5"/>
      <c r="G2179" s="5"/>
      <c r="H2179" s="5"/>
      <c r="K2179" s="5"/>
      <c r="L2179" s="5"/>
      <c r="M2179" s="18"/>
      <c r="N2179" s="18"/>
      <c r="T2179" s="67"/>
      <c r="U2179" s="67"/>
      <c r="V2179" s="20"/>
    </row>
    <row r="2180" spans="1:22" hidden="1" x14ac:dyDescent="0.25">
      <c r="A2180" s="18"/>
      <c r="B2180" s="18"/>
      <c r="C2180" s="74"/>
      <c r="D2180" s="74"/>
      <c r="E2180" s="75"/>
      <c r="F2180" s="5"/>
      <c r="G2180" s="5"/>
      <c r="H2180" s="5"/>
      <c r="K2180" s="5"/>
      <c r="L2180" s="5"/>
      <c r="M2180" s="18"/>
      <c r="N2180" s="18"/>
      <c r="T2180" s="67"/>
      <c r="U2180" s="67"/>
      <c r="V2180" s="20"/>
    </row>
    <row r="2181" spans="1:22" hidden="1" x14ac:dyDescent="0.25">
      <c r="A2181" s="18"/>
      <c r="B2181" s="18"/>
      <c r="C2181" s="74"/>
      <c r="D2181" s="74"/>
      <c r="E2181" s="75"/>
      <c r="F2181" s="5"/>
      <c r="G2181" s="5"/>
      <c r="H2181" s="5"/>
      <c r="K2181" s="5"/>
      <c r="L2181" s="5"/>
      <c r="M2181" s="18"/>
      <c r="N2181" s="18"/>
      <c r="T2181" s="67"/>
      <c r="U2181" s="67"/>
      <c r="V2181" s="20"/>
    </row>
    <row r="2182" spans="1:22" hidden="1" x14ac:dyDescent="0.25">
      <c r="A2182" s="18"/>
      <c r="B2182" s="18"/>
      <c r="C2182" s="74"/>
      <c r="D2182" s="74"/>
      <c r="E2182" s="75"/>
      <c r="F2182" s="5"/>
      <c r="G2182" s="5"/>
      <c r="H2182" s="5"/>
      <c r="K2182" s="5"/>
      <c r="L2182" s="5"/>
      <c r="M2182" s="18"/>
      <c r="N2182" s="18"/>
      <c r="T2182" s="67"/>
      <c r="U2182" s="67"/>
      <c r="V2182" s="20"/>
    </row>
    <row r="2183" spans="1:22" hidden="1" x14ac:dyDescent="0.25">
      <c r="A2183" s="18"/>
      <c r="B2183" s="18"/>
      <c r="C2183" s="74"/>
      <c r="D2183" s="74"/>
      <c r="E2183" s="75"/>
      <c r="F2183" s="5"/>
      <c r="G2183" s="5"/>
      <c r="H2183" s="5"/>
      <c r="K2183" s="5"/>
      <c r="L2183" s="5"/>
      <c r="M2183" s="18"/>
      <c r="N2183" s="18"/>
      <c r="T2183" s="67"/>
      <c r="U2183" s="67"/>
      <c r="V2183" s="20"/>
    </row>
    <row r="2184" spans="1:22" hidden="1" x14ac:dyDescent="0.25">
      <c r="A2184" s="18"/>
      <c r="B2184" s="18"/>
      <c r="C2184" s="74"/>
      <c r="D2184" s="74"/>
      <c r="E2184" s="75"/>
      <c r="F2184" s="5"/>
      <c r="G2184" s="5"/>
      <c r="H2184" s="5"/>
      <c r="K2184" s="5"/>
      <c r="L2184" s="5"/>
      <c r="M2184" s="18"/>
      <c r="N2184" s="18"/>
      <c r="T2184" s="67"/>
      <c r="U2184" s="67"/>
      <c r="V2184" s="20"/>
    </row>
    <row r="2185" spans="1:22" hidden="1" x14ac:dyDescent="0.25">
      <c r="A2185" s="18"/>
      <c r="B2185" s="18"/>
      <c r="C2185" s="74"/>
      <c r="D2185" s="74"/>
      <c r="E2185" s="75"/>
      <c r="F2185" s="5"/>
      <c r="G2185" s="5"/>
      <c r="H2185" s="5"/>
      <c r="K2185" s="5"/>
      <c r="L2185" s="5"/>
      <c r="M2185" s="18"/>
      <c r="N2185" s="18"/>
      <c r="T2185" s="67"/>
      <c r="U2185" s="67"/>
      <c r="V2185" s="20"/>
    </row>
    <row r="2186" spans="1:22" hidden="1" x14ac:dyDescent="0.25">
      <c r="A2186" s="18"/>
      <c r="B2186" s="18"/>
      <c r="C2186" s="74"/>
      <c r="D2186" s="74"/>
      <c r="E2186" s="75"/>
      <c r="F2186" s="5"/>
      <c r="G2186" s="5"/>
      <c r="H2186" s="5"/>
      <c r="K2186" s="5"/>
      <c r="L2186" s="5"/>
      <c r="M2186" s="18"/>
      <c r="N2186" s="18"/>
      <c r="T2186" s="67"/>
      <c r="U2186" s="67"/>
      <c r="V2186" s="20"/>
    </row>
    <row r="2187" spans="1:22" hidden="1" x14ac:dyDescent="0.25">
      <c r="A2187" s="18"/>
      <c r="B2187" s="18"/>
      <c r="C2187" s="74"/>
      <c r="D2187" s="74"/>
      <c r="E2187" s="75"/>
      <c r="F2187" s="5"/>
      <c r="G2187" s="5"/>
      <c r="H2187" s="5"/>
      <c r="K2187" s="5"/>
      <c r="L2187" s="5"/>
      <c r="M2187" s="18"/>
      <c r="N2187" s="18"/>
      <c r="T2187" s="67"/>
      <c r="U2187" s="67"/>
      <c r="V2187" s="20"/>
    </row>
    <row r="2188" spans="1:22" hidden="1" x14ac:dyDescent="0.25">
      <c r="A2188" s="18"/>
      <c r="B2188" s="18"/>
      <c r="C2188" s="74"/>
      <c r="D2188" s="74"/>
      <c r="E2188" s="75"/>
      <c r="F2188" s="5"/>
      <c r="G2188" s="5"/>
      <c r="H2188" s="5"/>
      <c r="K2188" s="5"/>
      <c r="L2188" s="5"/>
      <c r="M2188" s="18"/>
      <c r="N2188" s="18"/>
      <c r="T2188" s="67"/>
      <c r="U2188" s="67"/>
      <c r="V2188" s="20"/>
    </row>
    <row r="2189" spans="1:22" hidden="1" x14ac:dyDescent="0.25">
      <c r="A2189" s="18"/>
      <c r="B2189" s="18"/>
      <c r="C2189" s="74"/>
      <c r="D2189" s="74"/>
      <c r="E2189" s="75"/>
      <c r="F2189" s="5"/>
      <c r="G2189" s="5"/>
      <c r="H2189" s="5"/>
      <c r="K2189" s="5"/>
      <c r="L2189" s="5"/>
      <c r="M2189" s="18"/>
      <c r="N2189" s="18"/>
      <c r="T2189" s="67"/>
      <c r="U2189" s="67"/>
      <c r="V2189" s="20"/>
    </row>
    <row r="2190" spans="1:22" hidden="1" x14ac:dyDescent="0.25">
      <c r="A2190" s="18"/>
      <c r="B2190" s="18"/>
      <c r="C2190" s="74"/>
      <c r="D2190" s="74"/>
      <c r="E2190" s="75"/>
      <c r="F2190" s="5"/>
      <c r="G2190" s="5"/>
      <c r="H2190" s="5"/>
      <c r="K2190" s="5"/>
      <c r="L2190" s="5"/>
      <c r="M2190" s="18"/>
      <c r="N2190" s="18"/>
      <c r="T2190" s="67"/>
      <c r="U2190" s="67"/>
      <c r="V2190" s="20"/>
    </row>
    <row r="2191" spans="1:22" hidden="1" x14ac:dyDescent="0.25">
      <c r="A2191" s="18"/>
      <c r="B2191" s="18"/>
      <c r="C2191" s="74"/>
      <c r="D2191" s="74"/>
      <c r="E2191" s="75"/>
      <c r="F2191" s="5"/>
      <c r="G2191" s="5"/>
      <c r="H2191" s="5"/>
      <c r="K2191" s="5"/>
      <c r="L2191" s="5"/>
      <c r="M2191" s="18"/>
      <c r="N2191" s="18"/>
      <c r="T2191" s="67"/>
      <c r="U2191" s="67"/>
      <c r="V2191" s="20"/>
    </row>
    <row r="2192" spans="1:22" hidden="1" x14ac:dyDescent="0.25">
      <c r="A2192" s="18"/>
      <c r="B2192" s="18"/>
      <c r="C2192" s="74"/>
      <c r="D2192" s="74"/>
      <c r="E2192" s="75"/>
      <c r="F2192" s="5"/>
      <c r="G2192" s="5"/>
      <c r="H2192" s="5"/>
      <c r="K2192" s="5"/>
      <c r="L2192" s="5"/>
      <c r="M2192" s="18"/>
      <c r="N2192" s="18"/>
      <c r="T2192" s="67"/>
      <c r="U2192" s="67"/>
      <c r="V2192" s="20"/>
    </row>
    <row r="2193" spans="1:22" hidden="1" x14ac:dyDescent="0.25">
      <c r="A2193" s="18"/>
      <c r="B2193" s="18"/>
      <c r="C2193" s="74"/>
      <c r="D2193" s="74"/>
      <c r="E2193" s="75"/>
      <c r="F2193" s="5"/>
      <c r="G2193" s="5"/>
      <c r="H2193" s="5"/>
      <c r="K2193" s="5"/>
      <c r="L2193" s="5"/>
      <c r="M2193" s="18"/>
      <c r="N2193" s="18"/>
      <c r="T2193" s="67"/>
      <c r="U2193" s="67"/>
      <c r="V2193" s="20"/>
    </row>
    <row r="2194" spans="1:22" hidden="1" x14ac:dyDescent="0.25">
      <c r="A2194" s="18"/>
      <c r="B2194" s="18"/>
      <c r="C2194" s="74"/>
      <c r="D2194" s="74"/>
      <c r="E2194" s="75"/>
      <c r="F2194" s="5"/>
      <c r="G2194" s="5"/>
      <c r="H2194" s="5"/>
      <c r="K2194" s="5"/>
      <c r="L2194" s="5"/>
      <c r="M2194" s="18"/>
      <c r="N2194" s="18"/>
      <c r="T2194" s="67"/>
      <c r="U2194" s="67"/>
      <c r="V2194" s="20"/>
    </row>
    <row r="2195" spans="1:22" hidden="1" x14ac:dyDescent="0.25">
      <c r="A2195" s="18"/>
      <c r="B2195" s="18"/>
      <c r="C2195" s="74"/>
      <c r="D2195" s="74"/>
      <c r="E2195" s="75"/>
      <c r="F2195" s="5"/>
      <c r="G2195" s="5"/>
      <c r="H2195" s="5"/>
      <c r="K2195" s="5"/>
      <c r="L2195" s="5"/>
      <c r="M2195" s="18"/>
      <c r="N2195" s="18"/>
      <c r="T2195" s="67"/>
      <c r="U2195" s="67"/>
      <c r="V2195" s="20"/>
    </row>
    <row r="2196" spans="1:22" hidden="1" x14ac:dyDescent="0.25">
      <c r="A2196" s="18"/>
      <c r="B2196" s="18"/>
      <c r="C2196" s="74"/>
      <c r="D2196" s="74"/>
      <c r="E2196" s="75"/>
      <c r="F2196" s="5"/>
      <c r="G2196" s="5"/>
      <c r="H2196" s="5"/>
      <c r="K2196" s="5"/>
      <c r="L2196" s="5"/>
      <c r="M2196" s="18"/>
      <c r="N2196" s="18"/>
      <c r="T2196" s="67"/>
      <c r="U2196" s="67"/>
      <c r="V2196" s="20"/>
    </row>
    <row r="2197" spans="1:22" hidden="1" x14ac:dyDescent="0.25">
      <c r="A2197" s="18"/>
      <c r="B2197" s="18"/>
      <c r="C2197" s="74"/>
      <c r="D2197" s="74"/>
      <c r="E2197" s="75"/>
      <c r="F2197" s="5"/>
      <c r="G2197" s="5"/>
      <c r="H2197" s="5"/>
      <c r="K2197" s="5"/>
      <c r="L2197" s="5"/>
      <c r="M2197" s="18"/>
      <c r="N2197" s="18"/>
      <c r="T2197" s="67"/>
      <c r="U2197" s="67"/>
      <c r="V2197" s="20"/>
    </row>
    <row r="2198" spans="1:22" hidden="1" x14ac:dyDescent="0.25">
      <c r="A2198" s="18"/>
      <c r="B2198" s="18"/>
      <c r="C2198" s="74"/>
      <c r="D2198" s="74"/>
      <c r="E2198" s="75"/>
      <c r="F2198" s="5"/>
      <c r="G2198" s="5"/>
      <c r="H2198" s="5"/>
      <c r="K2198" s="5"/>
      <c r="L2198" s="5"/>
      <c r="M2198" s="18"/>
      <c r="N2198" s="18"/>
      <c r="T2198" s="67"/>
      <c r="U2198" s="67"/>
      <c r="V2198" s="20"/>
    </row>
    <row r="2199" spans="1:22" hidden="1" x14ac:dyDescent="0.25">
      <c r="A2199" s="18"/>
      <c r="B2199" s="18"/>
      <c r="C2199" s="74"/>
      <c r="D2199" s="74"/>
      <c r="E2199" s="75"/>
      <c r="F2199" s="5"/>
      <c r="G2199" s="5"/>
      <c r="H2199" s="5"/>
      <c r="K2199" s="5"/>
      <c r="L2199" s="5"/>
      <c r="M2199" s="18"/>
      <c r="N2199" s="18"/>
      <c r="T2199" s="67"/>
      <c r="U2199" s="67"/>
      <c r="V2199" s="20"/>
    </row>
    <row r="2200" spans="1:22" hidden="1" x14ac:dyDescent="0.25">
      <c r="A2200" s="18"/>
      <c r="B2200" s="18"/>
      <c r="C2200" s="74"/>
      <c r="D2200" s="74"/>
      <c r="E2200" s="75"/>
      <c r="F2200" s="5"/>
      <c r="G2200" s="5"/>
      <c r="H2200" s="5"/>
      <c r="K2200" s="5"/>
      <c r="L2200" s="5"/>
      <c r="M2200" s="18"/>
      <c r="N2200" s="18"/>
      <c r="T2200" s="67"/>
      <c r="U2200" s="67"/>
      <c r="V2200" s="20"/>
    </row>
    <row r="2201" spans="1:22" hidden="1" x14ac:dyDescent="0.25">
      <c r="A2201" s="18"/>
      <c r="B2201" s="18"/>
      <c r="C2201" s="74"/>
      <c r="D2201" s="74"/>
      <c r="E2201" s="75"/>
      <c r="F2201" s="5"/>
      <c r="G2201" s="5"/>
      <c r="H2201" s="5"/>
      <c r="K2201" s="5"/>
      <c r="L2201" s="5"/>
      <c r="M2201" s="18"/>
      <c r="N2201" s="18"/>
      <c r="T2201" s="67"/>
      <c r="U2201" s="67"/>
      <c r="V2201" s="20"/>
    </row>
    <row r="2202" spans="1:22" hidden="1" x14ac:dyDescent="0.25">
      <c r="A2202" s="18"/>
      <c r="B2202" s="18"/>
      <c r="C2202" s="74"/>
      <c r="D2202" s="74"/>
      <c r="E2202" s="75"/>
      <c r="F2202" s="5"/>
      <c r="G2202" s="5"/>
      <c r="H2202" s="5"/>
      <c r="K2202" s="5"/>
      <c r="L2202" s="5"/>
      <c r="M2202" s="18"/>
      <c r="N2202" s="18"/>
      <c r="T2202" s="67"/>
      <c r="U2202" s="67"/>
      <c r="V2202" s="20"/>
    </row>
    <row r="2203" spans="1:22" hidden="1" x14ac:dyDescent="0.25">
      <c r="A2203" s="18"/>
      <c r="B2203" s="18"/>
      <c r="C2203" s="74"/>
      <c r="D2203" s="74"/>
      <c r="E2203" s="75"/>
      <c r="F2203" s="5"/>
      <c r="G2203" s="5"/>
      <c r="H2203" s="5"/>
      <c r="K2203" s="5"/>
      <c r="L2203" s="5"/>
      <c r="M2203" s="18"/>
      <c r="N2203" s="18"/>
      <c r="T2203" s="67"/>
      <c r="U2203" s="67"/>
      <c r="V2203" s="20"/>
    </row>
    <row r="2204" spans="1:22" hidden="1" x14ac:dyDescent="0.25">
      <c r="A2204" s="18"/>
      <c r="B2204" s="18"/>
      <c r="C2204" s="74"/>
      <c r="D2204" s="74"/>
      <c r="E2204" s="75"/>
      <c r="F2204" s="5"/>
      <c r="G2204" s="5"/>
      <c r="H2204" s="5"/>
      <c r="K2204" s="5"/>
      <c r="L2204" s="5"/>
      <c r="M2204" s="18"/>
      <c r="N2204" s="18"/>
      <c r="T2204" s="67"/>
      <c r="U2204" s="67"/>
      <c r="V2204" s="20"/>
    </row>
    <row r="2205" spans="1:22" hidden="1" x14ac:dyDescent="0.25">
      <c r="A2205" s="18"/>
      <c r="B2205" s="18"/>
      <c r="C2205" s="74"/>
      <c r="D2205" s="74"/>
      <c r="E2205" s="75"/>
      <c r="F2205" s="5"/>
      <c r="G2205" s="5"/>
      <c r="H2205" s="5"/>
      <c r="K2205" s="5"/>
      <c r="L2205" s="5"/>
      <c r="M2205" s="18"/>
      <c r="N2205" s="18"/>
      <c r="T2205" s="67"/>
      <c r="U2205" s="67"/>
      <c r="V2205" s="20"/>
    </row>
    <row r="2206" spans="1:22" hidden="1" x14ac:dyDescent="0.25">
      <c r="A2206" s="18"/>
      <c r="B2206" s="18"/>
      <c r="C2206" s="74"/>
      <c r="D2206" s="74"/>
      <c r="E2206" s="75"/>
      <c r="F2206" s="5"/>
      <c r="G2206" s="5"/>
      <c r="H2206" s="5"/>
      <c r="K2206" s="5"/>
      <c r="L2206" s="5"/>
      <c r="M2206" s="18"/>
      <c r="N2206" s="18"/>
      <c r="T2206" s="67"/>
      <c r="U2206" s="67"/>
      <c r="V2206" s="20"/>
    </row>
    <row r="2207" spans="1:22" hidden="1" x14ac:dyDescent="0.25">
      <c r="A2207" s="18"/>
      <c r="B2207" s="18"/>
      <c r="C2207" s="74"/>
      <c r="D2207" s="74"/>
      <c r="E2207" s="75"/>
      <c r="F2207" s="5"/>
      <c r="G2207" s="5"/>
      <c r="H2207" s="5"/>
      <c r="K2207" s="5"/>
      <c r="L2207" s="5"/>
      <c r="M2207" s="18"/>
      <c r="N2207" s="18"/>
      <c r="T2207" s="67"/>
      <c r="U2207" s="67"/>
      <c r="V2207" s="20"/>
    </row>
    <row r="2208" spans="1:22" hidden="1" x14ac:dyDescent="0.25">
      <c r="A2208" s="18"/>
      <c r="B2208" s="18"/>
      <c r="C2208" s="74"/>
      <c r="D2208" s="74"/>
      <c r="E2208" s="75"/>
      <c r="F2208" s="5"/>
      <c r="G2208" s="5"/>
      <c r="H2208" s="5"/>
      <c r="K2208" s="5"/>
      <c r="L2208" s="5"/>
      <c r="M2208" s="18"/>
      <c r="N2208" s="18"/>
      <c r="T2208" s="67"/>
      <c r="U2208" s="67"/>
      <c r="V2208" s="20"/>
    </row>
    <row r="2209" spans="1:22" hidden="1" x14ac:dyDescent="0.25">
      <c r="A2209" s="18"/>
      <c r="B2209" s="18"/>
      <c r="C2209" s="74"/>
      <c r="D2209" s="74"/>
      <c r="E2209" s="75"/>
      <c r="F2209" s="5"/>
      <c r="G2209" s="5"/>
      <c r="H2209" s="5"/>
      <c r="K2209" s="5"/>
      <c r="L2209" s="5"/>
      <c r="M2209" s="18"/>
      <c r="N2209" s="18"/>
      <c r="T2209" s="67"/>
      <c r="U2209" s="67"/>
      <c r="V2209" s="20"/>
    </row>
    <row r="2210" spans="1:22" hidden="1" x14ac:dyDescent="0.25">
      <c r="A2210" s="18"/>
      <c r="B2210" s="18"/>
      <c r="C2210" s="74"/>
      <c r="D2210" s="74"/>
      <c r="E2210" s="75"/>
      <c r="F2210" s="5"/>
      <c r="G2210" s="5"/>
      <c r="H2210" s="5"/>
      <c r="K2210" s="5"/>
      <c r="L2210" s="5"/>
      <c r="M2210" s="18"/>
      <c r="N2210" s="18"/>
      <c r="T2210" s="67"/>
      <c r="U2210" s="67"/>
      <c r="V2210" s="20"/>
    </row>
    <row r="2211" spans="1:22" hidden="1" x14ac:dyDescent="0.25">
      <c r="A2211" s="18"/>
      <c r="B2211" s="18"/>
      <c r="C2211" s="74"/>
      <c r="D2211" s="74"/>
      <c r="E2211" s="75"/>
      <c r="F2211" s="5"/>
      <c r="G2211" s="5"/>
      <c r="H2211" s="5"/>
      <c r="K2211" s="5"/>
      <c r="L2211" s="5"/>
      <c r="M2211" s="18"/>
      <c r="N2211" s="18"/>
      <c r="T2211" s="67"/>
      <c r="U2211" s="67"/>
      <c r="V2211" s="20"/>
    </row>
    <row r="2212" spans="1:22" hidden="1" x14ac:dyDescent="0.25">
      <c r="A2212" s="18"/>
      <c r="B2212" s="18"/>
      <c r="C2212" s="74"/>
      <c r="D2212" s="74"/>
      <c r="E2212" s="75"/>
      <c r="F2212" s="5"/>
      <c r="G2212" s="5"/>
      <c r="H2212" s="5"/>
      <c r="K2212" s="5"/>
      <c r="L2212" s="5"/>
      <c r="M2212" s="18"/>
      <c r="N2212" s="18"/>
      <c r="T2212" s="67"/>
      <c r="U2212" s="67"/>
      <c r="V2212" s="20"/>
    </row>
    <row r="2213" spans="1:22" hidden="1" x14ac:dyDescent="0.25">
      <c r="A2213" s="18"/>
      <c r="B2213" s="18"/>
      <c r="C2213" s="74"/>
      <c r="D2213" s="74"/>
      <c r="E2213" s="75"/>
      <c r="F2213" s="5"/>
      <c r="G2213" s="5"/>
      <c r="H2213" s="5"/>
      <c r="K2213" s="5"/>
      <c r="L2213" s="5"/>
      <c r="M2213" s="18"/>
      <c r="N2213" s="18"/>
      <c r="T2213" s="67"/>
      <c r="U2213" s="67"/>
      <c r="V2213" s="20"/>
    </row>
    <row r="2214" spans="1:22" hidden="1" x14ac:dyDescent="0.25">
      <c r="A2214" s="18"/>
      <c r="B2214" s="18"/>
      <c r="C2214" s="74"/>
      <c r="D2214" s="74"/>
      <c r="E2214" s="75"/>
      <c r="F2214" s="5"/>
      <c r="G2214" s="5"/>
      <c r="H2214" s="5"/>
      <c r="K2214" s="5"/>
      <c r="L2214" s="5"/>
      <c r="M2214" s="18"/>
      <c r="N2214" s="18"/>
      <c r="T2214" s="67"/>
      <c r="U2214" s="67"/>
      <c r="V2214" s="20"/>
    </row>
    <row r="2215" spans="1:22" hidden="1" x14ac:dyDescent="0.25">
      <c r="A2215" s="18"/>
      <c r="B2215" s="18"/>
      <c r="C2215" s="74"/>
      <c r="D2215" s="74"/>
      <c r="E2215" s="75"/>
      <c r="F2215" s="5"/>
      <c r="G2215" s="5"/>
      <c r="H2215" s="5"/>
      <c r="K2215" s="5"/>
      <c r="L2215" s="5"/>
      <c r="M2215" s="18"/>
      <c r="N2215" s="18"/>
      <c r="T2215" s="67"/>
      <c r="U2215" s="67"/>
      <c r="V2215" s="20"/>
    </row>
    <row r="2216" spans="1:22" hidden="1" x14ac:dyDescent="0.25">
      <c r="A2216" s="18"/>
      <c r="B2216" s="18"/>
      <c r="C2216" s="74"/>
      <c r="D2216" s="74"/>
      <c r="E2216" s="75"/>
      <c r="F2216" s="5"/>
      <c r="G2216" s="5"/>
      <c r="H2216" s="5"/>
      <c r="K2216" s="5"/>
      <c r="L2216" s="5"/>
      <c r="M2216" s="18"/>
      <c r="N2216" s="18"/>
      <c r="T2216" s="67"/>
      <c r="U2216" s="67"/>
      <c r="V2216" s="20"/>
    </row>
    <row r="2217" spans="1:22" hidden="1" x14ac:dyDescent="0.25">
      <c r="A2217" s="18"/>
      <c r="B2217" s="18"/>
      <c r="C2217" s="74"/>
      <c r="D2217" s="74"/>
      <c r="E2217" s="75"/>
      <c r="F2217" s="5"/>
      <c r="G2217" s="5"/>
      <c r="H2217" s="5"/>
      <c r="K2217" s="5"/>
      <c r="L2217" s="5"/>
      <c r="M2217" s="18"/>
      <c r="N2217" s="18"/>
      <c r="T2217" s="67"/>
      <c r="U2217" s="67"/>
      <c r="V2217" s="20"/>
    </row>
    <row r="2218" spans="1:22" hidden="1" x14ac:dyDescent="0.25">
      <c r="A2218" s="18"/>
      <c r="B2218" s="18"/>
      <c r="C2218" s="74"/>
      <c r="D2218" s="74"/>
      <c r="E2218" s="75"/>
      <c r="F2218" s="5"/>
      <c r="G2218" s="5"/>
      <c r="H2218" s="5"/>
      <c r="K2218" s="5"/>
      <c r="L2218" s="5"/>
      <c r="M2218" s="18"/>
      <c r="N2218" s="18"/>
      <c r="T2218" s="67"/>
      <c r="U2218" s="67"/>
      <c r="V2218" s="20"/>
    </row>
    <row r="2219" spans="1:22" hidden="1" x14ac:dyDescent="0.25">
      <c r="A2219" s="18"/>
      <c r="B2219" s="18"/>
      <c r="C2219" s="74"/>
      <c r="D2219" s="74"/>
      <c r="E2219" s="75"/>
      <c r="F2219" s="5"/>
      <c r="G2219" s="5"/>
      <c r="H2219" s="5"/>
      <c r="K2219" s="5"/>
      <c r="L2219" s="5"/>
      <c r="M2219" s="18"/>
      <c r="N2219" s="18"/>
      <c r="T2219" s="67"/>
      <c r="U2219" s="67"/>
      <c r="V2219" s="20"/>
    </row>
    <row r="2220" spans="1:22" hidden="1" x14ac:dyDescent="0.25">
      <c r="A2220" s="18"/>
      <c r="B2220" s="18"/>
      <c r="C2220" s="74"/>
      <c r="D2220" s="74"/>
      <c r="E2220" s="75"/>
      <c r="F2220" s="5"/>
      <c r="G2220" s="5"/>
      <c r="H2220" s="5"/>
      <c r="K2220" s="5"/>
      <c r="L2220" s="5"/>
      <c r="M2220" s="18"/>
      <c r="N2220" s="18"/>
      <c r="T2220" s="67"/>
      <c r="U2220" s="67"/>
      <c r="V2220" s="20"/>
    </row>
    <row r="2221" spans="1:22" hidden="1" x14ac:dyDescent="0.25">
      <c r="A2221" s="18"/>
      <c r="B2221" s="18"/>
      <c r="C2221" s="74"/>
      <c r="D2221" s="74"/>
      <c r="E2221" s="75"/>
      <c r="F2221" s="5"/>
      <c r="G2221" s="5"/>
      <c r="H2221" s="5"/>
      <c r="K2221" s="5"/>
      <c r="L2221" s="5"/>
      <c r="M2221" s="18"/>
      <c r="N2221" s="18"/>
      <c r="T2221" s="67"/>
      <c r="U2221" s="67"/>
      <c r="V2221" s="20"/>
    </row>
    <row r="2222" spans="1:22" hidden="1" x14ac:dyDescent="0.25">
      <c r="A2222" s="18"/>
      <c r="B2222" s="18"/>
      <c r="C2222" s="74"/>
      <c r="D2222" s="74"/>
      <c r="E2222" s="75"/>
      <c r="F2222" s="5"/>
      <c r="G2222" s="5"/>
      <c r="H2222" s="5"/>
      <c r="K2222" s="5"/>
      <c r="L2222" s="5"/>
      <c r="M2222" s="18"/>
      <c r="N2222" s="18"/>
      <c r="T2222" s="67"/>
      <c r="U2222" s="67"/>
      <c r="V2222" s="20"/>
    </row>
    <row r="2223" spans="1:22" hidden="1" x14ac:dyDescent="0.25">
      <c r="A2223" s="18"/>
      <c r="B2223" s="18"/>
      <c r="C2223" s="74"/>
      <c r="D2223" s="74"/>
      <c r="E2223" s="75"/>
      <c r="F2223" s="5"/>
      <c r="G2223" s="5"/>
      <c r="H2223" s="5"/>
      <c r="K2223" s="5"/>
      <c r="L2223" s="5"/>
      <c r="M2223" s="18"/>
      <c r="N2223" s="18"/>
      <c r="T2223" s="67"/>
      <c r="U2223" s="67"/>
      <c r="V2223" s="20"/>
    </row>
    <row r="2224" spans="1:22" hidden="1" x14ac:dyDescent="0.25">
      <c r="A2224" s="18"/>
      <c r="B2224" s="18"/>
      <c r="C2224" s="74"/>
      <c r="D2224" s="74"/>
      <c r="E2224" s="75"/>
      <c r="F2224" s="5"/>
      <c r="G2224" s="5"/>
      <c r="H2224" s="5"/>
      <c r="K2224" s="5"/>
      <c r="L2224" s="5"/>
      <c r="M2224" s="18"/>
      <c r="N2224" s="18"/>
      <c r="T2224" s="67"/>
      <c r="U2224" s="67"/>
      <c r="V2224" s="20"/>
    </row>
    <row r="2225" spans="1:22" hidden="1" x14ac:dyDescent="0.25">
      <c r="A2225" s="18"/>
      <c r="B2225" s="18"/>
      <c r="C2225" s="74"/>
      <c r="D2225" s="74"/>
      <c r="E2225" s="75"/>
      <c r="F2225" s="5"/>
      <c r="G2225" s="5"/>
      <c r="H2225" s="5"/>
      <c r="K2225" s="5"/>
      <c r="L2225" s="5"/>
      <c r="M2225" s="18"/>
      <c r="N2225" s="18"/>
      <c r="T2225" s="67"/>
      <c r="U2225" s="67"/>
      <c r="V2225" s="20"/>
    </row>
    <row r="2226" spans="1:22" hidden="1" x14ac:dyDescent="0.25">
      <c r="A2226" s="18"/>
      <c r="B2226" s="18"/>
      <c r="C2226" s="74"/>
      <c r="D2226" s="74"/>
      <c r="E2226" s="75"/>
      <c r="F2226" s="5"/>
      <c r="G2226" s="5"/>
      <c r="H2226" s="5"/>
      <c r="K2226" s="5"/>
      <c r="L2226" s="5"/>
      <c r="M2226" s="18"/>
      <c r="N2226" s="18"/>
      <c r="T2226" s="67"/>
      <c r="U2226" s="67"/>
      <c r="V2226" s="20"/>
    </row>
    <row r="2227" spans="1:22" hidden="1" x14ac:dyDescent="0.25">
      <c r="A2227" s="18"/>
      <c r="B2227" s="18"/>
      <c r="C2227" s="74"/>
      <c r="D2227" s="74"/>
      <c r="E2227" s="75"/>
      <c r="F2227" s="5"/>
      <c r="G2227" s="5"/>
      <c r="H2227" s="5"/>
      <c r="K2227" s="5"/>
      <c r="L2227" s="5"/>
      <c r="M2227" s="18"/>
      <c r="N2227" s="18"/>
      <c r="T2227" s="67"/>
      <c r="U2227" s="67"/>
      <c r="V2227" s="20"/>
    </row>
    <row r="2228" spans="1:22" hidden="1" x14ac:dyDescent="0.25">
      <c r="A2228" s="18"/>
      <c r="B2228" s="18"/>
      <c r="C2228" s="74"/>
      <c r="D2228" s="74"/>
      <c r="E2228" s="75"/>
      <c r="F2228" s="5"/>
      <c r="G2228" s="5"/>
      <c r="H2228" s="5"/>
      <c r="K2228" s="5"/>
      <c r="L2228" s="5"/>
      <c r="M2228" s="18"/>
      <c r="N2228" s="18"/>
      <c r="T2228" s="67"/>
      <c r="U2228" s="67"/>
      <c r="V2228" s="20"/>
    </row>
    <row r="2229" spans="1:22" hidden="1" x14ac:dyDescent="0.25">
      <c r="A2229" s="18"/>
      <c r="B2229" s="18"/>
      <c r="C2229" s="74"/>
      <c r="D2229" s="74"/>
      <c r="E2229" s="75"/>
      <c r="F2229" s="5"/>
      <c r="G2229" s="5"/>
      <c r="H2229" s="5"/>
      <c r="K2229" s="5"/>
      <c r="L2229" s="5"/>
      <c r="M2229" s="18"/>
      <c r="N2229" s="18"/>
      <c r="T2229" s="67"/>
      <c r="U2229" s="67"/>
      <c r="V2229" s="20"/>
    </row>
    <row r="2230" spans="1:22" hidden="1" x14ac:dyDescent="0.25">
      <c r="A2230" s="18"/>
      <c r="B2230" s="18"/>
      <c r="C2230" s="74"/>
      <c r="D2230" s="74"/>
      <c r="E2230" s="75"/>
      <c r="F2230" s="5"/>
      <c r="G2230" s="5"/>
      <c r="H2230" s="5"/>
      <c r="K2230" s="5"/>
      <c r="L2230" s="5"/>
      <c r="M2230" s="18"/>
      <c r="N2230" s="18"/>
      <c r="T2230" s="67"/>
      <c r="U2230" s="67"/>
      <c r="V2230" s="20"/>
    </row>
    <row r="2231" spans="1:22" hidden="1" x14ac:dyDescent="0.25">
      <c r="A2231" s="18"/>
      <c r="B2231" s="18"/>
      <c r="C2231" s="74"/>
      <c r="D2231" s="74"/>
      <c r="E2231" s="75"/>
      <c r="F2231" s="5"/>
      <c r="G2231" s="5"/>
      <c r="H2231" s="5"/>
      <c r="K2231" s="5"/>
      <c r="L2231" s="5"/>
      <c r="M2231" s="18"/>
      <c r="N2231" s="18"/>
      <c r="T2231" s="67"/>
      <c r="U2231" s="67"/>
      <c r="V2231" s="20"/>
    </row>
    <row r="2232" spans="1:22" hidden="1" x14ac:dyDescent="0.25">
      <c r="A2232" s="18"/>
      <c r="B2232" s="18"/>
      <c r="C2232" s="74"/>
      <c r="D2232" s="74"/>
      <c r="E2232" s="75"/>
      <c r="F2232" s="5"/>
      <c r="G2232" s="5"/>
      <c r="H2232" s="5"/>
      <c r="K2232" s="5"/>
      <c r="L2232" s="5"/>
      <c r="M2232" s="18"/>
      <c r="N2232" s="18"/>
      <c r="T2232" s="67"/>
      <c r="U2232" s="67"/>
      <c r="V2232" s="20"/>
    </row>
    <row r="2233" spans="1:22" hidden="1" x14ac:dyDescent="0.25">
      <c r="A2233" s="18"/>
      <c r="B2233" s="18"/>
      <c r="C2233" s="74"/>
      <c r="D2233" s="74"/>
      <c r="E2233" s="75"/>
      <c r="F2233" s="5"/>
      <c r="G2233" s="5"/>
      <c r="H2233" s="5"/>
      <c r="K2233" s="5"/>
      <c r="L2233" s="5"/>
      <c r="M2233" s="18"/>
      <c r="N2233" s="18"/>
      <c r="T2233" s="67"/>
      <c r="U2233" s="67"/>
      <c r="V2233" s="20"/>
    </row>
    <row r="2234" spans="1:22" hidden="1" x14ac:dyDescent="0.25">
      <c r="A2234" s="18"/>
      <c r="B2234" s="18"/>
      <c r="C2234" s="74"/>
      <c r="D2234" s="74"/>
      <c r="E2234" s="75"/>
      <c r="F2234" s="5"/>
      <c r="G2234" s="5"/>
      <c r="H2234" s="5"/>
      <c r="K2234" s="5"/>
      <c r="L2234" s="5"/>
      <c r="M2234" s="18"/>
      <c r="N2234" s="18"/>
      <c r="T2234" s="67"/>
      <c r="U2234" s="67"/>
      <c r="V2234" s="20"/>
    </row>
    <row r="2235" spans="1:22" hidden="1" x14ac:dyDescent="0.25">
      <c r="A2235" s="18"/>
      <c r="B2235" s="18"/>
      <c r="C2235" s="74"/>
      <c r="D2235" s="74"/>
      <c r="E2235" s="75"/>
      <c r="F2235" s="5"/>
      <c r="G2235" s="5"/>
      <c r="H2235" s="5"/>
      <c r="K2235" s="5"/>
      <c r="L2235" s="5"/>
      <c r="M2235" s="18"/>
      <c r="N2235" s="18"/>
      <c r="T2235" s="67"/>
      <c r="U2235" s="67"/>
      <c r="V2235" s="20"/>
    </row>
    <row r="2236" spans="1:22" hidden="1" x14ac:dyDescent="0.25">
      <c r="A2236" s="18"/>
      <c r="B2236" s="18"/>
      <c r="C2236" s="74"/>
      <c r="D2236" s="74"/>
      <c r="E2236" s="75"/>
      <c r="F2236" s="5"/>
      <c r="G2236" s="5"/>
      <c r="H2236" s="5"/>
      <c r="K2236" s="5"/>
      <c r="L2236" s="5"/>
      <c r="M2236" s="18"/>
      <c r="N2236" s="18"/>
      <c r="T2236" s="67"/>
      <c r="U2236" s="67"/>
      <c r="V2236" s="20"/>
    </row>
    <row r="2237" spans="1:22" hidden="1" x14ac:dyDescent="0.25">
      <c r="A2237" s="18"/>
      <c r="B2237" s="18"/>
      <c r="C2237" s="74"/>
      <c r="D2237" s="74"/>
      <c r="E2237" s="75"/>
      <c r="F2237" s="5"/>
      <c r="G2237" s="5"/>
      <c r="H2237" s="5"/>
      <c r="K2237" s="5"/>
      <c r="L2237" s="5"/>
      <c r="M2237" s="18"/>
      <c r="N2237" s="18"/>
      <c r="T2237" s="67"/>
      <c r="U2237" s="67"/>
      <c r="V2237" s="20"/>
    </row>
    <row r="2238" spans="1:22" hidden="1" x14ac:dyDescent="0.25">
      <c r="A2238" s="18"/>
      <c r="B2238" s="18"/>
      <c r="C2238" s="74"/>
      <c r="D2238" s="74"/>
      <c r="E2238" s="75"/>
      <c r="F2238" s="5"/>
      <c r="G2238" s="5"/>
      <c r="H2238" s="5"/>
      <c r="K2238" s="5"/>
      <c r="L2238" s="5"/>
      <c r="M2238" s="18"/>
      <c r="N2238" s="18"/>
      <c r="T2238" s="67"/>
      <c r="U2238" s="67"/>
      <c r="V2238" s="20"/>
    </row>
    <row r="2239" spans="1:22" hidden="1" x14ac:dyDescent="0.25">
      <c r="A2239" s="18"/>
      <c r="B2239" s="18"/>
      <c r="C2239" s="74"/>
      <c r="D2239" s="74"/>
      <c r="E2239" s="75"/>
      <c r="F2239" s="5"/>
      <c r="G2239" s="5"/>
      <c r="H2239" s="5"/>
      <c r="K2239" s="5"/>
      <c r="L2239" s="5"/>
      <c r="M2239" s="18"/>
      <c r="N2239" s="18"/>
      <c r="T2239" s="67"/>
      <c r="U2239" s="67"/>
      <c r="V2239" s="20"/>
    </row>
    <row r="2240" spans="1:22" hidden="1" x14ac:dyDescent="0.25">
      <c r="A2240" s="18"/>
      <c r="B2240" s="18"/>
      <c r="C2240" s="74"/>
      <c r="D2240" s="74"/>
      <c r="E2240" s="75"/>
      <c r="F2240" s="5"/>
      <c r="G2240" s="5"/>
      <c r="H2240" s="5"/>
      <c r="K2240" s="5"/>
      <c r="L2240" s="5"/>
      <c r="M2240" s="18"/>
      <c r="N2240" s="18"/>
      <c r="T2240" s="67"/>
      <c r="U2240" s="67"/>
      <c r="V2240" s="20"/>
    </row>
    <row r="2241" spans="1:22" hidden="1" x14ac:dyDescent="0.25">
      <c r="A2241" s="18"/>
      <c r="B2241" s="18"/>
      <c r="C2241" s="74"/>
      <c r="D2241" s="74"/>
      <c r="E2241" s="75"/>
      <c r="F2241" s="5"/>
      <c r="G2241" s="5"/>
      <c r="H2241" s="5"/>
      <c r="K2241" s="5"/>
      <c r="L2241" s="5"/>
      <c r="M2241" s="18"/>
      <c r="N2241" s="18"/>
      <c r="T2241" s="67"/>
      <c r="U2241" s="67"/>
      <c r="V2241" s="20"/>
    </row>
    <row r="2242" spans="1:22" hidden="1" x14ac:dyDescent="0.25">
      <c r="A2242" s="18"/>
      <c r="B2242" s="18"/>
      <c r="C2242" s="74"/>
      <c r="D2242" s="74"/>
      <c r="E2242" s="75"/>
      <c r="F2242" s="5"/>
      <c r="G2242" s="5"/>
      <c r="H2242" s="5"/>
      <c r="K2242" s="5"/>
      <c r="L2242" s="5"/>
      <c r="M2242" s="18"/>
      <c r="N2242" s="18"/>
      <c r="T2242" s="67"/>
      <c r="U2242" s="67"/>
      <c r="V2242" s="20"/>
    </row>
    <row r="2243" spans="1:22" hidden="1" x14ac:dyDescent="0.25">
      <c r="A2243" s="18"/>
      <c r="B2243" s="18"/>
      <c r="C2243" s="74"/>
      <c r="D2243" s="74"/>
      <c r="E2243" s="75"/>
      <c r="F2243" s="5"/>
      <c r="G2243" s="5"/>
      <c r="H2243" s="5"/>
      <c r="K2243" s="5"/>
      <c r="L2243" s="5"/>
      <c r="M2243" s="18"/>
      <c r="N2243" s="18"/>
      <c r="T2243" s="67"/>
      <c r="U2243" s="67"/>
      <c r="V2243" s="20"/>
    </row>
    <row r="2244" spans="1:22" hidden="1" x14ac:dyDescent="0.25">
      <c r="A2244" s="18"/>
      <c r="B2244" s="18"/>
      <c r="C2244" s="74"/>
      <c r="D2244" s="74"/>
      <c r="E2244" s="75"/>
      <c r="F2244" s="5"/>
      <c r="G2244" s="5"/>
      <c r="H2244" s="5"/>
      <c r="K2244" s="5"/>
      <c r="L2244" s="5"/>
      <c r="M2244" s="18"/>
      <c r="N2244" s="18"/>
      <c r="T2244" s="67"/>
      <c r="U2244" s="67"/>
      <c r="V2244" s="20"/>
    </row>
    <row r="2245" spans="1:22" hidden="1" x14ac:dyDescent="0.25">
      <c r="A2245" s="18"/>
      <c r="B2245" s="18"/>
      <c r="C2245" s="74"/>
      <c r="D2245" s="74"/>
      <c r="E2245" s="75"/>
      <c r="F2245" s="5"/>
      <c r="G2245" s="5"/>
      <c r="H2245" s="5"/>
      <c r="K2245" s="5"/>
      <c r="L2245" s="5"/>
      <c r="M2245" s="18"/>
      <c r="N2245" s="18"/>
      <c r="T2245" s="67"/>
      <c r="U2245" s="67"/>
      <c r="V2245" s="20"/>
    </row>
    <row r="2246" spans="1:22" hidden="1" x14ac:dyDescent="0.25">
      <c r="A2246" s="18"/>
      <c r="B2246" s="18"/>
      <c r="C2246" s="74"/>
      <c r="D2246" s="74"/>
      <c r="E2246" s="75"/>
      <c r="F2246" s="5"/>
      <c r="G2246" s="5"/>
      <c r="H2246" s="5"/>
      <c r="K2246" s="5"/>
      <c r="L2246" s="5"/>
      <c r="M2246" s="18"/>
      <c r="N2246" s="18"/>
      <c r="T2246" s="67"/>
      <c r="U2246" s="67"/>
      <c r="V2246" s="20"/>
    </row>
    <row r="2247" spans="1:22" hidden="1" x14ac:dyDescent="0.25">
      <c r="A2247" s="18"/>
      <c r="B2247" s="18"/>
      <c r="C2247" s="74"/>
      <c r="D2247" s="74"/>
      <c r="E2247" s="75"/>
      <c r="F2247" s="5"/>
      <c r="G2247" s="5"/>
      <c r="H2247" s="5"/>
      <c r="K2247" s="5"/>
      <c r="L2247" s="5"/>
      <c r="M2247" s="18"/>
      <c r="N2247" s="18"/>
      <c r="T2247" s="67"/>
      <c r="U2247" s="67"/>
      <c r="V2247" s="20"/>
    </row>
    <row r="2248" spans="1:22" hidden="1" x14ac:dyDescent="0.25">
      <c r="A2248" s="18"/>
      <c r="B2248" s="18"/>
      <c r="C2248" s="74"/>
      <c r="D2248" s="74"/>
      <c r="E2248" s="75"/>
      <c r="F2248" s="5"/>
      <c r="G2248" s="5"/>
      <c r="H2248" s="5"/>
      <c r="K2248" s="5"/>
      <c r="L2248" s="5"/>
      <c r="M2248" s="18"/>
      <c r="N2248" s="18"/>
      <c r="T2248" s="67"/>
      <c r="U2248" s="67"/>
      <c r="V2248" s="20"/>
    </row>
    <row r="2249" spans="1:22" hidden="1" x14ac:dyDescent="0.25">
      <c r="A2249" s="18"/>
      <c r="B2249" s="18"/>
      <c r="C2249" s="74"/>
      <c r="D2249" s="74"/>
      <c r="E2249" s="75"/>
      <c r="F2249" s="5"/>
      <c r="G2249" s="5"/>
      <c r="H2249" s="5"/>
      <c r="K2249" s="5"/>
      <c r="L2249" s="5"/>
      <c r="M2249" s="18"/>
      <c r="N2249" s="18"/>
      <c r="T2249" s="67"/>
      <c r="U2249" s="67"/>
      <c r="V2249" s="20"/>
    </row>
    <row r="2250" spans="1:22" hidden="1" x14ac:dyDescent="0.25">
      <c r="A2250" s="18"/>
      <c r="B2250" s="18"/>
      <c r="C2250" s="74"/>
      <c r="D2250" s="74"/>
      <c r="E2250" s="75"/>
      <c r="F2250" s="5"/>
      <c r="G2250" s="5"/>
      <c r="H2250" s="5"/>
      <c r="K2250" s="5"/>
      <c r="L2250" s="5"/>
      <c r="M2250" s="18"/>
      <c r="N2250" s="18"/>
      <c r="T2250" s="67"/>
      <c r="U2250" s="67"/>
      <c r="V2250" s="20"/>
    </row>
    <row r="2251" spans="1:22" hidden="1" x14ac:dyDescent="0.25">
      <c r="A2251" s="18"/>
      <c r="B2251" s="18"/>
      <c r="C2251" s="74"/>
      <c r="D2251" s="74"/>
      <c r="E2251" s="75"/>
      <c r="F2251" s="5"/>
      <c r="G2251" s="5"/>
      <c r="H2251" s="5"/>
      <c r="K2251" s="5"/>
      <c r="L2251" s="5"/>
      <c r="M2251" s="18"/>
      <c r="N2251" s="18"/>
      <c r="T2251" s="67"/>
      <c r="U2251" s="67"/>
      <c r="V2251" s="20"/>
    </row>
    <row r="2252" spans="1:22" hidden="1" x14ac:dyDescent="0.25">
      <c r="A2252" s="18"/>
      <c r="B2252" s="18"/>
      <c r="C2252" s="74"/>
      <c r="D2252" s="74"/>
      <c r="E2252" s="75"/>
      <c r="F2252" s="5"/>
      <c r="G2252" s="5"/>
      <c r="H2252" s="5"/>
      <c r="K2252" s="5"/>
      <c r="L2252" s="5"/>
      <c r="M2252" s="18"/>
      <c r="N2252" s="18"/>
      <c r="T2252" s="67"/>
      <c r="U2252" s="67"/>
      <c r="V2252" s="20"/>
    </row>
    <row r="2253" spans="1:22" hidden="1" x14ac:dyDescent="0.25">
      <c r="A2253" s="18"/>
      <c r="B2253" s="18"/>
      <c r="C2253" s="74"/>
      <c r="D2253" s="74"/>
      <c r="E2253" s="75"/>
      <c r="F2253" s="5"/>
      <c r="G2253" s="5"/>
      <c r="H2253" s="5"/>
      <c r="K2253" s="5"/>
      <c r="L2253" s="5"/>
      <c r="M2253" s="18"/>
      <c r="N2253" s="18"/>
      <c r="T2253" s="67"/>
      <c r="U2253" s="67"/>
      <c r="V2253" s="20"/>
    </row>
    <row r="2254" spans="1:22" hidden="1" x14ac:dyDescent="0.25">
      <c r="A2254" s="18"/>
      <c r="B2254" s="18"/>
      <c r="C2254" s="74"/>
      <c r="D2254" s="74"/>
      <c r="E2254" s="75"/>
      <c r="F2254" s="5"/>
      <c r="G2254" s="5"/>
      <c r="H2254" s="5"/>
      <c r="K2254" s="5"/>
      <c r="L2254" s="5"/>
      <c r="M2254" s="18"/>
      <c r="N2254" s="18"/>
      <c r="T2254" s="67"/>
      <c r="U2254" s="67"/>
      <c r="V2254" s="20"/>
    </row>
    <row r="2255" spans="1:22" hidden="1" x14ac:dyDescent="0.25">
      <c r="A2255" s="18"/>
      <c r="B2255" s="18"/>
      <c r="C2255" s="74"/>
      <c r="D2255" s="74"/>
      <c r="E2255" s="75"/>
      <c r="F2255" s="5"/>
      <c r="G2255" s="5"/>
      <c r="H2255" s="5"/>
      <c r="K2255" s="5"/>
      <c r="L2255" s="5"/>
      <c r="M2255" s="18"/>
      <c r="N2255" s="18"/>
      <c r="T2255" s="67"/>
      <c r="U2255" s="67"/>
      <c r="V2255" s="20"/>
    </row>
    <row r="2256" spans="1:22" hidden="1" x14ac:dyDescent="0.25">
      <c r="A2256" s="18"/>
      <c r="B2256" s="18"/>
      <c r="C2256" s="74"/>
      <c r="D2256" s="74"/>
      <c r="E2256" s="75"/>
      <c r="F2256" s="5"/>
      <c r="G2256" s="5"/>
      <c r="H2256" s="5"/>
      <c r="K2256" s="5"/>
      <c r="L2256" s="5"/>
      <c r="M2256" s="18"/>
      <c r="N2256" s="18"/>
      <c r="T2256" s="67"/>
      <c r="U2256" s="67"/>
      <c r="V2256" s="20"/>
    </row>
    <row r="2257" spans="1:22" hidden="1" x14ac:dyDescent="0.25">
      <c r="A2257" s="18"/>
      <c r="B2257" s="18"/>
      <c r="C2257" s="74"/>
      <c r="D2257" s="74"/>
      <c r="E2257" s="75"/>
      <c r="F2257" s="5"/>
      <c r="G2257" s="5"/>
      <c r="H2257" s="5"/>
      <c r="K2257" s="5"/>
      <c r="L2257" s="5"/>
      <c r="M2257" s="18"/>
      <c r="N2257" s="18"/>
      <c r="T2257" s="67"/>
      <c r="U2257" s="67"/>
      <c r="V2257" s="20"/>
    </row>
    <row r="2258" spans="1:22" hidden="1" x14ac:dyDescent="0.25">
      <c r="A2258" s="18"/>
      <c r="B2258" s="18"/>
      <c r="C2258" s="74"/>
      <c r="D2258" s="74"/>
      <c r="E2258" s="75"/>
      <c r="F2258" s="5"/>
      <c r="G2258" s="5"/>
      <c r="H2258" s="5"/>
      <c r="K2258" s="5"/>
      <c r="L2258" s="5"/>
      <c r="M2258" s="18"/>
      <c r="N2258" s="18"/>
      <c r="T2258" s="67"/>
      <c r="U2258" s="67"/>
      <c r="V2258" s="20"/>
    </row>
    <row r="2259" spans="1:22" hidden="1" x14ac:dyDescent="0.25">
      <c r="A2259" s="18"/>
      <c r="B2259" s="18"/>
      <c r="C2259" s="74"/>
      <c r="D2259" s="74"/>
      <c r="E2259" s="75"/>
      <c r="F2259" s="5"/>
      <c r="G2259" s="5"/>
      <c r="H2259" s="5"/>
      <c r="K2259" s="5"/>
      <c r="L2259" s="5"/>
      <c r="M2259" s="18"/>
      <c r="N2259" s="18"/>
      <c r="T2259" s="67"/>
      <c r="U2259" s="67"/>
      <c r="V2259" s="20"/>
    </row>
    <row r="2260" spans="1:22" hidden="1" x14ac:dyDescent="0.25">
      <c r="A2260" s="18"/>
      <c r="B2260" s="18"/>
      <c r="C2260" s="74"/>
      <c r="D2260" s="74"/>
      <c r="E2260" s="75"/>
      <c r="F2260" s="5"/>
      <c r="G2260" s="5"/>
      <c r="H2260" s="5"/>
      <c r="K2260" s="5"/>
      <c r="L2260" s="5"/>
      <c r="M2260" s="18"/>
      <c r="N2260" s="18"/>
      <c r="T2260" s="67"/>
      <c r="U2260" s="67"/>
      <c r="V2260" s="20"/>
    </row>
    <row r="2261" spans="1:22" hidden="1" x14ac:dyDescent="0.25">
      <c r="A2261" s="18"/>
      <c r="B2261" s="18"/>
      <c r="C2261" s="74"/>
      <c r="D2261" s="74"/>
      <c r="E2261" s="75"/>
      <c r="F2261" s="5"/>
      <c r="G2261" s="5"/>
      <c r="H2261" s="5"/>
      <c r="K2261" s="5"/>
      <c r="L2261" s="5"/>
      <c r="M2261" s="18"/>
      <c r="N2261" s="18"/>
      <c r="T2261" s="67"/>
      <c r="U2261" s="67"/>
      <c r="V2261" s="20"/>
    </row>
    <row r="2262" spans="1:22" hidden="1" x14ac:dyDescent="0.25">
      <c r="A2262" s="18"/>
      <c r="B2262" s="18"/>
      <c r="C2262" s="74"/>
      <c r="D2262" s="74"/>
      <c r="E2262" s="75"/>
      <c r="F2262" s="5"/>
      <c r="G2262" s="5"/>
      <c r="H2262" s="5"/>
      <c r="K2262" s="5"/>
      <c r="L2262" s="5"/>
      <c r="M2262" s="18"/>
      <c r="N2262" s="18"/>
      <c r="T2262" s="67"/>
      <c r="U2262" s="67"/>
      <c r="V2262" s="20"/>
    </row>
    <row r="2263" spans="1:22" hidden="1" x14ac:dyDescent="0.25">
      <c r="A2263" s="18"/>
      <c r="B2263" s="18"/>
      <c r="C2263" s="74"/>
      <c r="D2263" s="74"/>
      <c r="E2263" s="75"/>
      <c r="F2263" s="5"/>
      <c r="G2263" s="5"/>
      <c r="H2263" s="5"/>
      <c r="K2263" s="5"/>
      <c r="L2263" s="5"/>
      <c r="M2263" s="18"/>
      <c r="N2263" s="18"/>
      <c r="T2263" s="67"/>
      <c r="U2263" s="67"/>
      <c r="V2263" s="20"/>
    </row>
    <row r="2264" spans="1:22" hidden="1" x14ac:dyDescent="0.25">
      <c r="A2264" s="18"/>
      <c r="B2264" s="18"/>
      <c r="C2264" s="74"/>
      <c r="D2264" s="74"/>
      <c r="E2264" s="75"/>
      <c r="F2264" s="5"/>
      <c r="G2264" s="5"/>
      <c r="H2264" s="5"/>
      <c r="K2264" s="5"/>
      <c r="L2264" s="5"/>
      <c r="M2264" s="18"/>
      <c r="N2264" s="18"/>
      <c r="T2264" s="67"/>
      <c r="U2264" s="67"/>
      <c r="V2264" s="20"/>
    </row>
    <row r="2265" spans="1:22" hidden="1" x14ac:dyDescent="0.25">
      <c r="A2265" s="18"/>
      <c r="B2265" s="18"/>
      <c r="C2265" s="74"/>
      <c r="D2265" s="74"/>
      <c r="E2265" s="75"/>
      <c r="F2265" s="5"/>
      <c r="G2265" s="5"/>
      <c r="H2265" s="5"/>
      <c r="K2265" s="5"/>
      <c r="L2265" s="5"/>
      <c r="M2265" s="18"/>
      <c r="N2265" s="18"/>
      <c r="T2265" s="67"/>
      <c r="U2265" s="67"/>
      <c r="V2265" s="20"/>
    </row>
    <row r="2266" spans="1:22" hidden="1" x14ac:dyDescent="0.25">
      <c r="A2266" s="18"/>
      <c r="B2266" s="18"/>
      <c r="C2266" s="74"/>
      <c r="D2266" s="74"/>
      <c r="E2266" s="75"/>
      <c r="F2266" s="5"/>
      <c r="G2266" s="5"/>
      <c r="H2266" s="5"/>
      <c r="K2266" s="5"/>
      <c r="L2266" s="5"/>
      <c r="M2266" s="18"/>
      <c r="N2266" s="18"/>
      <c r="T2266" s="67"/>
      <c r="U2266" s="67"/>
      <c r="V2266" s="20"/>
    </row>
    <row r="2267" spans="1:22" hidden="1" x14ac:dyDescent="0.25">
      <c r="A2267" s="18"/>
      <c r="B2267" s="18"/>
      <c r="C2267" s="74"/>
      <c r="D2267" s="74"/>
      <c r="E2267" s="75"/>
      <c r="F2267" s="5"/>
      <c r="G2267" s="5"/>
      <c r="H2267" s="5"/>
      <c r="K2267" s="5"/>
      <c r="L2267" s="5"/>
      <c r="M2267" s="18"/>
      <c r="N2267" s="18"/>
      <c r="T2267" s="67"/>
      <c r="U2267" s="67"/>
      <c r="V2267" s="20"/>
    </row>
    <row r="2268" spans="1:22" hidden="1" x14ac:dyDescent="0.25">
      <c r="A2268" s="18"/>
      <c r="B2268" s="18"/>
      <c r="C2268" s="74"/>
      <c r="D2268" s="74"/>
      <c r="E2268" s="75"/>
      <c r="F2268" s="5"/>
      <c r="G2268" s="5"/>
      <c r="H2268" s="5"/>
      <c r="K2268" s="5"/>
      <c r="L2268" s="5"/>
      <c r="M2268" s="18"/>
      <c r="N2268" s="18"/>
      <c r="T2268" s="67"/>
      <c r="U2268" s="67"/>
      <c r="V2268" s="20"/>
    </row>
    <row r="2269" spans="1:22" hidden="1" x14ac:dyDescent="0.25">
      <c r="A2269" s="18"/>
      <c r="B2269" s="18"/>
      <c r="C2269" s="74"/>
      <c r="D2269" s="74"/>
      <c r="E2269" s="75"/>
      <c r="F2269" s="5"/>
      <c r="G2269" s="5"/>
      <c r="H2269" s="5"/>
      <c r="K2269" s="5"/>
      <c r="L2269" s="5"/>
      <c r="M2269" s="18"/>
      <c r="N2269" s="18"/>
      <c r="T2269" s="67"/>
      <c r="U2269" s="67"/>
      <c r="V2269" s="20"/>
    </row>
    <row r="2270" spans="1:22" hidden="1" x14ac:dyDescent="0.25">
      <c r="A2270" s="18"/>
      <c r="B2270" s="18"/>
      <c r="C2270" s="74"/>
      <c r="D2270" s="74"/>
      <c r="E2270" s="75"/>
      <c r="F2270" s="5"/>
      <c r="G2270" s="5"/>
      <c r="H2270" s="5"/>
      <c r="K2270" s="5"/>
      <c r="L2270" s="5"/>
      <c r="M2270" s="18"/>
      <c r="N2270" s="18"/>
      <c r="T2270" s="67"/>
      <c r="U2270" s="67"/>
      <c r="V2270" s="20"/>
    </row>
    <row r="2271" spans="1:22" hidden="1" x14ac:dyDescent="0.25">
      <c r="A2271" s="18"/>
      <c r="B2271" s="18"/>
      <c r="C2271" s="74"/>
      <c r="D2271" s="74"/>
      <c r="E2271" s="75"/>
      <c r="F2271" s="5"/>
      <c r="G2271" s="5"/>
      <c r="H2271" s="5"/>
      <c r="K2271" s="5"/>
      <c r="L2271" s="5"/>
      <c r="M2271" s="18"/>
      <c r="N2271" s="18"/>
      <c r="T2271" s="67"/>
      <c r="U2271" s="67"/>
      <c r="V2271" s="20"/>
    </row>
    <row r="2272" spans="1:22" hidden="1" x14ac:dyDescent="0.25">
      <c r="A2272" s="18"/>
      <c r="B2272" s="18"/>
      <c r="C2272" s="74"/>
      <c r="D2272" s="74"/>
      <c r="E2272" s="75"/>
      <c r="F2272" s="5"/>
      <c r="G2272" s="5"/>
      <c r="H2272" s="5"/>
      <c r="K2272" s="5"/>
      <c r="L2272" s="5"/>
      <c r="M2272" s="18"/>
      <c r="N2272" s="18"/>
      <c r="T2272" s="67"/>
      <c r="U2272" s="67"/>
      <c r="V2272" s="20"/>
    </row>
    <row r="2273" spans="1:22" hidden="1" x14ac:dyDescent="0.25">
      <c r="A2273" s="18"/>
      <c r="B2273" s="18"/>
      <c r="C2273" s="74"/>
      <c r="D2273" s="74"/>
      <c r="E2273" s="75"/>
      <c r="F2273" s="5"/>
      <c r="G2273" s="5"/>
      <c r="H2273" s="5"/>
      <c r="K2273" s="5"/>
      <c r="L2273" s="5"/>
      <c r="M2273" s="18"/>
      <c r="N2273" s="18"/>
      <c r="T2273" s="67"/>
      <c r="U2273" s="67"/>
      <c r="V2273" s="20"/>
    </row>
    <row r="2274" spans="1:22" hidden="1" x14ac:dyDescent="0.25">
      <c r="A2274" s="18"/>
      <c r="B2274" s="18"/>
      <c r="C2274" s="74"/>
      <c r="D2274" s="74"/>
      <c r="E2274" s="75"/>
      <c r="F2274" s="5"/>
      <c r="G2274" s="5"/>
      <c r="H2274" s="5"/>
      <c r="K2274" s="5"/>
      <c r="L2274" s="5"/>
      <c r="M2274" s="18"/>
      <c r="N2274" s="18"/>
      <c r="T2274" s="67"/>
      <c r="U2274" s="67"/>
      <c r="V2274" s="20"/>
    </row>
    <row r="2275" spans="1:22" hidden="1" x14ac:dyDescent="0.25">
      <c r="A2275" s="18"/>
      <c r="B2275" s="18"/>
      <c r="C2275" s="74"/>
      <c r="D2275" s="74"/>
      <c r="E2275" s="75"/>
      <c r="F2275" s="5"/>
      <c r="G2275" s="5"/>
      <c r="H2275" s="5"/>
      <c r="K2275" s="5"/>
      <c r="L2275" s="5"/>
      <c r="M2275" s="18"/>
      <c r="N2275" s="18"/>
      <c r="T2275" s="67"/>
      <c r="U2275" s="67"/>
      <c r="V2275" s="20"/>
    </row>
    <row r="2276" spans="1:22" hidden="1" x14ac:dyDescent="0.25">
      <c r="A2276" s="18"/>
      <c r="B2276" s="18"/>
      <c r="C2276" s="74"/>
      <c r="D2276" s="74"/>
      <c r="E2276" s="75"/>
      <c r="F2276" s="5"/>
      <c r="G2276" s="5"/>
      <c r="H2276" s="5"/>
      <c r="K2276" s="5"/>
      <c r="L2276" s="5"/>
      <c r="M2276" s="18"/>
      <c r="N2276" s="18"/>
      <c r="T2276" s="67"/>
      <c r="U2276" s="67"/>
      <c r="V2276" s="20"/>
    </row>
    <row r="2277" spans="1:22" hidden="1" x14ac:dyDescent="0.25">
      <c r="A2277" s="18"/>
      <c r="B2277" s="18"/>
      <c r="C2277" s="74"/>
      <c r="D2277" s="74"/>
      <c r="E2277" s="75"/>
      <c r="F2277" s="5"/>
      <c r="G2277" s="5"/>
      <c r="H2277" s="5"/>
      <c r="K2277" s="5"/>
      <c r="L2277" s="5"/>
      <c r="M2277" s="18"/>
      <c r="N2277" s="18"/>
      <c r="T2277" s="67"/>
      <c r="U2277" s="67"/>
      <c r="V2277" s="20"/>
    </row>
    <row r="2278" spans="1:22" hidden="1" x14ac:dyDescent="0.25">
      <c r="A2278" s="18"/>
      <c r="B2278" s="18"/>
      <c r="C2278" s="74"/>
      <c r="D2278" s="74"/>
      <c r="E2278" s="75"/>
      <c r="F2278" s="5"/>
      <c r="G2278" s="5"/>
      <c r="H2278" s="5"/>
      <c r="K2278" s="5"/>
      <c r="L2278" s="5"/>
      <c r="M2278" s="18"/>
      <c r="N2278" s="18"/>
      <c r="T2278" s="67"/>
      <c r="U2278" s="67"/>
      <c r="V2278" s="20"/>
    </row>
    <row r="2279" spans="1:22" hidden="1" x14ac:dyDescent="0.25">
      <c r="A2279" s="18"/>
      <c r="B2279" s="18"/>
      <c r="C2279" s="74"/>
      <c r="D2279" s="74"/>
      <c r="E2279" s="75"/>
      <c r="F2279" s="5"/>
      <c r="G2279" s="5"/>
      <c r="H2279" s="5"/>
      <c r="K2279" s="5"/>
      <c r="L2279" s="5"/>
      <c r="M2279" s="18"/>
      <c r="N2279" s="18"/>
      <c r="T2279" s="67"/>
      <c r="U2279" s="67"/>
      <c r="V2279" s="20"/>
    </row>
    <row r="2280" spans="1:22" hidden="1" x14ac:dyDescent="0.25">
      <c r="A2280" s="18"/>
      <c r="B2280" s="18"/>
      <c r="C2280" s="74"/>
      <c r="D2280" s="74"/>
      <c r="E2280" s="75"/>
      <c r="F2280" s="5"/>
      <c r="G2280" s="5"/>
      <c r="H2280" s="5"/>
      <c r="K2280" s="5"/>
      <c r="L2280" s="5"/>
      <c r="M2280" s="18"/>
      <c r="N2280" s="18"/>
      <c r="T2280" s="67"/>
      <c r="U2280" s="67"/>
      <c r="V2280" s="20"/>
    </row>
    <row r="2281" spans="1:22" hidden="1" x14ac:dyDescent="0.25">
      <c r="A2281" s="18"/>
      <c r="B2281" s="18"/>
      <c r="C2281" s="74"/>
      <c r="D2281" s="74"/>
      <c r="E2281" s="75"/>
      <c r="F2281" s="5"/>
      <c r="G2281" s="5"/>
      <c r="H2281" s="5"/>
      <c r="K2281" s="5"/>
      <c r="L2281" s="5"/>
      <c r="M2281" s="18"/>
      <c r="N2281" s="18"/>
      <c r="T2281" s="67"/>
      <c r="U2281" s="67"/>
      <c r="V2281" s="20"/>
    </row>
    <row r="2282" spans="1:22" hidden="1" x14ac:dyDescent="0.25">
      <c r="A2282" s="18"/>
      <c r="B2282" s="18"/>
      <c r="C2282" s="74"/>
      <c r="D2282" s="74"/>
      <c r="E2282" s="75"/>
      <c r="F2282" s="5"/>
      <c r="G2282" s="5"/>
      <c r="H2282" s="5"/>
      <c r="K2282" s="5"/>
      <c r="L2282" s="5"/>
      <c r="M2282" s="18"/>
      <c r="N2282" s="18"/>
      <c r="T2282" s="67"/>
      <c r="U2282" s="67"/>
      <c r="V2282" s="20"/>
    </row>
    <row r="2283" spans="1:22" hidden="1" x14ac:dyDescent="0.25">
      <c r="A2283" s="18"/>
      <c r="B2283" s="18"/>
      <c r="C2283" s="74"/>
      <c r="D2283" s="74"/>
      <c r="E2283" s="75"/>
      <c r="F2283" s="5"/>
      <c r="G2283" s="5"/>
      <c r="H2283" s="5"/>
      <c r="K2283" s="5"/>
      <c r="L2283" s="5"/>
      <c r="M2283" s="18"/>
      <c r="N2283" s="18"/>
      <c r="T2283" s="67"/>
      <c r="U2283" s="67"/>
      <c r="V2283" s="20"/>
    </row>
    <row r="2284" spans="1:22" hidden="1" x14ac:dyDescent="0.25">
      <c r="A2284" s="18"/>
      <c r="B2284" s="18"/>
      <c r="C2284" s="74"/>
      <c r="D2284" s="74"/>
      <c r="E2284" s="75"/>
      <c r="F2284" s="5"/>
      <c r="G2284" s="5"/>
      <c r="H2284" s="5"/>
      <c r="K2284" s="5"/>
      <c r="L2284" s="5"/>
      <c r="M2284" s="18"/>
      <c r="N2284" s="18"/>
      <c r="T2284" s="67"/>
      <c r="U2284" s="67"/>
      <c r="V2284" s="20"/>
    </row>
    <row r="2285" spans="1:22" hidden="1" x14ac:dyDescent="0.25">
      <c r="A2285" s="18"/>
      <c r="B2285" s="18"/>
      <c r="C2285" s="74"/>
      <c r="D2285" s="74"/>
      <c r="E2285" s="75"/>
      <c r="F2285" s="5"/>
      <c r="G2285" s="5"/>
      <c r="H2285" s="5"/>
      <c r="K2285" s="5"/>
      <c r="L2285" s="5"/>
      <c r="M2285" s="18"/>
      <c r="N2285" s="18"/>
      <c r="T2285" s="67"/>
      <c r="U2285" s="67"/>
      <c r="V2285" s="20"/>
    </row>
    <row r="2286" spans="1:22" hidden="1" x14ac:dyDescent="0.25">
      <c r="A2286" s="18"/>
      <c r="B2286" s="18"/>
      <c r="C2286" s="74"/>
      <c r="D2286" s="74"/>
      <c r="E2286" s="75"/>
      <c r="F2286" s="5"/>
      <c r="G2286" s="5"/>
      <c r="H2286" s="5"/>
      <c r="K2286" s="5"/>
      <c r="L2286" s="5"/>
      <c r="M2286" s="18"/>
      <c r="N2286" s="18"/>
      <c r="T2286" s="67"/>
      <c r="U2286" s="67"/>
      <c r="V2286" s="20"/>
    </row>
    <row r="2287" spans="1:22" hidden="1" x14ac:dyDescent="0.25">
      <c r="A2287" s="18"/>
      <c r="B2287" s="18"/>
      <c r="C2287" s="74"/>
      <c r="D2287" s="74"/>
      <c r="E2287" s="75"/>
      <c r="F2287" s="5"/>
      <c r="G2287" s="5"/>
      <c r="H2287" s="5"/>
      <c r="K2287" s="5"/>
      <c r="L2287" s="5"/>
      <c r="M2287" s="18"/>
      <c r="N2287" s="18"/>
      <c r="T2287" s="67"/>
      <c r="U2287" s="67"/>
      <c r="V2287" s="20"/>
    </row>
    <row r="2288" spans="1:22" hidden="1" x14ac:dyDescent="0.25">
      <c r="A2288" s="18"/>
      <c r="B2288" s="18"/>
      <c r="C2288" s="74"/>
      <c r="D2288" s="74"/>
      <c r="E2288" s="75"/>
      <c r="F2288" s="5"/>
      <c r="G2288" s="5"/>
      <c r="H2288" s="5"/>
      <c r="K2288" s="5"/>
      <c r="L2288" s="5"/>
      <c r="M2288" s="18"/>
      <c r="N2288" s="18"/>
      <c r="T2288" s="67"/>
      <c r="U2288" s="67"/>
      <c r="V2288" s="20"/>
    </row>
    <row r="2289" spans="1:25" hidden="1" x14ac:dyDescent="0.25">
      <c r="A2289" s="18"/>
      <c r="B2289" s="18"/>
      <c r="C2289" s="74"/>
      <c r="D2289" s="74"/>
      <c r="E2289" s="75"/>
      <c r="F2289" s="5"/>
      <c r="G2289" s="5"/>
      <c r="H2289" s="5"/>
      <c r="K2289" s="5"/>
      <c r="L2289" s="5"/>
      <c r="M2289" s="18"/>
      <c r="N2289" s="18"/>
      <c r="T2289" s="67"/>
      <c r="U2289" s="67"/>
      <c r="V2289" s="20"/>
    </row>
    <row r="2290" spans="1:25" hidden="1" x14ac:dyDescent="0.25">
      <c r="A2290" s="18"/>
      <c r="B2290" s="18"/>
      <c r="C2290" s="74"/>
      <c r="D2290" s="74"/>
      <c r="E2290" s="75"/>
      <c r="F2290" s="5"/>
      <c r="G2290" s="5"/>
      <c r="H2290" s="5"/>
      <c r="K2290" s="5"/>
      <c r="L2290" s="5"/>
      <c r="M2290" s="18"/>
      <c r="N2290" s="18"/>
      <c r="T2290" s="67"/>
      <c r="U2290" s="67"/>
      <c r="V2290" s="20"/>
    </row>
    <row r="2291" spans="1:25" hidden="1" x14ac:dyDescent="0.25">
      <c r="A2291" s="18"/>
      <c r="B2291" s="18"/>
      <c r="C2291" s="74"/>
      <c r="D2291" s="74"/>
      <c r="E2291" s="75"/>
      <c r="F2291" s="5"/>
      <c r="G2291" s="5"/>
      <c r="H2291" s="5"/>
      <c r="K2291" s="5"/>
      <c r="L2291" s="5"/>
      <c r="M2291" s="18"/>
      <c r="N2291" s="18"/>
      <c r="T2291" s="67"/>
      <c r="U2291" s="67"/>
      <c r="V2291" s="20"/>
      <c r="Y2291" s="85"/>
    </row>
    <row r="2292" spans="1:25" hidden="1" x14ac:dyDescent="0.25">
      <c r="A2292" s="18"/>
      <c r="B2292" s="18"/>
      <c r="C2292" s="74"/>
      <c r="D2292" s="74"/>
      <c r="E2292" s="75"/>
      <c r="F2292" s="5"/>
      <c r="G2292" s="5"/>
      <c r="H2292" s="5"/>
      <c r="K2292" s="5"/>
      <c r="L2292" s="5"/>
      <c r="M2292" s="18"/>
      <c r="N2292" s="18"/>
      <c r="T2292" s="67"/>
      <c r="U2292" s="67"/>
      <c r="V2292" s="20"/>
    </row>
    <row r="2293" spans="1:25" hidden="1" x14ac:dyDescent="0.25">
      <c r="A2293" s="18"/>
      <c r="B2293" s="18"/>
      <c r="C2293" s="74"/>
      <c r="D2293" s="74"/>
      <c r="E2293" s="75"/>
      <c r="F2293" s="5"/>
      <c r="G2293" s="5"/>
      <c r="H2293" s="5"/>
      <c r="K2293" s="5"/>
      <c r="L2293" s="5"/>
      <c r="M2293" s="18"/>
      <c r="N2293" s="18"/>
      <c r="T2293" s="67"/>
      <c r="U2293" s="67"/>
      <c r="V2293" s="20"/>
    </row>
    <row r="2294" spans="1:25" hidden="1" x14ac:dyDescent="0.25">
      <c r="A2294" s="18"/>
      <c r="B2294" s="18"/>
      <c r="C2294" s="74"/>
      <c r="D2294" s="74"/>
      <c r="E2294" s="75"/>
      <c r="F2294" s="5"/>
      <c r="G2294" s="5"/>
      <c r="H2294" s="5"/>
      <c r="K2294" s="5"/>
      <c r="L2294" s="5"/>
      <c r="M2294" s="18"/>
      <c r="N2294" s="18"/>
      <c r="T2294" s="67"/>
      <c r="U2294" s="67"/>
      <c r="V2294" s="20"/>
    </row>
    <row r="2295" spans="1:25" hidden="1" x14ac:dyDescent="0.25">
      <c r="A2295" s="18"/>
      <c r="B2295" s="18"/>
      <c r="C2295" s="74"/>
      <c r="D2295" s="74"/>
      <c r="E2295" s="75"/>
      <c r="F2295" s="5"/>
      <c r="G2295" s="5"/>
      <c r="H2295" s="5"/>
      <c r="K2295" s="5"/>
      <c r="L2295" s="5"/>
      <c r="M2295" s="18"/>
      <c r="N2295" s="18"/>
      <c r="T2295" s="67"/>
      <c r="U2295" s="67"/>
      <c r="V2295" s="20"/>
    </row>
    <row r="2296" spans="1:25" hidden="1" x14ac:dyDescent="0.25">
      <c r="A2296" s="18"/>
      <c r="B2296" s="18"/>
      <c r="C2296" s="74"/>
      <c r="D2296" s="74"/>
      <c r="E2296" s="75"/>
      <c r="F2296" s="5"/>
      <c r="G2296" s="5"/>
      <c r="H2296" s="5"/>
      <c r="K2296" s="5"/>
      <c r="L2296" s="5"/>
      <c r="M2296" s="18"/>
      <c r="N2296" s="18"/>
      <c r="T2296" s="67"/>
      <c r="U2296" s="67"/>
      <c r="V2296" s="20"/>
    </row>
    <row r="2297" spans="1:25" hidden="1" x14ac:dyDescent="0.25">
      <c r="A2297" s="18"/>
      <c r="B2297" s="18"/>
      <c r="C2297" s="74"/>
      <c r="D2297" s="74"/>
      <c r="E2297" s="75"/>
      <c r="F2297" s="5"/>
      <c r="G2297" s="5"/>
      <c r="H2297" s="5"/>
      <c r="K2297" s="5"/>
      <c r="L2297" s="5"/>
      <c r="M2297" s="18"/>
      <c r="N2297" s="18"/>
      <c r="T2297" s="67"/>
      <c r="U2297" s="67"/>
      <c r="V2297" s="20"/>
    </row>
    <row r="2298" spans="1:25" hidden="1" x14ac:dyDescent="0.25">
      <c r="A2298" s="18"/>
      <c r="B2298" s="18"/>
      <c r="C2298" s="74"/>
      <c r="D2298" s="74"/>
      <c r="E2298" s="75"/>
      <c r="F2298" s="5"/>
      <c r="G2298" s="5"/>
      <c r="H2298" s="5"/>
      <c r="K2298" s="5"/>
      <c r="L2298" s="5"/>
      <c r="M2298" s="18"/>
      <c r="N2298" s="18"/>
      <c r="T2298" s="67"/>
      <c r="U2298" s="67"/>
      <c r="V2298" s="20"/>
    </row>
    <row r="2299" spans="1:25" hidden="1" x14ac:dyDescent="0.25">
      <c r="A2299" s="18"/>
      <c r="B2299" s="18"/>
      <c r="C2299" s="74"/>
      <c r="D2299" s="74"/>
      <c r="E2299" s="75"/>
      <c r="F2299" s="5"/>
      <c r="G2299" s="5"/>
      <c r="H2299" s="5"/>
      <c r="K2299" s="5"/>
      <c r="L2299" s="5"/>
      <c r="M2299" s="18"/>
      <c r="N2299" s="18"/>
      <c r="T2299" s="67"/>
      <c r="U2299" s="67"/>
      <c r="V2299" s="20"/>
    </row>
    <row r="2300" spans="1:25" hidden="1" x14ac:dyDescent="0.25">
      <c r="A2300" s="18"/>
      <c r="B2300" s="18"/>
      <c r="C2300" s="74"/>
      <c r="D2300" s="74"/>
      <c r="E2300" s="75"/>
      <c r="F2300" s="5"/>
      <c r="G2300" s="5"/>
      <c r="H2300" s="5"/>
      <c r="K2300" s="5"/>
      <c r="L2300" s="5"/>
      <c r="M2300" s="18"/>
      <c r="N2300" s="18"/>
      <c r="T2300" s="67"/>
      <c r="U2300" s="67"/>
      <c r="V2300" s="20"/>
    </row>
    <row r="2301" spans="1:25" hidden="1" x14ac:dyDescent="0.25">
      <c r="A2301" s="18"/>
      <c r="B2301" s="18"/>
      <c r="C2301" s="74"/>
      <c r="D2301" s="74"/>
      <c r="E2301" s="75"/>
      <c r="F2301" s="5"/>
      <c r="G2301" s="5"/>
      <c r="H2301" s="5"/>
      <c r="K2301" s="5"/>
      <c r="L2301" s="5"/>
      <c r="M2301" s="18"/>
      <c r="N2301" s="18"/>
      <c r="T2301" s="67"/>
      <c r="U2301" s="67"/>
      <c r="V2301" s="20"/>
    </row>
    <row r="2302" spans="1:25" hidden="1" x14ac:dyDescent="0.25">
      <c r="A2302" s="18"/>
      <c r="B2302" s="18"/>
      <c r="C2302" s="74"/>
      <c r="D2302" s="74"/>
      <c r="E2302" s="75"/>
      <c r="F2302" s="5"/>
      <c r="G2302" s="5"/>
      <c r="H2302" s="5"/>
      <c r="K2302" s="5"/>
      <c r="L2302" s="5"/>
      <c r="M2302" s="18"/>
      <c r="N2302" s="18"/>
      <c r="T2302" s="67"/>
      <c r="U2302" s="67"/>
      <c r="V2302" s="20"/>
    </row>
    <row r="2303" spans="1:25" hidden="1" x14ac:dyDescent="0.25">
      <c r="A2303" s="18"/>
      <c r="B2303" s="18"/>
      <c r="C2303" s="74"/>
      <c r="D2303" s="74"/>
      <c r="E2303" s="75"/>
      <c r="F2303" s="5"/>
      <c r="G2303" s="5"/>
      <c r="H2303" s="5"/>
      <c r="K2303" s="5"/>
      <c r="L2303" s="5"/>
      <c r="M2303" s="18"/>
      <c r="N2303" s="18"/>
      <c r="T2303" s="67"/>
      <c r="U2303" s="67"/>
      <c r="V2303" s="20"/>
    </row>
    <row r="2304" spans="1:25" hidden="1" x14ac:dyDescent="0.25">
      <c r="A2304" s="18"/>
      <c r="B2304" s="18"/>
      <c r="C2304" s="74"/>
      <c r="D2304" s="74"/>
      <c r="E2304" s="75"/>
      <c r="F2304" s="5"/>
      <c r="G2304" s="5"/>
      <c r="H2304" s="5"/>
      <c r="K2304" s="5"/>
      <c r="L2304" s="5"/>
      <c r="M2304" s="18"/>
      <c r="N2304" s="18"/>
      <c r="T2304" s="67"/>
      <c r="U2304" s="67"/>
      <c r="V2304" s="20"/>
    </row>
    <row r="2305" spans="1:22" hidden="1" x14ac:dyDescent="0.25">
      <c r="A2305" s="18"/>
      <c r="B2305" s="18"/>
      <c r="C2305" s="74"/>
      <c r="D2305" s="74"/>
      <c r="E2305" s="75"/>
      <c r="F2305" s="5"/>
      <c r="G2305" s="5"/>
      <c r="H2305" s="5"/>
      <c r="K2305" s="5"/>
      <c r="L2305" s="5"/>
      <c r="M2305" s="18"/>
      <c r="N2305" s="18"/>
      <c r="T2305" s="67"/>
      <c r="U2305" s="67"/>
      <c r="V2305" s="20"/>
    </row>
    <row r="2306" spans="1:22" hidden="1" x14ac:dyDescent="0.25">
      <c r="A2306" s="18"/>
      <c r="B2306" s="18"/>
      <c r="C2306" s="74"/>
      <c r="D2306" s="74"/>
      <c r="E2306" s="75"/>
      <c r="F2306" s="5"/>
      <c r="G2306" s="5"/>
      <c r="H2306" s="5"/>
      <c r="K2306" s="5"/>
      <c r="L2306" s="5"/>
      <c r="M2306" s="18"/>
      <c r="N2306" s="18"/>
      <c r="T2306" s="67"/>
      <c r="U2306" s="67"/>
      <c r="V2306" s="20"/>
    </row>
    <row r="2307" spans="1:22" hidden="1" x14ac:dyDescent="0.25">
      <c r="A2307" s="18"/>
      <c r="B2307" s="18"/>
      <c r="C2307" s="74"/>
      <c r="D2307" s="74"/>
      <c r="E2307" s="75"/>
      <c r="F2307" s="5"/>
      <c r="G2307" s="5"/>
      <c r="H2307" s="5"/>
      <c r="K2307" s="5"/>
      <c r="L2307" s="5"/>
      <c r="M2307" s="18"/>
      <c r="N2307" s="18"/>
      <c r="T2307" s="67"/>
      <c r="U2307" s="67"/>
      <c r="V2307" s="20"/>
    </row>
    <row r="2308" spans="1:22" hidden="1" x14ac:dyDescent="0.25">
      <c r="A2308" s="18"/>
      <c r="B2308" s="18"/>
      <c r="C2308" s="74"/>
      <c r="D2308" s="74"/>
      <c r="E2308" s="75"/>
      <c r="F2308" s="5"/>
      <c r="G2308" s="5"/>
      <c r="H2308" s="5"/>
      <c r="K2308" s="5"/>
      <c r="L2308" s="5"/>
      <c r="M2308" s="18"/>
      <c r="N2308" s="18"/>
      <c r="T2308" s="67"/>
      <c r="U2308" s="67"/>
      <c r="V2308" s="20"/>
    </row>
    <row r="2309" spans="1:22" hidden="1" x14ac:dyDescent="0.25">
      <c r="A2309" s="18"/>
      <c r="B2309" s="18"/>
      <c r="C2309" s="74"/>
      <c r="D2309" s="74"/>
      <c r="E2309" s="75"/>
      <c r="F2309" s="5"/>
      <c r="G2309" s="5"/>
      <c r="H2309" s="5"/>
      <c r="K2309" s="5"/>
      <c r="L2309" s="5"/>
      <c r="M2309" s="18"/>
      <c r="N2309" s="18"/>
      <c r="T2309" s="67"/>
      <c r="U2309" s="67"/>
      <c r="V2309" s="20"/>
    </row>
    <row r="2310" spans="1:22" hidden="1" x14ac:dyDescent="0.25">
      <c r="A2310" s="18"/>
      <c r="B2310" s="18"/>
      <c r="C2310" s="74"/>
      <c r="D2310" s="74"/>
      <c r="E2310" s="75"/>
      <c r="F2310" s="5"/>
      <c r="G2310" s="5"/>
      <c r="H2310" s="5"/>
      <c r="K2310" s="5"/>
      <c r="L2310" s="5"/>
      <c r="M2310" s="18"/>
      <c r="N2310" s="18"/>
      <c r="T2310" s="67"/>
      <c r="U2310" s="67"/>
      <c r="V2310" s="20"/>
    </row>
    <row r="2311" spans="1:22" hidden="1" x14ac:dyDescent="0.25">
      <c r="A2311" s="18"/>
      <c r="B2311" s="18"/>
      <c r="C2311" s="74"/>
      <c r="D2311" s="74"/>
      <c r="E2311" s="75"/>
      <c r="F2311" s="5"/>
      <c r="G2311" s="5"/>
      <c r="H2311" s="5"/>
      <c r="K2311" s="5"/>
      <c r="L2311" s="5"/>
      <c r="M2311" s="18"/>
      <c r="N2311" s="18"/>
      <c r="T2311" s="67"/>
      <c r="U2311" s="67"/>
      <c r="V2311" s="20"/>
    </row>
    <row r="2312" spans="1:22" hidden="1" x14ac:dyDescent="0.25">
      <c r="A2312" s="18"/>
      <c r="B2312" s="18"/>
      <c r="C2312" s="74"/>
      <c r="D2312" s="74"/>
      <c r="E2312" s="75"/>
      <c r="F2312" s="5"/>
      <c r="G2312" s="5"/>
      <c r="H2312" s="5"/>
      <c r="K2312" s="5"/>
      <c r="L2312" s="5"/>
      <c r="M2312" s="18"/>
      <c r="N2312" s="18"/>
      <c r="T2312" s="67"/>
      <c r="U2312" s="67"/>
      <c r="V2312" s="20"/>
    </row>
    <row r="2313" spans="1:22" hidden="1" x14ac:dyDescent="0.25">
      <c r="A2313" s="18"/>
      <c r="B2313" s="18"/>
      <c r="C2313" s="74"/>
      <c r="D2313" s="74"/>
      <c r="E2313" s="75"/>
      <c r="F2313" s="5"/>
      <c r="G2313" s="5"/>
      <c r="H2313" s="5"/>
      <c r="K2313" s="5"/>
      <c r="L2313" s="5"/>
      <c r="M2313" s="18"/>
      <c r="N2313" s="18"/>
      <c r="T2313" s="67"/>
      <c r="U2313" s="67"/>
      <c r="V2313" s="20"/>
    </row>
    <row r="2314" spans="1:22" hidden="1" x14ac:dyDescent="0.25">
      <c r="A2314" s="18"/>
      <c r="B2314" s="18"/>
      <c r="C2314" s="74"/>
      <c r="D2314" s="74"/>
      <c r="E2314" s="75"/>
      <c r="F2314" s="5"/>
      <c r="G2314" s="5"/>
      <c r="H2314" s="5"/>
      <c r="K2314" s="5"/>
      <c r="L2314" s="5"/>
      <c r="M2314" s="18"/>
      <c r="N2314" s="18"/>
      <c r="T2314" s="67"/>
      <c r="U2314" s="67"/>
      <c r="V2314" s="20"/>
    </row>
    <row r="2315" spans="1:22" hidden="1" x14ac:dyDescent="0.25">
      <c r="A2315" s="18"/>
      <c r="B2315" s="18"/>
      <c r="C2315" s="74"/>
      <c r="D2315" s="74"/>
      <c r="E2315" s="75"/>
      <c r="F2315" s="5"/>
      <c r="G2315" s="5"/>
      <c r="H2315" s="5"/>
      <c r="K2315" s="5"/>
      <c r="L2315" s="5"/>
      <c r="M2315" s="18"/>
      <c r="N2315" s="18"/>
      <c r="T2315" s="67"/>
      <c r="U2315" s="67"/>
      <c r="V2315" s="20"/>
    </row>
    <row r="2316" spans="1:22" hidden="1" x14ac:dyDescent="0.25">
      <c r="A2316" s="18"/>
      <c r="B2316" s="18"/>
      <c r="C2316" s="74"/>
      <c r="D2316" s="74"/>
      <c r="E2316" s="75"/>
      <c r="F2316" s="5"/>
      <c r="G2316" s="5"/>
      <c r="H2316" s="5"/>
      <c r="K2316" s="5"/>
      <c r="L2316" s="5"/>
      <c r="M2316" s="18"/>
      <c r="N2316" s="18"/>
      <c r="T2316" s="67"/>
      <c r="U2316" s="67"/>
      <c r="V2316" s="20"/>
    </row>
    <row r="2317" spans="1:22" hidden="1" x14ac:dyDescent="0.25">
      <c r="A2317" s="18"/>
      <c r="B2317" s="18"/>
      <c r="C2317" s="74"/>
      <c r="D2317" s="74"/>
      <c r="E2317" s="75"/>
      <c r="F2317" s="5"/>
      <c r="G2317" s="5"/>
      <c r="H2317" s="5"/>
      <c r="K2317" s="5"/>
      <c r="L2317" s="5"/>
      <c r="M2317" s="18"/>
      <c r="N2317" s="18"/>
      <c r="T2317" s="67"/>
      <c r="U2317" s="67"/>
      <c r="V2317" s="20"/>
    </row>
    <row r="2318" spans="1:22" hidden="1" x14ac:dyDescent="0.25">
      <c r="A2318" s="18"/>
      <c r="B2318" s="18"/>
      <c r="C2318" s="74"/>
      <c r="D2318" s="74"/>
      <c r="E2318" s="75"/>
      <c r="F2318" s="5"/>
      <c r="G2318" s="5"/>
      <c r="H2318" s="5"/>
      <c r="K2318" s="5"/>
      <c r="L2318" s="5"/>
      <c r="M2318" s="18"/>
      <c r="N2318" s="18"/>
      <c r="T2318" s="67"/>
      <c r="U2318" s="67"/>
      <c r="V2318" s="20"/>
    </row>
    <row r="2319" spans="1:22" hidden="1" x14ac:dyDescent="0.25">
      <c r="A2319" s="18"/>
      <c r="B2319" s="18"/>
      <c r="C2319" s="74"/>
      <c r="D2319" s="74"/>
      <c r="E2319" s="75"/>
      <c r="F2319" s="5"/>
      <c r="G2319" s="5"/>
      <c r="H2319" s="5"/>
      <c r="K2319" s="5"/>
      <c r="L2319" s="5"/>
      <c r="M2319" s="18"/>
      <c r="N2319" s="18"/>
      <c r="T2319" s="67"/>
      <c r="U2319" s="67"/>
      <c r="V2319" s="20"/>
    </row>
    <row r="2320" spans="1:22" hidden="1" x14ac:dyDescent="0.25">
      <c r="A2320" s="18"/>
      <c r="B2320" s="18"/>
      <c r="C2320" s="74"/>
      <c r="D2320" s="74"/>
      <c r="E2320" s="75"/>
      <c r="F2320" s="5"/>
      <c r="G2320" s="5"/>
      <c r="H2320" s="5"/>
      <c r="K2320" s="5"/>
      <c r="L2320" s="5"/>
      <c r="M2320" s="18"/>
      <c r="N2320" s="18"/>
      <c r="T2320" s="67"/>
      <c r="U2320" s="67"/>
      <c r="V2320" s="20"/>
    </row>
    <row r="2321" spans="1:22" hidden="1" x14ac:dyDescent="0.25">
      <c r="A2321" s="18"/>
      <c r="B2321" s="18"/>
      <c r="C2321" s="74"/>
      <c r="D2321" s="74"/>
      <c r="E2321" s="75"/>
      <c r="F2321" s="5"/>
      <c r="G2321" s="5"/>
      <c r="H2321" s="5"/>
      <c r="K2321" s="5"/>
      <c r="L2321" s="5"/>
      <c r="M2321" s="18"/>
      <c r="N2321" s="18"/>
      <c r="T2321" s="67"/>
      <c r="U2321" s="67"/>
      <c r="V2321" s="20"/>
    </row>
    <row r="2322" spans="1:22" hidden="1" x14ac:dyDescent="0.25">
      <c r="A2322" s="18"/>
      <c r="B2322" s="18"/>
      <c r="C2322" s="74"/>
      <c r="D2322" s="74"/>
      <c r="E2322" s="75"/>
      <c r="F2322" s="5"/>
      <c r="G2322" s="5"/>
      <c r="H2322" s="5"/>
      <c r="K2322" s="5"/>
      <c r="L2322" s="5"/>
      <c r="M2322" s="18"/>
      <c r="N2322" s="18"/>
      <c r="T2322" s="67"/>
      <c r="U2322" s="67"/>
      <c r="V2322" s="20"/>
    </row>
    <row r="2323" spans="1:22" hidden="1" x14ac:dyDescent="0.25">
      <c r="A2323" s="18"/>
      <c r="B2323" s="18"/>
      <c r="C2323" s="74"/>
      <c r="D2323" s="74"/>
      <c r="E2323" s="75"/>
      <c r="F2323" s="5"/>
      <c r="G2323" s="5"/>
      <c r="H2323" s="5"/>
      <c r="K2323" s="5"/>
      <c r="L2323" s="5"/>
      <c r="M2323" s="18"/>
      <c r="N2323" s="18"/>
      <c r="T2323" s="67"/>
      <c r="U2323" s="67"/>
      <c r="V2323" s="20"/>
    </row>
    <row r="2324" spans="1:22" hidden="1" x14ac:dyDescent="0.25">
      <c r="A2324" s="18"/>
      <c r="B2324" s="18"/>
      <c r="C2324" s="74"/>
      <c r="D2324" s="74"/>
      <c r="E2324" s="75"/>
      <c r="F2324" s="5"/>
      <c r="G2324" s="5"/>
      <c r="H2324" s="5"/>
      <c r="K2324" s="5"/>
      <c r="L2324" s="5"/>
      <c r="M2324" s="18"/>
      <c r="N2324" s="18"/>
      <c r="T2324" s="67"/>
      <c r="U2324" s="67"/>
      <c r="V2324" s="20"/>
    </row>
    <row r="2325" spans="1:22" hidden="1" x14ac:dyDescent="0.25">
      <c r="A2325" s="18"/>
      <c r="B2325" s="18"/>
      <c r="C2325" s="74"/>
      <c r="D2325" s="74"/>
      <c r="E2325" s="75"/>
      <c r="F2325" s="5"/>
      <c r="G2325" s="5"/>
      <c r="H2325" s="5"/>
      <c r="K2325" s="5"/>
      <c r="L2325" s="5"/>
      <c r="M2325" s="18"/>
      <c r="N2325" s="18"/>
      <c r="T2325" s="67"/>
      <c r="U2325" s="67"/>
      <c r="V2325" s="20"/>
    </row>
    <row r="2326" spans="1:22" hidden="1" x14ac:dyDescent="0.25">
      <c r="A2326" s="18"/>
      <c r="B2326" s="18"/>
      <c r="C2326" s="74"/>
      <c r="D2326" s="74"/>
      <c r="E2326" s="75"/>
      <c r="F2326" s="5"/>
      <c r="G2326" s="5"/>
      <c r="H2326" s="5"/>
      <c r="K2326" s="5"/>
      <c r="L2326" s="5"/>
      <c r="M2326" s="18"/>
      <c r="N2326" s="18"/>
      <c r="T2326" s="67"/>
      <c r="U2326" s="67"/>
      <c r="V2326" s="20"/>
    </row>
    <row r="2327" spans="1:22" hidden="1" x14ac:dyDescent="0.25">
      <c r="A2327" s="18"/>
      <c r="B2327" s="18"/>
      <c r="C2327" s="74"/>
      <c r="D2327" s="74"/>
      <c r="E2327" s="75"/>
      <c r="F2327" s="5"/>
      <c r="G2327" s="5"/>
      <c r="H2327" s="5"/>
      <c r="K2327" s="5"/>
      <c r="L2327" s="5"/>
      <c r="M2327" s="18"/>
      <c r="N2327" s="18"/>
      <c r="T2327" s="67"/>
      <c r="U2327" s="67"/>
      <c r="V2327" s="20"/>
    </row>
    <row r="2328" spans="1:22" hidden="1" x14ac:dyDescent="0.25">
      <c r="A2328" s="18"/>
      <c r="B2328" s="18"/>
      <c r="C2328" s="74"/>
      <c r="D2328" s="74"/>
      <c r="E2328" s="75"/>
      <c r="F2328" s="5"/>
      <c r="G2328" s="5"/>
      <c r="H2328" s="5"/>
      <c r="K2328" s="5"/>
      <c r="L2328" s="5"/>
      <c r="M2328" s="18"/>
      <c r="N2328" s="18"/>
      <c r="T2328" s="67"/>
      <c r="U2328" s="67"/>
      <c r="V2328" s="20"/>
    </row>
    <row r="2329" spans="1:22" hidden="1" x14ac:dyDescent="0.25">
      <c r="A2329" s="18"/>
      <c r="B2329" s="18"/>
      <c r="C2329" s="74"/>
      <c r="D2329" s="74"/>
      <c r="E2329" s="75"/>
      <c r="F2329" s="5"/>
      <c r="G2329" s="5"/>
      <c r="H2329" s="5"/>
      <c r="K2329" s="5"/>
      <c r="L2329" s="5"/>
      <c r="M2329" s="18"/>
      <c r="N2329" s="18"/>
      <c r="T2329" s="67"/>
      <c r="U2329" s="67"/>
      <c r="V2329" s="20"/>
    </row>
    <row r="2330" spans="1:22" hidden="1" x14ac:dyDescent="0.25">
      <c r="A2330" s="18"/>
      <c r="B2330" s="18"/>
      <c r="C2330" s="74"/>
      <c r="D2330" s="74"/>
      <c r="E2330" s="75"/>
      <c r="F2330" s="5"/>
      <c r="G2330" s="5"/>
      <c r="H2330" s="5"/>
      <c r="K2330" s="5"/>
      <c r="L2330" s="5"/>
      <c r="M2330" s="18"/>
      <c r="N2330" s="18"/>
      <c r="T2330" s="67"/>
      <c r="U2330" s="67"/>
      <c r="V2330" s="20"/>
    </row>
    <row r="2331" spans="1:22" hidden="1" x14ac:dyDescent="0.25">
      <c r="A2331" s="18"/>
      <c r="B2331" s="18"/>
      <c r="C2331" s="74"/>
      <c r="D2331" s="74"/>
      <c r="E2331" s="75"/>
      <c r="F2331" s="5"/>
      <c r="G2331" s="5"/>
      <c r="H2331" s="5"/>
      <c r="K2331" s="5"/>
      <c r="L2331" s="5"/>
      <c r="M2331" s="18"/>
      <c r="N2331" s="18"/>
      <c r="T2331" s="67"/>
      <c r="U2331" s="67"/>
      <c r="V2331" s="20"/>
    </row>
    <row r="2332" spans="1:22" hidden="1" x14ac:dyDescent="0.25">
      <c r="A2332" s="18"/>
      <c r="B2332" s="18"/>
      <c r="C2332" s="74"/>
      <c r="D2332" s="74"/>
      <c r="E2332" s="75"/>
      <c r="F2332" s="5"/>
      <c r="G2332" s="5"/>
      <c r="H2332" s="5"/>
      <c r="K2332" s="5"/>
      <c r="L2332" s="5"/>
      <c r="M2332" s="18"/>
      <c r="N2332" s="18"/>
      <c r="T2332" s="67"/>
      <c r="U2332" s="67"/>
      <c r="V2332" s="20"/>
    </row>
    <row r="2333" spans="1:22" hidden="1" x14ac:dyDescent="0.25">
      <c r="A2333" s="18"/>
      <c r="B2333" s="18"/>
      <c r="C2333" s="74"/>
      <c r="D2333" s="74"/>
      <c r="E2333" s="75"/>
      <c r="F2333" s="5"/>
      <c r="G2333" s="5"/>
      <c r="H2333" s="5"/>
      <c r="K2333" s="5"/>
      <c r="L2333" s="5"/>
      <c r="M2333" s="18"/>
      <c r="N2333" s="18"/>
      <c r="T2333" s="67"/>
      <c r="U2333" s="67"/>
      <c r="V2333" s="20"/>
    </row>
    <row r="2334" spans="1:22" hidden="1" x14ac:dyDescent="0.25">
      <c r="A2334" s="18"/>
      <c r="B2334" s="18"/>
      <c r="C2334" s="74"/>
      <c r="D2334" s="74"/>
      <c r="E2334" s="75"/>
      <c r="F2334" s="5"/>
      <c r="G2334" s="5"/>
      <c r="H2334" s="5"/>
      <c r="K2334" s="5"/>
      <c r="L2334" s="5"/>
      <c r="M2334" s="18"/>
      <c r="N2334" s="18"/>
      <c r="T2334" s="67"/>
      <c r="U2334" s="67"/>
      <c r="V2334" s="20"/>
    </row>
    <row r="2335" spans="1:22" hidden="1" x14ac:dyDescent="0.25">
      <c r="A2335" s="18"/>
      <c r="B2335" s="18"/>
      <c r="C2335" s="74"/>
      <c r="D2335" s="74"/>
      <c r="E2335" s="75"/>
      <c r="F2335" s="5"/>
      <c r="G2335" s="5"/>
      <c r="H2335" s="5"/>
      <c r="K2335" s="5"/>
      <c r="L2335" s="5"/>
      <c r="M2335" s="18"/>
      <c r="N2335" s="18"/>
      <c r="T2335" s="67"/>
      <c r="U2335" s="67"/>
      <c r="V2335" s="20"/>
    </row>
    <row r="2336" spans="1:22" hidden="1" x14ac:dyDescent="0.25">
      <c r="A2336" s="18"/>
      <c r="B2336" s="18"/>
      <c r="C2336" s="74"/>
      <c r="D2336" s="74"/>
      <c r="E2336" s="75"/>
      <c r="F2336" s="5"/>
      <c r="G2336" s="5"/>
      <c r="H2336" s="5"/>
      <c r="K2336" s="5"/>
      <c r="L2336" s="5"/>
      <c r="M2336" s="18"/>
      <c r="N2336" s="18"/>
      <c r="T2336" s="67"/>
      <c r="U2336" s="67"/>
      <c r="V2336" s="20"/>
    </row>
    <row r="2337" spans="1:22" hidden="1" x14ac:dyDescent="0.25">
      <c r="A2337" s="18"/>
      <c r="B2337" s="18"/>
      <c r="C2337" s="74"/>
      <c r="D2337" s="74"/>
      <c r="E2337" s="75"/>
      <c r="F2337" s="5"/>
      <c r="G2337" s="5"/>
      <c r="H2337" s="5"/>
      <c r="K2337" s="5"/>
      <c r="L2337" s="5"/>
      <c r="M2337" s="18"/>
      <c r="N2337" s="18"/>
      <c r="T2337" s="67"/>
      <c r="U2337" s="67"/>
      <c r="V2337" s="20"/>
    </row>
    <row r="2338" spans="1:22" hidden="1" x14ac:dyDescent="0.25">
      <c r="A2338" s="18"/>
      <c r="B2338" s="18"/>
      <c r="C2338" s="74"/>
      <c r="D2338" s="74"/>
      <c r="E2338" s="75"/>
      <c r="F2338" s="5"/>
      <c r="G2338" s="5"/>
      <c r="H2338" s="5"/>
      <c r="K2338" s="5"/>
      <c r="L2338" s="5"/>
      <c r="M2338" s="18"/>
      <c r="N2338" s="18"/>
      <c r="T2338" s="67"/>
      <c r="U2338" s="67"/>
      <c r="V2338" s="20"/>
    </row>
    <row r="2339" spans="1:22" hidden="1" x14ac:dyDescent="0.25">
      <c r="A2339" s="18"/>
      <c r="B2339" s="18"/>
      <c r="C2339" s="74"/>
      <c r="D2339" s="74"/>
      <c r="E2339" s="75"/>
      <c r="F2339" s="5"/>
      <c r="G2339" s="5"/>
      <c r="H2339" s="5"/>
      <c r="K2339" s="5"/>
      <c r="L2339" s="5"/>
      <c r="M2339" s="18"/>
      <c r="N2339" s="18"/>
      <c r="T2339" s="67"/>
      <c r="U2339" s="67"/>
      <c r="V2339" s="20"/>
    </row>
    <row r="2340" spans="1:22" hidden="1" x14ac:dyDescent="0.25">
      <c r="A2340" s="18"/>
      <c r="B2340" s="18"/>
      <c r="C2340" s="74"/>
      <c r="D2340" s="74"/>
      <c r="E2340" s="75"/>
      <c r="F2340" s="5"/>
      <c r="G2340" s="5"/>
      <c r="H2340" s="5"/>
      <c r="K2340" s="5"/>
      <c r="L2340" s="5"/>
      <c r="M2340" s="18"/>
      <c r="N2340" s="18"/>
      <c r="T2340" s="67"/>
      <c r="U2340" s="67"/>
      <c r="V2340" s="20"/>
    </row>
    <row r="2341" spans="1:22" hidden="1" x14ac:dyDescent="0.25">
      <c r="A2341" s="18"/>
      <c r="B2341" s="18"/>
      <c r="C2341" s="74"/>
      <c r="D2341" s="74"/>
      <c r="E2341" s="75"/>
      <c r="F2341" s="5"/>
      <c r="G2341" s="5"/>
      <c r="H2341" s="5"/>
      <c r="K2341" s="5"/>
      <c r="L2341" s="5"/>
      <c r="M2341" s="18"/>
      <c r="N2341" s="18"/>
      <c r="T2341" s="67"/>
      <c r="U2341" s="67"/>
      <c r="V2341" s="20"/>
    </row>
    <row r="2342" spans="1:22" hidden="1" x14ac:dyDescent="0.25">
      <c r="A2342" s="18"/>
      <c r="B2342" s="18"/>
      <c r="C2342" s="74"/>
      <c r="D2342" s="74"/>
      <c r="E2342" s="75"/>
      <c r="F2342" s="5"/>
      <c r="G2342" s="5"/>
      <c r="H2342" s="5"/>
      <c r="K2342" s="5"/>
      <c r="L2342" s="5"/>
      <c r="M2342" s="18"/>
      <c r="N2342" s="18"/>
      <c r="T2342" s="67"/>
      <c r="U2342" s="67"/>
      <c r="V2342" s="20"/>
    </row>
    <row r="2343" spans="1:22" hidden="1" x14ac:dyDescent="0.25">
      <c r="A2343" s="18"/>
      <c r="B2343" s="18"/>
      <c r="C2343" s="74"/>
      <c r="D2343" s="74"/>
      <c r="E2343" s="75"/>
      <c r="F2343" s="5"/>
      <c r="G2343" s="5"/>
      <c r="H2343" s="5"/>
      <c r="K2343" s="5"/>
      <c r="L2343" s="5"/>
      <c r="M2343" s="18"/>
      <c r="N2343" s="18"/>
      <c r="T2343" s="67"/>
      <c r="U2343" s="67"/>
      <c r="V2343" s="20"/>
    </row>
    <row r="2344" spans="1:22" hidden="1" x14ac:dyDescent="0.25">
      <c r="A2344" s="18"/>
      <c r="B2344" s="18"/>
      <c r="C2344" s="74"/>
      <c r="D2344" s="74"/>
      <c r="E2344" s="75"/>
      <c r="F2344" s="5"/>
      <c r="G2344" s="5"/>
      <c r="H2344" s="5"/>
      <c r="K2344" s="5"/>
      <c r="L2344" s="5"/>
      <c r="M2344" s="18"/>
      <c r="N2344" s="18"/>
      <c r="T2344" s="67"/>
      <c r="U2344" s="67"/>
      <c r="V2344" s="20"/>
    </row>
    <row r="2345" spans="1:22" hidden="1" x14ac:dyDescent="0.25">
      <c r="A2345" s="18"/>
      <c r="B2345" s="18"/>
      <c r="C2345" s="74"/>
      <c r="D2345" s="74"/>
      <c r="E2345" s="75"/>
      <c r="F2345" s="5"/>
      <c r="G2345" s="5"/>
      <c r="H2345" s="5"/>
      <c r="K2345" s="5"/>
      <c r="L2345" s="5"/>
      <c r="M2345" s="18"/>
      <c r="N2345" s="18"/>
      <c r="T2345" s="67"/>
      <c r="U2345" s="67"/>
      <c r="V2345" s="20"/>
    </row>
    <row r="2346" spans="1:22" hidden="1" x14ac:dyDescent="0.25">
      <c r="A2346" s="18"/>
      <c r="B2346" s="18"/>
      <c r="C2346" s="74"/>
      <c r="D2346" s="74"/>
      <c r="E2346" s="75"/>
      <c r="F2346" s="5"/>
      <c r="G2346" s="5"/>
      <c r="H2346" s="5"/>
      <c r="K2346" s="5"/>
      <c r="L2346" s="5"/>
      <c r="M2346" s="18"/>
      <c r="N2346" s="18"/>
      <c r="T2346" s="67"/>
      <c r="U2346" s="67"/>
      <c r="V2346" s="20"/>
    </row>
    <row r="2347" spans="1:22" hidden="1" x14ac:dyDescent="0.25">
      <c r="A2347" s="18"/>
      <c r="B2347" s="18"/>
      <c r="C2347" s="74"/>
      <c r="D2347" s="74"/>
      <c r="E2347" s="75"/>
      <c r="F2347" s="5"/>
      <c r="G2347" s="5"/>
      <c r="H2347" s="5"/>
      <c r="K2347" s="5"/>
      <c r="L2347" s="5"/>
      <c r="M2347" s="18"/>
      <c r="N2347" s="18"/>
      <c r="T2347" s="67"/>
      <c r="U2347" s="67"/>
      <c r="V2347" s="20"/>
    </row>
    <row r="2348" spans="1:22" hidden="1" x14ac:dyDescent="0.25">
      <c r="A2348" s="18"/>
      <c r="B2348" s="18"/>
      <c r="C2348" s="74"/>
      <c r="D2348" s="74"/>
      <c r="E2348" s="75"/>
      <c r="F2348" s="5"/>
      <c r="G2348" s="5"/>
      <c r="H2348" s="5"/>
      <c r="K2348" s="5"/>
      <c r="L2348" s="5"/>
      <c r="M2348" s="18"/>
      <c r="N2348" s="18"/>
      <c r="T2348" s="67"/>
      <c r="U2348" s="67"/>
      <c r="V2348" s="20"/>
    </row>
    <row r="2349" spans="1:22" hidden="1" x14ac:dyDescent="0.25">
      <c r="A2349" s="18"/>
      <c r="B2349" s="18"/>
      <c r="C2349" s="74"/>
      <c r="D2349" s="74"/>
      <c r="E2349" s="75"/>
      <c r="F2349" s="5"/>
      <c r="G2349" s="5"/>
      <c r="H2349" s="5"/>
      <c r="K2349" s="5"/>
      <c r="L2349" s="5"/>
      <c r="M2349" s="18"/>
      <c r="N2349" s="18"/>
      <c r="T2349" s="67"/>
      <c r="U2349" s="67"/>
      <c r="V2349" s="20"/>
    </row>
    <row r="2350" spans="1:22" hidden="1" x14ac:dyDescent="0.25">
      <c r="A2350" s="18"/>
      <c r="B2350" s="18"/>
      <c r="C2350" s="74"/>
      <c r="D2350" s="74"/>
      <c r="E2350" s="75"/>
      <c r="F2350" s="5"/>
      <c r="G2350" s="5"/>
      <c r="H2350" s="5"/>
      <c r="K2350" s="5"/>
      <c r="L2350" s="5"/>
      <c r="M2350" s="18"/>
      <c r="N2350" s="18"/>
      <c r="T2350" s="67"/>
      <c r="U2350" s="67"/>
      <c r="V2350" s="20"/>
    </row>
    <row r="2351" spans="1:22" hidden="1" x14ac:dyDescent="0.25">
      <c r="A2351" s="18"/>
      <c r="B2351" s="18"/>
      <c r="C2351" s="74"/>
      <c r="D2351" s="74"/>
      <c r="E2351" s="75"/>
      <c r="F2351" s="5"/>
      <c r="G2351" s="5"/>
      <c r="H2351" s="5"/>
      <c r="K2351" s="5"/>
      <c r="L2351" s="5"/>
      <c r="M2351" s="18"/>
      <c r="N2351" s="18"/>
      <c r="T2351" s="67"/>
      <c r="U2351" s="67"/>
    </row>
    <row r="2352" spans="1:22" hidden="1" x14ac:dyDescent="0.25">
      <c r="A2352" s="18"/>
      <c r="B2352" s="18"/>
      <c r="C2352" s="74"/>
      <c r="D2352" s="74"/>
      <c r="E2352" s="75"/>
      <c r="F2352" s="5"/>
      <c r="G2352" s="5"/>
      <c r="H2352" s="5"/>
      <c r="K2352" s="5"/>
      <c r="L2352" s="5"/>
      <c r="M2352" s="18"/>
      <c r="N2352" s="18"/>
      <c r="T2352" s="67"/>
      <c r="U2352" s="67"/>
    </row>
    <row r="2353" spans="1:21" hidden="1" x14ac:dyDescent="0.25">
      <c r="A2353" s="18"/>
      <c r="B2353" s="18"/>
      <c r="C2353" s="74"/>
      <c r="D2353" s="74"/>
      <c r="E2353" s="75"/>
      <c r="F2353" s="5"/>
      <c r="G2353" s="5"/>
      <c r="H2353" s="5"/>
      <c r="K2353" s="5"/>
      <c r="L2353" s="5"/>
      <c r="M2353" s="18"/>
      <c r="N2353" s="18"/>
      <c r="T2353" s="67"/>
      <c r="U2353" s="67"/>
    </row>
    <row r="2354" spans="1:21" hidden="1" x14ac:dyDescent="0.25">
      <c r="A2354" s="18"/>
      <c r="B2354" s="18"/>
      <c r="C2354" s="74"/>
      <c r="D2354" s="74"/>
      <c r="E2354" s="75"/>
      <c r="F2354" s="5"/>
      <c r="G2354" s="5"/>
      <c r="H2354" s="5"/>
      <c r="K2354" s="5"/>
      <c r="L2354" s="5"/>
      <c r="M2354" s="18"/>
      <c r="N2354" s="18"/>
      <c r="T2354" s="67"/>
      <c r="U2354" s="67"/>
    </row>
    <row r="2355" spans="1:21" hidden="1" x14ac:dyDescent="0.25">
      <c r="A2355" s="18"/>
      <c r="B2355" s="18"/>
      <c r="C2355" s="74"/>
      <c r="D2355" s="74"/>
      <c r="E2355" s="75"/>
      <c r="F2355" s="5"/>
      <c r="G2355" s="5"/>
      <c r="H2355" s="5"/>
      <c r="K2355" s="5"/>
      <c r="L2355" s="5"/>
      <c r="M2355" s="18"/>
      <c r="N2355" s="18"/>
      <c r="T2355" s="67"/>
      <c r="U2355" s="67"/>
    </row>
    <row r="2356" spans="1:21" hidden="1" x14ac:dyDescent="0.25">
      <c r="A2356" s="18"/>
      <c r="B2356" s="18"/>
      <c r="C2356" s="74"/>
      <c r="D2356" s="74"/>
      <c r="E2356" s="75"/>
      <c r="F2356" s="5"/>
      <c r="G2356" s="5"/>
      <c r="H2356" s="5"/>
      <c r="K2356" s="5"/>
      <c r="L2356" s="5"/>
      <c r="M2356" s="18"/>
      <c r="N2356" s="18"/>
      <c r="T2356" s="67"/>
      <c r="U2356" s="67"/>
    </row>
    <row r="2357" spans="1:21" hidden="1" x14ac:dyDescent="0.25">
      <c r="A2357" s="18"/>
      <c r="B2357" s="18"/>
      <c r="C2357" s="74"/>
      <c r="D2357" s="74"/>
      <c r="E2357" s="75"/>
      <c r="F2357" s="5"/>
      <c r="G2357" s="5"/>
      <c r="H2357" s="5"/>
      <c r="K2357" s="5"/>
      <c r="L2357" s="5"/>
      <c r="M2357" s="18"/>
      <c r="N2357" s="18"/>
      <c r="T2357" s="67"/>
      <c r="U2357" s="67"/>
    </row>
    <row r="2358" spans="1:21" hidden="1" x14ac:dyDescent="0.25">
      <c r="A2358" s="18"/>
      <c r="B2358" s="18"/>
      <c r="C2358" s="74"/>
      <c r="D2358" s="74"/>
      <c r="E2358" s="75"/>
      <c r="F2358" s="5"/>
      <c r="G2358" s="5"/>
      <c r="H2358" s="5"/>
      <c r="K2358" s="5"/>
      <c r="L2358" s="5"/>
      <c r="M2358" s="18"/>
      <c r="N2358" s="18"/>
      <c r="T2358" s="67"/>
      <c r="U2358" s="67"/>
    </row>
    <row r="2359" spans="1:21" hidden="1" x14ac:dyDescent="0.25">
      <c r="A2359" s="18"/>
      <c r="B2359" s="18"/>
      <c r="C2359" s="74"/>
      <c r="D2359" s="74"/>
      <c r="E2359" s="75"/>
      <c r="F2359" s="5"/>
      <c r="G2359" s="5"/>
      <c r="H2359" s="5"/>
      <c r="K2359" s="5"/>
      <c r="L2359" s="5"/>
      <c r="M2359" s="18"/>
      <c r="N2359" s="18"/>
      <c r="T2359" s="67"/>
      <c r="U2359" s="67"/>
    </row>
    <row r="2360" spans="1:21" hidden="1" x14ac:dyDescent="0.25">
      <c r="A2360" s="18"/>
      <c r="B2360" s="18"/>
      <c r="C2360" s="74"/>
      <c r="D2360" s="74"/>
      <c r="E2360" s="75"/>
      <c r="F2360" s="5"/>
      <c r="G2360" s="5"/>
      <c r="H2360" s="5"/>
      <c r="K2360" s="5"/>
      <c r="L2360" s="5"/>
      <c r="M2360" s="18"/>
      <c r="N2360" s="18"/>
      <c r="T2360" s="67"/>
      <c r="U2360" s="67"/>
    </row>
    <row r="2361" spans="1:21" hidden="1" x14ac:dyDescent="0.25">
      <c r="A2361" s="18"/>
      <c r="B2361" s="18"/>
      <c r="C2361" s="74"/>
      <c r="D2361" s="74"/>
      <c r="E2361" s="75"/>
      <c r="F2361" s="5"/>
      <c r="G2361" s="5"/>
      <c r="H2361" s="5"/>
      <c r="K2361" s="5"/>
      <c r="L2361" s="5"/>
      <c r="M2361" s="18"/>
      <c r="N2361" s="18"/>
      <c r="T2361" s="67"/>
      <c r="U2361" s="67"/>
    </row>
    <row r="2362" spans="1:21" hidden="1" x14ac:dyDescent="0.25">
      <c r="A2362" s="18"/>
      <c r="B2362" s="18"/>
      <c r="C2362" s="74"/>
      <c r="D2362" s="74"/>
      <c r="E2362" s="75"/>
      <c r="F2362" s="5"/>
      <c r="G2362" s="5"/>
      <c r="H2362" s="5"/>
      <c r="K2362" s="5"/>
      <c r="L2362" s="5"/>
      <c r="M2362" s="18"/>
      <c r="N2362" s="18"/>
      <c r="T2362" s="67"/>
      <c r="U2362" s="67"/>
    </row>
    <row r="2363" spans="1:21" hidden="1" x14ac:dyDescent="0.25">
      <c r="A2363" s="18"/>
      <c r="B2363" s="18"/>
      <c r="C2363" s="74"/>
      <c r="D2363" s="74"/>
      <c r="E2363" s="75"/>
      <c r="F2363" s="5"/>
      <c r="G2363" s="5"/>
      <c r="H2363" s="5"/>
      <c r="K2363" s="5"/>
      <c r="L2363" s="5"/>
      <c r="M2363" s="18"/>
      <c r="N2363" s="18"/>
      <c r="T2363" s="67"/>
      <c r="U2363" s="67"/>
    </row>
    <row r="2364" spans="1:21" hidden="1" x14ac:dyDescent="0.25">
      <c r="A2364" s="18"/>
      <c r="B2364" s="18"/>
      <c r="C2364" s="74"/>
      <c r="D2364" s="74"/>
      <c r="E2364" s="75"/>
      <c r="F2364" s="5"/>
      <c r="G2364" s="5"/>
      <c r="H2364" s="5"/>
      <c r="K2364" s="5"/>
      <c r="L2364" s="5"/>
      <c r="M2364" s="18"/>
      <c r="N2364" s="18"/>
      <c r="T2364" s="67"/>
      <c r="U2364" s="67"/>
    </row>
    <row r="2365" spans="1:21" hidden="1" x14ac:dyDescent="0.25">
      <c r="A2365" s="18"/>
      <c r="B2365" s="18"/>
      <c r="C2365" s="74"/>
      <c r="D2365" s="74"/>
      <c r="E2365" s="75"/>
      <c r="F2365" s="5"/>
      <c r="G2365" s="5"/>
      <c r="H2365" s="5"/>
      <c r="K2365" s="5"/>
      <c r="L2365" s="5"/>
      <c r="M2365" s="18"/>
      <c r="N2365" s="18"/>
      <c r="T2365" s="67"/>
      <c r="U2365" s="67"/>
    </row>
    <row r="2366" spans="1:21" hidden="1" x14ac:dyDescent="0.25">
      <c r="A2366" s="18"/>
      <c r="B2366" s="18"/>
      <c r="C2366" s="74"/>
      <c r="D2366" s="74"/>
      <c r="E2366" s="75"/>
      <c r="F2366" s="5"/>
      <c r="G2366" s="5"/>
      <c r="H2366" s="5"/>
      <c r="K2366" s="5"/>
      <c r="L2366" s="5"/>
      <c r="M2366" s="18"/>
      <c r="N2366" s="18"/>
      <c r="T2366" s="67"/>
      <c r="U2366" s="67"/>
    </row>
    <row r="2367" spans="1:21" hidden="1" x14ac:dyDescent="0.25">
      <c r="A2367" s="18"/>
      <c r="B2367" s="18"/>
      <c r="C2367" s="74"/>
      <c r="D2367" s="74"/>
      <c r="E2367" s="75"/>
      <c r="F2367" s="5"/>
      <c r="G2367" s="5"/>
      <c r="H2367" s="5"/>
      <c r="K2367" s="5"/>
      <c r="L2367" s="5"/>
      <c r="M2367" s="18"/>
      <c r="N2367" s="18"/>
      <c r="T2367" s="67"/>
      <c r="U2367" s="67"/>
    </row>
    <row r="2368" spans="1:21" hidden="1" x14ac:dyDescent="0.25">
      <c r="A2368" s="18"/>
      <c r="B2368" s="18"/>
      <c r="C2368" s="74"/>
      <c r="D2368" s="74"/>
      <c r="E2368" s="75"/>
      <c r="F2368" s="5"/>
      <c r="G2368" s="5"/>
      <c r="H2368" s="5"/>
      <c r="K2368" s="5"/>
      <c r="L2368" s="5"/>
      <c r="M2368" s="18"/>
      <c r="N2368" s="18"/>
      <c r="T2368" s="67"/>
      <c r="U2368" s="67"/>
    </row>
    <row r="2369" spans="1:21" hidden="1" x14ac:dyDescent="0.25">
      <c r="A2369" s="18"/>
      <c r="B2369" s="18"/>
      <c r="C2369" s="74"/>
      <c r="D2369" s="74"/>
      <c r="E2369" s="75"/>
      <c r="F2369" s="5"/>
      <c r="G2369" s="5"/>
      <c r="H2369" s="5"/>
      <c r="K2369" s="5"/>
      <c r="L2369" s="5"/>
      <c r="M2369" s="18"/>
      <c r="N2369" s="18"/>
      <c r="T2369" s="67"/>
      <c r="U2369" s="67"/>
    </row>
    <row r="2370" spans="1:21" hidden="1" x14ac:dyDescent="0.25">
      <c r="A2370" s="18"/>
      <c r="B2370" s="18"/>
      <c r="C2370" s="74"/>
      <c r="D2370" s="74"/>
      <c r="E2370" s="75"/>
      <c r="F2370" s="5"/>
      <c r="G2370" s="5"/>
      <c r="H2370" s="5"/>
      <c r="K2370" s="5"/>
      <c r="L2370" s="5"/>
      <c r="M2370" s="18"/>
      <c r="N2370" s="18"/>
      <c r="T2370" s="67"/>
      <c r="U2370" s="67"/>
    </row>
    <row r="2371" spans="1:21" hidden="1" x14ac:dyDescent="0.25">
      <c r="A2371" s="18"/>
      <c r="B2371" s="18"/>
      <c r="C2371" s="74"/>
      <c r="D2371" s="74"/>
      <c r="E2371" s="75"/>
      <c r="F2371" s="5"/>
      <c r="G2371" s="5"/>
      <c r="H2371" s="5"/>
      <c r="K2371" s="5"/>
      <c r="L2371" s="5"/>
      <c r="M2371" s="18"/>
      <c r="N2371" s="18"/>
      <c r="T2371" s="67"/>
      <c r="U2371" s="67"/>
    </row>
    <row r="2372" spans="1:21" hidden="1" x14ac:dyDescent="0.25">
      <c r="A2372" s="18"/>
      <c r="B2372" s="18"/>
      <c r="C2372" s="74"/>
      <c r="D2372" s="74"/>
      <c r="E2372" s="75"/>
      <c r="F2372" s="5"/>
      <c r="G2372" s="5"/>
      <c r="H2372" s="5"/>
      <c r="K2372" s="5"/>
      <c r="L2372" s="5"/>
      <c r="M2372" s="18"/>
      <c r="N2372" s="18"/>
      <c r="T2372" s="67"/>
      <c r="U2372" s="67"/>
    </row>
    <row r="2373" spans="1:21" hidden="1" x14ac:dyDescent="0.25">
      <c r="A2373" s="18"/>
      <c r="B2373" s="18"/>
      <c r="C2373" s="74"/>
      <c r="D2373" s="74"/>
      <c r="E2373" s="75"/>
      <c r="F2373" s="5"/>
      <c r="G2373" s="5"/>
      <c r="H2373" s="5"/>
      <c r="K2373" s="5"/>
      <c r="L2373" s="5"/>
      <c r="M2373" s="18"/>
      <c r="N2373" s="18"/>
      <c r="T2373" s="67"/>
      <c r="U2373" s="67"/>
    </row>
    <row r="2374" spans="1:21" hidden="1" x14ac:dyDescent="0.25">
      <c r="A2374" s="18"/>
      <c r="B2374" s="18"/>
      <c r="C2374" s="74"/>
      <c r="D2374" s="74"/>
      <c r="E2374" s="75"/>
      <c r="F2374" s="5"/>
      <c r="G2374" s="5"/>
      <c r="H2374" s="5"/>
      <c r="K2374" s="5"/>
      <c r="L2374" s="5"/>
      <c r="M2374" s="18"/>
      <c r="N2374" s="18"/>
      <c r="T2374" s="67"/>
      <c r="U2374" s="67"/>
    </row>
    <row r="2375" spans="1:21" hidden="1" x14ac:dyDescent="0.25">
      <c r="A2375" s="18"/>
      <c r="B2375" s="18"/>
      <c r="C2375" s="74"/>
      <c r="D2375" s="74"/>
      <c r="E2375" s="75"/>
      <c r="F2375" s="5"/>
      <c r="G2375" s="5"/>
      <c r="H2375" s="5"/>
      <c r="K2375" s="5"/>
      <c r="L2375" s="5"/>
      <c r="M2375" s="18"/>
      <c r="N2375" s="18"/>
      <c r="T2375" s="67"/>
      <c r="U2375" s="67"/>
    </row>
    <row r="2376" spans="1:21" hidden="1" x14ac:dyDescent="0.25">
      <c r="A2376" s="18"/>
      <c r="B2376" s="18"/>
      <c r="C2376" s="74"/>
      <c r="D2376" s="74"/>
      <c r="E2376" s="75"/>
      <c r="F2376" s="5"/>
      <c r="G2376" s="5"/>
      <c r="H2376" s="5"/>
      <c r="K2376" s="5"/>
      <c r="L2376" s="5"/>
      <c r="M2376" s="18"/>
      <c r="N2376" s="18"/>
      <c r="T2376" s="67"/>
      <c r="U2376" s="67"/>
    </row>
    <row r="2377" spans="1:21" hidden="1" x14ac:dyDescent="0.25">
      <c r="A2377" s="18"/>
      <c r="B2377" s="18"/>
      <c r="C2377" s="74"/>
      <c r="D2377" s="74"/>
      <c r="E2377" s="75"/>
      <c r="F2377" s="5"/>
      <c r="G2377" s="5"/>
      <c r="H2377" s="5"/>
      <c r="K2377" s="5"/>
      <c r="L2377" s="5"/>
      <c r="M2377" s="18"/>
      <c r="N2377" s="18"/>
      <c r="T2377" s="67"/>
      <c r="U2377" s="67"/>
    </row>
    <row r="2378" spans="1:21" hidden="1" x14ac:dyDescent="0.25">
      <c r="A2378" s="18"/>
      <c r="B2378" s="18"/>
      <c r="C2378" s="74"/>
      <c r="D2378" s="74"/>
      <c r="E2378" s="75"/>
      <c r="F2378" s="5"/>
      <c r="G2378" s="5"/>
      <c r="H2378" s="5"/>
      <c r="K2378" s="5"/>
      <c r="L2378" s="5"/>
      <c r="M2378" s="18"/>
      <c r="N2378" s="18"/>
      <c r="T2378" s="67"/>
      <c r="U2378" s="67"/>
    </row>
    <row r="2379" spans="1:21" hidden="1" x14ac:dyDescent="0.25">
      <c r="A2379" s="18"/>
      <c r="B2379" s="18"/>
      <c r="C2379" s="74"/>
      <c r="D2379" s="74"/>
      <c r="E2379" s="75"/>
      <c r="F2379" s="5"/>
      <c r="G2379" s="5"/>
      <c r="H2379" s="5"/>
      <c r="K2379" s="5"/>
      <c r="L2379" s="5"/>
      <c r="M2379" s="18"/>
      <c r="N2379" s="18"/>
      <c r="T2379" s="67"/>
      <c r="U2379" s="67"/>
    </row>
    <row r="2380" spans="1:21" hidden="1" x14ac:dyDescent="0.25">
      <c r="A2380" s="18"/>
      <c r="B2380" s="18"/>
      <c r="C2380" s="74"/>
      <c r="D2380" s="74"/>
      <c r="E2380" s="75"/>
      <c r="F2380" s="5"/>
      <c r="G2380" s="5"/>
      <c r="H2380" s="5"/>
      <c r="K2380" s="5"/>
      <c r="L2380" s="5"/>
      <c r="M2380" s="18"/>
      <c r="N2380" s="18"/>
      <c r="T2380" s="67"/>
      <c r="U2380" s="67"/>
    </row>
    <row r="2381" spans="1:21" hidden="1" x14ac:dyDescent="0.25">
      <c r="A2381" s="18"/>
      <c r="B2381" s="18"/>
      <c r="C2381" s="74"/>
      <c r="D2381" s="74"/>
      <c r="E2381" s="75"/>
      <c r="F2381" s="5"/>
      <c r="G2381" s="5"/>
      <c r="H2381" s="5"/>
      <c r="K2381" s="5"/>
      <c r="L2381" s="5"/>
      <c r="M2381" s="18"/>
      <c r="N2381" s="18"/>
      <c r="T2381" s="67"/>
      <c r="U2381" s="67"/>
    </row>
    <row r="2382" spans="1:21" hidden="1" x14ac:dyDescent="0.25">
      <c r="A2382" s="18"/>
      <c r="B2382" s="18"/>
      <c r="C2382" s="74"/>
      <c r="D2382" s="74"/>
      <c r="E2382" s="75"/>
      <c r="F2382" s="5"/>
      <c r="G2382" s="5"/>
      <c r="H2382" s="5"/>
      <c r="K2382" s="5"/>
      <c r="L2382" s="5"/>
      <c r="M2382" s="18"/>
      <c r="N2382" s="18"/>
      <c r="T2382" s="67"/>
      <c r="U2382" s="67"/>
    </row>
    <row r="2383" spans="1:21" hidden="1" x14ac:dyDescent="0.25">
      <c r="A2383" s="18"/>
      <c r="B2383" s="18"/>
      <c r="C2383" s="74"/>
      <c r="D2383" s="74"/>
      <c r="E2383" s="75"/>
      <c r="F2383" s="5"/>
      <c r="G2383" s="5"/>
      <c r="H2383" s="5"/>
      <c r="K2383" s="5"/>
      <c r="L2383" s="5"/>
      <c r="M2383" s="18"/>
      <c r="N2383" s="18"/>
      <c r="T2383" s="67"/>
      <c r="U2383" s="67"/>
    </row>
    <row r="2384" spans="1:21" hidden="1" x14ac:dyDescent="0.25">
      <c r="A2384" s="18"/>
      <c r="B2384" s="18"/>
      <c r="C2384" s="74"/>
      <c r="D2384" s="74"/>
      <c r="E2384" s="75"/>
      <c r="F2384" s="5"/>
      <c r="G2384" s="5"/>
      <c r="H2384" s="5"/>
      <c r="K2384" s="5"/>
      <c r="L2384" s="5"/>
      <c r="M2384" s="18"/>
      <c r="N2384" s="18"/>
      <c r="T2384" s="67"/>
      <c r="U2384" s="67"/>
    </row>
    <row r="2385" spans="1:21" hidden="1" x14ac:dyDescent="0.25">
      <c r="A2385" s="18"/>
      <c r="B2385" s="18"/>
      <c r="C2385" s="74"/>
      <c r="D2385" s="74"/>
      <c r="E2385" s="75"/>
      <c r="F2385" s="5"/>
      <c r="G2385" s="5"/>
      <c r="H2385" s="5"/>
      <c r="K2385" s="5"/>
      <c r="L2385" s="5"/>
      <c r="M2385" s="18"/>
      <c r="N2385" s="18"/>
      <c r="T2385" s="67"/>
      <c r="U2385" s="67"/>
    </row>
    <row r="2386" spans="1:21" hidden="1" x14ac:dyDescent="0.25">
      <c r="A2386" s="18"/>
      <c r="B2386" s="18"/>
      <c r="C2386" s="74"/>
      <c r="D2386" s="74"/>
      <c r="E2386" s="75"/>
      <c r="F2386" s="5"/>
      <c r="G2386" s="5"/>
      <c r="H2386" s="5"/>
      <c r="K2386" s="5"/>
      <c r="L2386" s="5"/>
      <c r="M2386" s="18"/>
      <c r="N2386" s="18"/>
      <c r="T2386" s="67"/>
      <c r="U2386" s="67"/>
    </row>
    <row r="2387" spans="1:21" hidden="1" x14ac:dyDescent="0.25">
      <c r="A2387" s="18"/>
      <c r="B2387" s="18"/>
      <c r="C2387" s="74"/>
      <c r="D2387" s="74"/>
      <c r="E2387" s="75"/>
      <c r="F2387" s="5"/>
      <c r="G2387" s="5"/>
      <c r="H2387" s="5"/>
      <c r="K2387" s="5"/>
      <c r="L2387" s="5"/>
      <c r="M2387" s="18"/>
      <c r="N2387" s="18"/>
      <c r="T2387" s="67"/>
      <c r="U2387" s="67"/>
    </row>
    <row r="2388" spans="1:21" hidden="1" x14ac:dyDescent="0.25">
      <c r="A2388" s="18"/>
      <c r="B2388" s="18"/>
      <c r="C2388" s="74"/>
      <c r="D2388" s="74"/>
      <c r="E2388" s="75"/>
      <c r="F2388" s="5"/>
      <c r="G2388" s="5"/>
      <c r="H2388" s="5"/>
      <c r="K2388" s="5"/>
      <c r="L2388" s="5"/>
      <c r="M2388" s="18"/>
      <c r="N2388" s="18"/>
      <c r="T2388" s="67"/>
      <c r="U2388" s="67"/>
    </row>
    <row r="2389" spans="1:21" hidden="1" x14ac:dyDescent="0.25">
      <c r="A2389" s="18"/>
      <c r="B2389" s="18"/>
      <c r="C2389" s="74"/>
      <c r="D2389" s="74"/>
      <c r="E2389" s="75"/>
      <c r="F2389" s="5"/>
      <c r="G2389" s="5"/>
      <c r="H2389" s="5"/>
      <c r="K2389" s="5"/>
      <c r="L2389" s="5"/>
      <c r="M2389" s="18"/>
      <c r="N2389" s="18"/>
      <c r="T2389" s="67"/>
      <c r="U2389" s="67"/>
    </row>
    <row r="2390" spans="1:21" hidden="1" x14ac:dyDescent="0.25">
      <c r="A2390" s="18"/>
      <c r="B2390" s="18"/>
      <c r="C2390" s="74"/>
      <c r="D2390" s="74"/>
      <c r="E2390" s="75"/>
      <c r="F2390" s="5"/>
      <c r="G2390" s="5"/>
      <c r="H2390" s="5"/>
      <c r="K2390" s="5"/>
      <c r="L2390" s="5"/>
      <c r="M2390" s="18"/>
      <c r="N2390" s="18"/>
      <c r="T2390" s="67"/>
      <c r="U2390" s="67"/>
    </row>
    <row r="2391" spans="1:21" hidden="1" x14ac:dyDescent="0.25">
      <c r="A2391" s="18"/>
      <c r="B2391" s="18"/>
      <c r="C2391" s="74"/>
      <c r="D2391" s="74"/>
      <c r="E2391" s="75"/>
      <c r="F2391" s="5"/>
      <c r="G2391" s="5"/>
      <c r="H2391" s="5"/>
      <c r="K2391" s="5"/>
      <c r="L2391" s="5"/>
      <c r="M2391" s="18"/>
      <c r="N2391" s="18"/>
      <c r="T2391" s="67"/>
      <c r="U2391" s="67"/>
    </row>
    <row r="2392" spans="1:21" hidden="1" x14ac:dyDescent="0.25">
      <c r="A2392" s="18"/>
      <c r="B2392" s="18"/>
      <c r="C2392" s="74"/>
      <c r="D2392" s="74"/>
      <c r="E2392" s="75"/>
      <c r="F2392" s="5"/>
      <c r="G2392" s="5"/>
      <c r="H2392" s="5"/>
      <c r="K2392" s="5"/>
      <c r="L2392" s="5"/>
      <c r="M2392" s="18"/>
      <c r="N2392" s="18"/>
      <c r="T2392" s="67"/>
      <c r="U2392" s="67"/>
    </row>
    <row r="2393" spans="1:21" hidden="1" x14ac:dyDescent="0.25">
      <c r="A2393" s="18"/>
      <c r="B2393" s="18"/>
      <c r="C2393" s="74"/>
      <c r="D2393" s="74"/>
      <c r="E2393" s="75"/>
      <c r="F2393" s="5"/>
      <c r="G2393" s="5"/>
      <c r="H2393" s="5"/>
      <c r="K2393" s="5"/>
      <c r="L2393" s="5"/>
      <c r="M2393" s="18"/>
      <c r="N2393" s="18"/>
      <c r="T2393" s="67"/>
      <c r="U2393" s="67"/>
    </row>
    <row r="2394" spans="1:21" hidden="1" x14ac:dyDescent="0.25">
      <c r="A2394" s="18"/>
      <c r="B2394" s="18"/>
      <c r="C2394" s="74"/>
      <c r="D2394" s="74"/>
      <c r="E2394" s="75"/>
      <c r="F2394" s="5"/>
      <c r="G2394" s="5"/>
      <c r="H2394" s="5"/>
      <c r="K2394" s="5"/>
      <c r="L2394" s="5"/>
      <c r="M2394" s="18"/>
      <c r="N2394" s="18"/>
      <c r="T2394" s="67"/>
      <c r="U2394" s="67"/>
    </row>
    <row r="2395" spans="1:21" hidden="1" x14ac:dyDescent="0.25">
      <c r="A2395" s="18"/>
      <c r="B2395" s="18"/>
      <c r="C2395" s="74"/>
      <c r="D2395" s="74"/>
      <c r="E2395" s="75"/>
      <c r="F2395" s="5"/>
      <c r="G2395" s="5"/>
      <c r="H2395" s="5"/>
      <c r="K2395" s="5"/>
      <c r="L2395" s="5"/>
      <c r="M2395" s="18"/>
      <c r="N2395" s="18"/>
      <c r="T2395" s="67"/>
      <c r="U2395" s="67"/>
    </row>
    <row r="2396" spans="1:21" hidden="1" x14ac:dyDescent="0.25">
      <c r="A2396" s="18"/>
      <c r="B2396" s="18"/>
      <c r="C2396" s="74"/>
      <c r="D2396" s="74"/>
      <c r="E2396" s="75"/>
      <c r="F2396" s="5"/>
      <c r="G2396" s="5"/>
      <c r="H2396" s="5"/>
      <c r="K2396" s="5"/>
      <c r="L2396" s="5"/>
      <c r="M2396" s="18"/>
      <c r="N2396" s="18"/>
      <c r="T2396" s="67"/>
      <c r="U2396" s="67"/>
    </row>
    <row r="2397" spans="1:21" hidden="1" x14ac:dyDescent="0.25">
      <c r="A2397" s="18"/>
      <c r="B2397" s="18"/>
      <c r="C2397" s="74"/>
      <c r="D2397" s="74"/>
      <c r="E2397" s="75"/>
      <c r="F2397" s="5"/>
      <c r="G2397" s="5"/>
      <c r="H2397" s="5"/>
      <c r="K2397" s="5"/>
      <c r="L2397" s="5"/>
      <c r="M2397" s="18"/>
      <c r="N2397" s="18"/>
      <c r="T2397" s="67"/>
      <c r="U2397" s="67"/>
    </row>
    <row r="2398" spans="1:21" hidden="1" x14ac:dyDescent="0.25">
      <c r="A2398" s="18"/>
      <c r="B2398" s="18"/>
      <c r="C2398" s="74"/>
      <c r="D2398" s="74"/>
      <c r="E2398" s="75"/>
      <c r="F2398" s="5"/>
      <c r="G2398" s="5"/>
      <c r="H2398" s="5"/>
      <c r="K2398" s="5"/>
      <c r="L2398" s="5"/>
      <c r="M2398" s="18"/>
      <c r="N2398" s="18"/>
      <c r="T2398" s="67"/>
      <c r="U2398" s="67"/>
    </row>
    <row r="2399" spans="1:21" hidden="1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</row>
    <row r="2400" spans="1:21" hidden="1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</row>
    <row r="2401" spans="1:21" hidden="1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</row>
    <row r="2402" spans="1:21" hidden="1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</row>
    <row r="2403" spans="1:21" hidden="1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</row>
    <row r="2404" spans="1:21" hidden="1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</row>
    <row r="2405" spans="1:21" hidden="1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</row>
    <row r="2406" spans="1:21" hidden="1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</row>
    <row r="2407" spans="1:21" hidden="1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</row>
    <row r="2408" spans="1:21" hidden="1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</row>
    <row r="2409" spans="1:21" hidden="1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</row>
    <row r="2410" spans="1:21" hidden="1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</row>
    <row r="2411" spans="1:21" hidden="1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</row>
    <row r="2412" spans="1:21" hidden="1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</row>
    <row r="2413" spans="1:21" hidden="1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</row>
    <row r="2414" spans="1:21" hidden="1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</row>
    <row r="2415" spans="1:21" hidden="1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</row>
    <row r="2416" spans="1:21" hidden="1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</row>
    <row r="2417" spans="1:21" hidden="1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</row>
    <row r="2418" spans="1:21" hidden="1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</row>
    <row r="2419" spans="1:21" hidden="1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</row>
    <row r="2420" spans="1:21" hidden="1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</row>
    <row r="2421" spans="1:21" hidden="1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</row>
    <row r="2422" spans="1:21" hidden="1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</row>
    <row r="2423" spans="1:21" hidden="1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</row>
    <row r="2424" spans="1:21" hidden="1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</row>
    <row r="2425" spans="1:21" hidden="1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</row>
    <row r="2426" spans="1:21" hidden="1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</row>
    <row r="2427" spans="1:21" hidden="1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</row>
    <row r="2428" spans="1:21" hidden="1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</row>
    <row r="2429" spans="1:21" hidden="1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</row>
    <row r="2430" spans="1:21" hidden="1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</row>
    <row r="2431" spans="1:21" hidden="1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</row>
    <row r="2432" spans="1:21" hidden="1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</row>
    <row r="2433" spans="1:21" hidden="1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</row>
    <row r="2434" spans="1:21" hidden="1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</row>
    <row r="2435" spans="1:21" hidden="1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</row>
    <row r="2436" spans="1:21" hidden="1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</row>
    <row r="2437" spans="1:21" hidden="1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</row>
    <row r="2438" spans="1:21" hidden="1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</row>
    <row r="2439" spans="1:21" hidden="1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</row>
    <row r="2440" spans="1:21" hidden="1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</row>
    <row r="2441" spans="1:21" hidden="1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</row>
    <row r="2442" spans="1:21" hidden="1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</row>
    <row r="2443" spans="1:21" hidden="1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</row>
    <row r="2444" spans="1:21" hidden="1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</row>
    <row r="2445" spans="1:21" hidden="1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</row>
    <row r="2446" spans="1:21" hidden="1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</row>
    <row r="2447" spans="1:21" hidden="1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</row>
    <row r="2448" spans="1:21" hidden="1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</row>
    <row r="2449" spans="1:21" hidden="1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</row>
    <row r="2450" spans="1:21" hidden="1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</row>
    <row r="2451" spans="1:21" hidden="1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</row>
    <row r="2452" spans="1:21" hidden="1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</row>
    <row r="2453" spans="1:21" hidden="1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</row>
    <row r="2454" spans="1:21" hidden="1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</row>
    <row r="2455" spans="1:21" hidden="1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</row>
    <row r="2456" spans="1:21" hidden="1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</row>
    <row r="2457" spans="1:21" hidden="1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</row>
    <row r="2458" spans="1:21" hidden="1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</row>
    <row r="2459" spans="1:21" hidden="1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</row>
    <row r="2460" spans="1:21" hidden="1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</row>
    <row r="2461" spans="1:21" hidden="1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</row>
    <row r="2462" spans="1:21" hidden="1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</row>
    <row r="2463" spans="1:21" hidden="1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</row>
    <row r="2464" spans="1:21" hidden="1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</row>
    <row r="2465" spans="1:21" hidden="1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</row>
    <row r="2466" spans="1:21" hidden="1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</row>
    <row r="2467" spans="1:21" hidden="1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</row>
    <row r="2468" spans="1:21" hidden="1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</row>
    <row r="2469" spans="1:21" hidden="1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</row>
    <row r="2470" spans="1:21" hidden="1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</row>
    <row r="2471" spans="1:21" hidden="1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</row>
    <row r="2472" spans="1:21" hidden="1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</row>
    <row r="2473" spans="1:21" hidden="1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</row>
    <row r="2474" spans="1:21" hidden="1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</row>
    <row r="2475" spans="1:21" hidden="1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</row>
    <row r="2476" spans="1:21" hidden="1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</row>
    <row r="2477" spans="1:21" hidden="1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</row>
    <row r="2478" spans="1:21" hidden="1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</row>
    <row r="2479" spans="1:21" hidden="1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</row>
    <row r="2480" spans="1:21" hidden="1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</row>
    <row r="2481" spans="1:21" hidden="1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</row>
    <row r="2482" spans="1:21" hidden="1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</row>
    <row r="2483" spans="1:21" hidden="1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</row>
    <row r="2484" spans="1:21" hidden="1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</row>
    <row r="2485" spans="1:21" hidden="1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</row>
    <row r="2486" spans="1:21" hidden="1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</row>
    <row r="2487" spans="1:21" hidden="1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</row>
    <row r="2488" spans="1:21" hidden="1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</row>
    <row r="2489" spans="1:21" hidden="1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</row>
    <row r="2490" spans="1:21" hidden="1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</row>
    <row r="2491" spans="1:21" hidden="1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</row>
    <row r="2492" spans="1:21" hidden="1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</row>
    <row r="2493" spans="1:21" hidden="1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</row>
    <row r="2494" spans="1:21" hidden="1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</row>
    <row r="2495" spans="1:21" hidden="1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</row>
    <row r="2496" spans="1:21" hidden="1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</row>
    <row r="2497" spans="1:21" hidden="1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</row>
    <row r="2498" spans="1:21" hidden="1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</row>
    <row r="2499" spans="1:21" hidden="1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</row>
    <row r="2500" spans="1:21" hidden="1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</row>
    <row r="2501" spans="1:21" hidden="1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</row>
    <row r="2502" spans="1:21" hidden="1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</row>
    <row r="2503" spans="1:21" hidden="1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</row>
    <row r="2504" spans="1:21" hidden="1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</row>
    <row r="2505" spans="1:21" hidden="1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</row>
    <row r="2506" spans="1:21" hidden="1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</row>
    <row r="2507" spans="1:21" hidden="1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</row>
    <row r="2508" spans="1:21" hidden="1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</row>
    <row r="2509" spans="1:21" hidden="1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</row>
    <row r="2510" spans="1:21" hidden="1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</row>
    <row r="2511" spans="1:21" hidden="1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</row>
    <row r="2512" spans="1:21" hidden="1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</row>
    <row r="2513" spans="1:21" hidden="1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</row>
    <row r="2514" spans="1:21" hidden="1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</row>
    <row r="2515" spans="1:21" hidden="1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</row>
    <row r="2516" spans="1:21" hidden="1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</row>
    <row r="2517" spans="1:21" hidden="1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</row>
    <row r="2518" spans="1:21" hidden="1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</row>
    <row r="2519" spans="1:21" hidden="1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</row>
    <row r="2520" spans="1:21" hidden="1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</row>
    <row r="2521" spans="1:21" hidden="1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</row>
    <row r="2522" spans="1:21" hidden="1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</row>
    <row r="2523" spans="1:21" hidden="1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</row>
    <row r="2524" spans="1:21" hidden="1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</row>
    <row r="2525" spans="1:21" hidden="1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</row>
    <row r="2526" spans="1:21" hidden="1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</row>
    <row r="2527" spans="1:21" hidden="1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</row>
    <row r="2528" spans="1:21" hidden="1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</row>
    <row r="2529" spans="1:21" hidden="1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</row>
    <row r="2530" spans="1:21" hidden="1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</row>
    <row r="2531" spans="1:21" hidden="1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</row>
    <row r="2532" spans="1:21" hidden="1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</row>
    <row r="2533" spans="1:21" hidden="1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</row>
    <row r="2534" spans="1:21" hidden="1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</row>
    <row r="2535" spans="1:21" hidden="1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</row>
    <row r="2536" spans="1:21" hidden="1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</row>
    <row r="2537" spans="1:21" hidden="1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</row>
    <row r="2538" spans="1:21" hidden="1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</row>
    <row r="2539" spans="1:21" hidden="1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</row>
    <row r="2540" spans="1:21" hidden="1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</row>
    <row r="2541" spans="1:21" hidden="1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</row>
    <row r="2542" spans="1:21" hidden="1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</row>
    <row r="2543" spans="1:21" hidden="1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</row>
    <row r="2544" spans="1:21" hidden="1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</row>
    <row r="2545" spans="1:21" hidden="1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</row>
    <row r="2546" spans="1:21" hidden="1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</row>
    <row r="2547" spans="1:21" hidden="1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</row>
    <row r="2548" spans="1:21" hidden="1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</row>
    <row r="2549" spans="1:21" hidden="1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</row>
    <row r="2550" spans="1:21" hidden="1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</row>
    <row r="2551" spans="1:21" hidden="1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</row>
    <row r="2552" spans="1:21" hidden="1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</row>
    <row r="2553" spans="1:21" hidden="1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</row>
    <row r="2554" spans="1:21" hidden="1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</row>
    <row r="2555" spans="1:21" hidden="1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</row>
    <row r="2556" spans="1:21" hidden="1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</row>
    <row r="2557" spans="1:21" hidden="1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</row>
    <row r="2558" spans="1:21" hidden="1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</row>
    <row r="2559" spans="1:21" hidden="1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</row>
    <row r="2560" spans="1:21" hidden="1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</row>
    <row r="2561" spans="1:21" hidden="1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</row>
    <row r="2562" spans="1:21" hidden="1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9"/>
    </row>
    <row r="2563" spans="1:21" hidden="1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9"/>
    </row>
    <row r="2564" spans="1:21" hidden="1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9"/>
    </row>
    <row r="2565" spans="1:21" hidden="1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9"/>
    </row>
    <row r="2566" spans="1:21" hidden="1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9"/>
    </row>
    <row r="2567" spans="1:21" hidden="1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9"/>
    </row>
    <row r="2568" spans="1:21" hidden="1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9"/>
    </row>
    <row r="2569" spans="1:21" hidden="1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9"/>
    </row>
    <row r="2570" spans="1:21" hidden="1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9"/>
    </row>
    <row r="2571" spans="1:21" hidden="1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9"/>
    </row>
    <row r="2572" spans="1:21" hidden="1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9"/>
    </row>
    <row r="2573" spans="1:21" hidden="1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9"/>
    </row>
    <row r="2574" spans="1:21" hidden="1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9"/>
    </row>
    <row r="2575" spans="1:21" hidden="1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9"/>
    </row>
    <row r="2576" spans="1:21" hidden="1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9"/>
    </row>
    <row r="2577" spans="1:21" hidden="1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9"/>
    </row>
    <row r="2578" spans="1:21" hidden="1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9"/>
    </row>
    <row r="2579" spans="1:21" hidden="1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9"/>
    </row>
    <row r="2580" spans="1:21" hidden="1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9"/>
    </row>
    <row r="2581" spans="1:21" hidden="1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9"/>
    </row>
    <row r="2582" spans="1:21" hidden="1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9"/>
    </row>
    <row r="2583" spans="1:21" hidden="1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9"/>
    </row>
    <row r="2584" spans="1:21" hidden="1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9"/>
    </row>
    <row r="2585" spans="1:21" hidden="1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9"/>
    </row>
    <row r="2586" spans="1:21" hidden="1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9"/>
    </row>
    <row r="2587" spans="1:21" hidden="1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9"/>
    </row>
    <row r="2588" spans="1:21" hidden="1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9"/>
    </row>
    <row r="2589" spans="1:21" hidden="1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9"/>
    </row>
    <row r="2590" spans="1:21" hidden="1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9"/>
    </row>
    <row r="2591" spans="1:21" hidden="1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9"/>
    </row>
    <row r="2592" spans="1:21" hidden="1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9"/>
    </row>
    <row r="2593" spans="1:21" hidden="1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9"/>
    </row>
    <row r="2594" spans="1:21" hidden="1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9"/>
    </row>
    <row r="2595" spans="1:21" hidden="1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9"/>
    </row>
    <row r="2596" spans="1:21" hidden="1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9"/>
    </row>
    <row r="2597" spans="1:21" hidden="1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9"/>
    </row>
    <row r="2598" spans="1:21" hidden="1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9"/>
    </row>
    <row r="2599" spans="1:21" hidden="1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9"/>
    </row>
    <row r="2600" spans="1:21" hidden="1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9"/>
    </row>
    <row r="2601" spans="1:21" hidden="1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9"/>
    </row>
    <row r="2602" spans="1:21" hidden="1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9"/>
    </row>
    <row r="2603" spans="1:21" hidden="1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9"/>
    </row>
    <row r="2604" spans="1:21" hidden="1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9"/>
    </row>
    <row r="2605" spans="1:21" hidden="1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9"/>
    </row>
    <row r="2606" spans="1:21" hidden="1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9"/>
    </row>
    <row r="2607" spans="1:21" hidden="1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9"/>
    </row>
    <row r="2608" spans="1:21" hidden="1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9"/>
    </row>
    <row r="2609" spans="1:21" hidden="1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9"/>
    </row>
    <row r="2610" spans="1:21" hidden="1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9"/>
    </row>
    <row r="2611" spans="1:21" hidden="1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9"/>
    </row>
    <row r="2612" spans="1:21" hidden="1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9"/>
    </row>
    <row r="2613" spans="1:21" hidden="1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9"/>
    </row>
    <row r="2614" spans="1:21" hidden="1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9"/>
    </row>
    <row r="2615" spans="1:21" hidden="1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9"/>
    </row>
    <row r="2616" spans="1:21" hidden="1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9"/>
    </row>
    <row r="2617" spans="1:21" hidden="1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9"/>
    </row>
    <row r="2618" spans="1:21" hidden="1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9"/>
    </row>
    <row r="2619" spans="1:21" hidden="1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9"/>
    </row>
    <row r="2620" spans="1:21" hidden="1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9"/>
    </row>
    <row r="2621" spans="1:21" hidden="1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9"/>
    </row>
    <row r="2622" spans="1:21" hidden="1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9"/>
    </row>
    <row r="2623" spans="1:21" hidden="1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9"/>
    </row>
    <row r="2624" spans="1:21" hidden="1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9"/>
    </row>
    <row r="2625" spans="1:21" hidden="1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9"/>
    </row>
    <row r="2626" spans="1:21" hidden="1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9"/>
    </row>
    <row r="2627" spans="1:21" hidden="1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9"/>
    </row>
    <row r="2628" spans="1:21" hidden="1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9"/>
    </row>
    <row r="2629" spans="1:21" hidden="1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9"/>
    </row>
    <row r="2630" spans="1:21" hidden="1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9"/>
    </row>
    <row r="2631" spans="1:21" hidden="1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9"/>
    </row>
    <row r="2632" spans="1:21" hidden="1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9"/>
    </row>
    <row r="2633" spans="1:21" hidden="1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9"/>
    </row>
    <row r="2634" spans="1:21" hidden="1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9"/>
    </row>
    <row r="2635" spans="1:21" hidden="1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9"/>
    </row>
    <row r="2636" spans="1:21" hidden="1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9"/>
    </row>
    <row r="2637" spans="1:21" hidden="1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9"/>
    </row>
    <row r="2638" spans="1:21" hidden="1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9"/>
    </row>
    <row r="2639" spans="1:21" hidden="1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9"/>
    </row>
    <row r="2640" spans="1:21" hidden="1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9"/>
    </row>
    <row r="2641" spans="1:21" hidden="1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9"/>
    </row>
    <row r="2642" spans="1:21" hidden="1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9"/>
    </row>
    <row r="2643" spans="1:21" hidden="1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9"/>
    </row>
    <row r="2644" spans="1:21" hidden="1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9"/>
    </row>
    <row r="2645" spans="1:21" hidden="1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9"/>
    </row>
    <row r="2646" spans="1:21" hidden="1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9"/>
    </row>
    <row r="2647" spans="1:21" hidden="1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9"/>
    </row>
    <row r="2648" spans="1:21" hidden="1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9"/>
    </row>
    <row r="2649" spans="1:21" hidden="1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9"/>
    </row>
    <row r="2650" spans="1:21" hidden="1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9"/>
    </row>
    <row r="2651" spans="1:21" hidden="1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9"/>
    </row>
    <row r="2652" spans="1:21" hidden="1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9"/>
    </row>
    <row r="2653" spans="1:21" hidden="1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9"/>
    </row>
    <row r="2654" spans="1:21" hidden="1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9"/>
    </row>
    <row r="2655" spans="1:21" hidden="1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9"/>
    </row>
    <row r="2656" spans="1:21" hidden="1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9"/>
    </row>
    <row r="2657" spans="1:21" hidden="1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9"/>
    </row>
    <row r="2658" spans="1:21" hidden="1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9"/>
    </row>
    <row r="2659" spans="1:21" hidden="1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9"/>
    </row>
    <row r="2660" spans="1:21" hidden="1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9"/>
    </row>
    <row r="2661" spans="1:21" hidden="1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9"/>
    </row>
    <row r="2662" spans="1:21" hidden="1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9"/>
    </row>
    <row r="2663" spans="1:21" hidden="1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9"/>
    </row>
    <row r="2664" spans="1:21" hidden="1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9"/>
    </row>
    <row r="2665" spans="1:21" hidden="1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9"/>
    </row>
    <row r="2666" spans="1:21" hidden="1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9"/>
    </row>
    <row r="2667" spans="1:21" hidden="1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9"/>
    </row>
    <row r="2668" spans="1:21" hidden="1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9"/>
    </row>
    <row r="2669" spans="1:21" hidden="1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9"/>
    </row>
    <row r="2670" spans="1:21" hidden="1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9"/>
    </row>
    <row r="2671" spans="1:21" hidden="1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9"/>
    </row>
    <row r="2672" spans="1:21" hidden="1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9"/>
    </row>
    <row r="2673" spans="1:21" hidden="1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9"/>
    </row>
    <row r="2674" spans="1:21" hidden="1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9"/>
    </row>
    <row r="2675" spans="1:21" hidden="1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9"/>
    </row>
    <row r="2676" spans="1:21" hidden="1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9"/>
    </row>
    <row r="2677" spans="1:21" hidden="1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9"/>
    </row>
    <row r="2678" spans="1:21" hidden="1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9"/>
    </row>
    <row r="2679" spans="1:21" hidden="1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9"/>
    </row>
    <row r="2680" spans="1:21" hidden="1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9"/>
    </row>
    <row r="2681" spans="1:21" hidden="1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9"/>
    </row>
    <row r="2682" spans="1:21" hidden="1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9"/>
    </row>
    <row r="2683" spans="1:21" hidden="1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9"/>
    </row>
    <row r="2684" spans="1:21" hidden="1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9"/>
    </row>
    <row r="2685" spans="1:21" hidden="1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9"/>
    </row>
    <row r="2686" spans="1:21" hidden="1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9"/>
    </row>
    <row r="2687" spans="1:21" hidden="1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9"/>
    </row>
    <row r="2688" spans="1:21" hidden="1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9"/>
    </row>
    <row r="2689" spans="1:21" hidden="1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9"/>
    </row>
    <row r="2690" spans="1:21" hidden="1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9"/>
    </row>
    <row r="2691" spans="1:21" hidden="1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9"/>
    </row>
    <row r="2692" spans="1:21" hidden="1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9"/>
    </row>
    <row r="2693" spans="1:21" hidden="1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9"/>
    </row>
    <row r="2694" spans="1:21" hidden="1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9"/>
    </row>
    <row r="2695" spans="1:21" hidden="1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9"/>
    </row>
    <row r="2696" spans="1:21" hidden="1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9"/>
    </row>
    <row r="2697" spans="1:21" hidden="1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9"/>
    </row>
    <row r="2698" spans="1:21" hidden="1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9"/>
    </row>
    <row r="2699" spans="1:21" hidden="1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9"/>
    </row>
    <row r="2700" spans="1:21" hidden="1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9"/>
    </row>
    <row r="2701" spans="1:21" hidden="1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9"/>
    </row>
    <row r="2702" spans="1:21" hidden="1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9"/>
    </row>
    <row r="2703" spans="1:21" hidden="1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9"/>
    </row>
    <row r="2704" spans="1:21" hidden="1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9"/>
    </row>
    <row r="2705" spans="1:21" hidden="1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9"/>
    </row>
    <row r="2706" spans="1:21" hidden="1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9"/>
    </row>
    <row r="2707" spans="1:21" hidden="1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9"/>
    </row>
    <row r="2708" spans="1:21" hidden="1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9"/>
    </row>
    <row r="2709" spans="1:21" hidden="1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9"/>
    </row>
    <row r="2710" spans="1:21" hidden="1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9"/>
    </row>
    <row r="2711" spans="1:21" hidden="1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9"/>
    </row>
    <row r="2712" spans="1:21" hidden="1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9"/>
    </row>
    <row r="2713" spans="1:21" hidden="1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9"/>
    </row>
    <row r="2714" spans="1:21" hidden="1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9"/>
    </row>
    <row r="2715" spans="1:21" hidden="1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9"/>
    </row>
    <row r="2716" spans="1:21" hidden="1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9"/>
    </row>
    <row r="2717" spans="1:21" hidden="1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9"/>
    </row>
    <row r="2718" spans="1:21" hidden="1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9"/>
    </row>
    <row r="2719" spans="1:21" hidden="1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9"/>
    </row>
    <row r="2720" spans="1:21" hidden="1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9"/>
    </row>
    <row r="2721" spans="1:21" hidden="1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9"/>
    </row>
    <row r="2722" spans="1:21" hidden="1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9"/>
    </row>
    <row r="2723" spans="1:21" hidden="1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9"/>
    </row>
    <row r="2724" spans="1:21" hidden="1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9"/>
    </row>
    <row r="2725" spans="1:21" hidden="1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9"/>
    </row>
    <row r="2726" spans="1:21" hidden="1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9"/>
    </row>
    <row r="2727" spans="1:21" hidden="1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9"/>
    </row>
    <row r="2728" spans="1:21" hidden="1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9"/>
    </row>
    <row r="2729" spans="1:21" hidden="1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9"/>
    </row>
    <row r="2730" spans="1:21" hidden="1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9"/>
    </row>
    <row r="2731" spans="1:21" hidden="1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9"/>
    </row>
    <row r="2732" spans="1:21" hidden="1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9"/>
    </row>
    <row r="2733" spans="1:21" hidden="1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9"/>
    </row>
    <row r="2734" spans="1:21" hidden="1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9"/>
    </row>
    <row r="2735" spans="1:21" hidden="1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9"/>
    </row>
    <row r="2736" spans="1:21" hidden="1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9"/>
    </row>
    <row r="2737" spans="1:21" hidden="1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9"/>
    </row>
    <row r="2738" spans="1:21" hidden="1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9"/>
    </row>
    <row r="2739" spans="1:21" hidden="1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9"/>
    </row>
    <row r="2740" spans="1:21" hidden="1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9"/>
    </row>
    <row r="2741" spans="1:21" hidden="1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9"/>
    </row>
    <row r="2742" spans="1:21" hidden="1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9"/>
    </row>
    <row r="2743" spans="1:21" hidden="1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9"/>
    </row>
    <row r="2744" spans="1:21" hidden="1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9"/>
    </row>
    <row r="2745" spans="1:21" hidden="1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9"/>
    </row>
    <row r="2746" spans="1:21" hidden="1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90"/>
    </row>
    <row r="2747" spans="1:21" hidden="1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90"/>
    </row>
    <row r="2748" spans="1:21" hidden="1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90"/>
    </row>
    <row r="2749" spans="1:21" hidden="1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90"/>
    </row>
    <row r="2750" spans="1:21" hidden="1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90"/>
    </row>
    <row r="2751" spans="1:21" hidden="1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90"/>
    </row>
    <row r="2752" spans="1:21" hidden="1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90"/>
    </row>
    <row r="2753" spans="1:22" hidden="1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90"/>
    </row>
    <row r="2754" spans="1:22" hidden="1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90"/>
    </row>
    <row r="2755" spans="1:22" hidden="1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90"/>
    </row>
    <row r="2756" spans="1:22" hidden="1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90"/>
    </row>
    <row r="2757" spans="1:22" hidden="1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90"/>
    </row>
    <row r="2758" spans="1:22" hidden="1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90"/>
    </row>
    <row r="2759" spans="1:22" hidden="1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90"/>
    </row>
    <row r="2760" spans="1:22" hidden="1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90"/>
    </row>
    <row r="2761" spans="1:22" hidden="1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90"/>
    </row>
    <row r="2762" spans="1:22" hidden="1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</row>
    <row r="2763" spans="1:22" hidden="1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</row>
    <row r="2764" spans="1:22" hidden="1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</row>
    <row r="2765" spans="1:22" hidden="1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</row>
    <row r="2766" spans="1:22" hidden="1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</row>
    <row r="2767" spans="1:22" hidden="1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</row>
    <row r="2768" spans="1:22" hidden="1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</row>
    <row r="2769" spans="1:24" hidden="1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94"/>
    </row>
    <row r="2770" spans="1:24" hidden="1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</row>
    <row r="2771" spans="1:24" hidden="1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</row>
    <row r="2772" spans="1:24" hidden="1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94"/>
    </row>
    <row r="2773" spans="1:24" hidden="1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</row>
    <row r="2774" spans="1:24" hidden="1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</row>
    <row r="2775" spans="1:24" hidden="1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</row>
    <row r="2776" spans="1:24" hidden="1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</row>
    <row r="2777" spans="1:24" hidden="1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</row>
    <row r="2778" spans="1:24" hidden="1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</row>
    <row r="2779" spans="1:24" hidden="1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</row>
    <row r="2780" spans="1:24" hidden="1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</row>
    <row r="2781" spans="1:24" hidden="1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</row>
    <row r="2782" spans="1:24" hidden="1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</row>
    <row r="2783" spans="1:24" hidden="1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</row>
    <row r="2784" spans="1:24" hidden="1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</row>
    <row r="2785" spans="1:24" hidden="1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</row>
    <row r="2786" spans="1:24" hidden="1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</row>
    <row r="2787" spans="1:24" hidden="1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</row>
    <row r="2788" spans="1:24" hidden="1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</row>
    <row r="2789" spans="1:24" hidden="1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</row>
    <row r="2790" spans="1:24" hidden="1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</row>
    <row r="2791" spans="1:24" hidden="1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</row>
    <row r="2792" spans="1:24" hidden="1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</row>
    <row r="2793" spans="1:24" hidden="1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</row>
    <row r="2794" spans="1:24" hidden="1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94"/>
    </row>
    <row r="2795" spans="1:24" hidden="1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94"/>
    </row>
    <row r="2796" spans="1:24" hidden="1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94"/>
    </row>
    <row r="2797" spans="1:24" hidden="1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94"/>
    </row>
    <row r="2798" spans="1:24" hidden="1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</row>
    <row r="2799" spans="1:24" hidden="1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</row>
    <row r="2800" spans="1:24" hidden="1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</row>
    <row r="2801" spans="1:22" hidden="1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</row>
    <row r="2802" spans="1:22" hidden="1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</row>
    <row r="2803" spans="1:22" hidden="1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</row>
    <row r="2804" spans="1:22" hidden="1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</row>
    <row r="2805" spans="1:22" hidden="1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</row>
    <row r="2806" spans="1:22" hidden="1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</row>
    <row r="2807" spans="1:22" hidden="1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</row>
    <row r="2808" spans="1:22" hidden="1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</row>
    <row r="2809" spans="1:22" hidden="1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</row>
    <row r="2810" spans="1:22" hidden="1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</row>
    <row r="2811" spans="1:22" hidden="1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</row>
    <row r="2812" spans="1:22" hidden="1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</row>
    <row r="2813" spans="1:22" hidden="1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</row>
    <row r="2814" spans="1:22" hidden="1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</row>
    <row r="2815" spans="1:22" hidden="1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</row>
    <row r="2816" spans="1:22" hidden="1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</row>
    <row r="2817" spans="1:24" hidden="1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</row>
    <row r="2818" spans="1:24" hidden="1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</row>
    <row r="2819" spans="1:24" hidden="1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</row>
    <row r="2820" spans="1:24" hidden="1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</row>
    <row r="2821" spans="1:24" hidden="1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</row>
    <row r="2822" spans="1:24" hidden="1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</row>
    <row r="2823" spans="1:24" hidden="1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</row>
    <row r="2824" spans="1:24" hidden="1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94"/>
    </row>
    <row r="2825" spans="1:24" hidden="1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</row>
    <row r="2826" spans="1:24" hidden="1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</row>
    <row r="2827" spans="1:24" hidden="1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</row>
    <row r="2828" spans="1:24" hidden="1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</row>
    <row r="2829" spans="1:24" hidden="1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</row>
    <row r="2830" spans="1:24" hidden="1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</row>
    <row r="2831" spans="1:24" hidden="1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</row>
    <row r="2832" spans="1:24" hidden="1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</row>
    <row r="2833" spans="1:25" hidden="1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94"/>
    </row>
    <row r="2834" spans="1:25" hidden="1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</row>
    <row r="2835" spans="1:25" hidden="1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</row>
    <row r="2836" spans="1:25" hidden="1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94"/>
    </row>
    <row r="2837" spans="1:25" hidden="1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</row>
    <row r="2838" spans="1:25" hidden="1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</row>
    <row r="2839" spans="1:25" hidden="1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94"/>
    </row>
    <row r="2840" spans="1:25" hidden="1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</row>
    <row r="2841" spans="1:25" hidden="1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</row>
    <row r="2842" spans="1:25" hidden="1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</row>
    <row r="2843" spans="1:25" hidden="1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</row>
    <row r="2844" spans="1:25" hidden="1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94"/>
    </row>
    <row r="2845" spans="1:25" hidden="1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6"/>
      <c r="Y2845" s="24"/>
    </row>
    <row r="2846" spans="1:25" hidden="1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94"/>
      <c r="Y2846" s="24"/>
    </row>
    <row r="2847" spans="1:25" hidden="1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</row>
    <row r="2848" spans="1:25" hidden="1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94"/>
      <c r="Y2848" s="24"/>
    </row>
    <row r="2849" spans="1:25" hidden="1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</row>
    <row r="2850" spans="1:25" hidden="1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94"/>
      <c r="Y2850" s="24"/>
    </row>
    <row r="2851" spans="1:25" hidden="1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</row>
    <row r="2852" spans="1:25" hidden="1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94"/>
      <c r="Y2852" s="24"/>
    </row>
    <row r="2853" spans="1:25" hidden="1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</row>
    <row r="2854" spans="1:25" hidden="1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94"/>
      <c r="Y2854" s="24"/>
    </row>
    <row r="2855" spans="1:25" hidden="1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</row>
    <row r="2856" spans="1:25" hidden="1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94"/>
      <c r="Y2856" s="24"/>
    </row>
    <row r="2857" spans="1:25" hidden="1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</row>
    <row r="2858" spans="1:25" hidden="1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94"/>
      <c r="Y2858" s="24"/>
    </row>
    <row r="2859" spans="1:25" hidden="1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</row>
    <row r="2860" spans="1:25" hidden="1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94"/>
      <c r="Y2860" s="24"/>
    </row>
    <row r="2861" spans="1:25" hidden="1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</row>
    <row r="2862" spans="1:25" hidden="1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94"/>
      <c r="Y2862" s="24"/>
    </row>
    <row r="2863" spans="1:25" hidden="1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</row>
    <row r="2864" spans="1:25" hidden="1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</row>
    <row r="2865" spans="1:25" hidden="1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</row>
    <row r="2866" spans="1:25" hidden="1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</row>
    <row r="2867" spans="1:25" hidden="1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</row>
    <row r="2868" spans="1:25" hidden="1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</row>
    <row r="2869" spans="1:25" hidden="1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</row>
    <row r="2870" spans="1:25" hidden="1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6"/>
      <c r="Y2870" s="24"/>
    </row>
    <row r="2871" spans="1:25" hidden="1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</row>
    <row r="2872" spans="1:25" hidden="1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</row>
    <row r="2873" spans="1:25" hidden="1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</row>
    <row r="2874" spans="1:25" hidden="1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</row>
    <row r="2875" spans="1:25" hidden="1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</row>
    <row r="2876" spans="1:25" hidden="1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</row>
    <row r="2877" spans="1:25" hidden="1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</row>
    <row r="2878" spans="1:25" hidden="1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</row>
    <row r="2879" spans="1:25" hidden="1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</row>
    <row r="2880" spans="1:25" hidden="1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</row>
    <row r="2881" spans="1:25" hidden="1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</row>
    <row r="2882" spans="1:25" hidden="1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</row>
    <row r="2883" spans="1:25" hidden="1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</row>
    <row r="2884" spans="1:25" hidden="1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</row>
    <row r="2885" spans="1:25" hidden="1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</row>
    <row r="2886" spans="1:25" hidden="1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</row>
    <row r="2887" spans="1:25" hidden="1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</row>
    <row r="2888" spans="1:25" hidden="1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</row>
    <row r="2889" spans="1:25" hidden="1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</row>
    <row r="2890" spans="1:25" hidden="1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</row>
    <row r="2891" spans="1:25" hidden="1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</row>
    <row r="2892" spans="1:25" hidden="1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</row>
    <row r="2893" spans="1:25" hidden="1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</row>
    <row r="2894" spans="1:25" hidden="1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</row>
    <row r="2895" spans="1:25" hidden="1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</row>
    <row r="2896" spans="1:25" hidden="1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</row>
    <row r="2897" spans="1:25" hidden="1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</row>
    <row r="2898" spans="1:25" hidden="1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</row>
    <row r="2899" spans="1:25" hidden="1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</row>
    <row r="2900" spans="1:25" hidden="1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</row>
    <row r="2901" spans="1:25" hidden="1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</row>
    <row r="2902" spans="1:25" hidden="1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</row>
    <row r="2903" spans="1:25" hidden="1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</row>
    <row r="2904" spans="1:25" hidden="1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</row>
    <row r="2905" spans="1:25" hidden="1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</row>
    <row r="2906" spans="1:25" hidden="1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</row>
    <row r="2907" spans="1:25" hidden="1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</row>
    <row r="2908" spans="1:25" hidden="1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</row>
    <row r="2909" spans="1:25" hidden="1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</row>
    <row r="2910" spans="1:25" hidden="1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</row>
    <row r="2911" spans="1:25" hidden="1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</row>
    <row r="2912" spans="1:25" hidden="1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</row>
    <row r="2913" spans="1:25" hidden="1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</row>
    <row r="2914" spans="1:25" hidden="1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</row>
    <row r="2915" spans="1:25" hidden="1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</row>
    <row r="2916" spans="1:25" hidden="1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</row>
    <row r="2917" spans="1:25" hidden="1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</row>
    <row r="2918" spans="1:25" hidden="1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</row>
    <row r="2919" spans="1:25" hidden="1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</row>
    <row r="2920" spans="1:25" hidden="1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</row>
    <row r="2921" spans="1:25" hidden="1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</row>
    <row r="2922" spans="1:25" hidden="1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</row>
    <row r="2923" spans="1:25" hidden="1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</row>
    <row r="2924" spans="1:25" hidden="1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</row>
    <row r="2925" spans="1:25" hidden="1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6"/>
      <c r="Y2925" s="24"/>
    </row>
    <row r="2926" spans="1:25" hidden="1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</row>
    <row r="2927" spans="1:25" hidden="1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</row>
    <row r="2928" spans="1:25" hidden="1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</row>
    <row r="2929" spans="1:25" hidden="1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</row>
    <row r="2930" spans="1:25" hidden="1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</row>
    <row r="2931" spans="1:25" hidden="1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</row>
    <row r="2932" spans="1:25" hidden="1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</row>
    <row r="2933" spans="1:25" hidden="1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</row>
    <row r="2934" spans="1:25" hidden="1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</row>
    <row r="2935" spans="1:25" hidden="1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</row>
    <row r="2936" spans="1:25" hidden="1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</row>
    <row r="2937" spans="1:25" hidden="1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</row>
    <row r="2938" spans="1:25" hidden="1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</row>
    <row r="2939" spans="1:25" hidden="1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</row>
    <row r="2940" spans="1:25" hidden="1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</row>
    <row r="2941" spans="1:25" hidden="1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</row>
    <row r="2942" spans="1:25" hidden="1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</row>
    <row r="2943" spans="1:25" hidden="1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</row>
    <row r="2944" spans="1:25" hidden="1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</row>
    <row r="2945" spans="1:25" hidden="1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</row>
    <row r="2946" spans="1:25" hidden="1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</row>
    <row r="2947" spans="1:25" hidden="1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</row>
    <row r="2948" spans="1:25" hidden="1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</row>
    <row r="2949" spans="1:25" hidden="1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</row>
    <row r="2950" spans="1:25" hidden="1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</row>
    <row r="2951" spans="1:25" hidden="1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</row>
    <row r="2952" spans="1:25" hidden="1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</row>
    <row r="2953" spans="1:25" hidden="1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</row>
    <row r="2954" spans="1:25" hidden="1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</row>
    <row r="2955" spans="1:25" hidden="1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</row>
    <row r="2956" spans="1:25" hidden="1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</row>
    <row r="2957" spans="1:25" hidden="1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</row>
    <row r="2958" spans="1:25" hidden="1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</row>
    <row r="2959" spans="1:25" hidden="1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</row>
    <row r="2960" spans="1:25" hidden="1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</row>
    <row r="2961" spans="1:25" hidden="1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</row>
    <row r="2962" spans="1:25" hidden="1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</row>
    <row r="2963" spans="1:25" hidden="1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</row>
    <row r="2964" spans="1:25" hidden="1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</row>
    <row r="2965" spans="1:25" hidden="1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</row>
    <row r="2966" spans="1:25" hidden="1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</row>
    <row r="2967" spans="1:25" hidden="1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</row>
    <row r="2968" spans="1:25" hidden="1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</row>
    <row r="2969" spans="1:25" hidden="1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</row>
    <row r="2970" spans="1:25" hidden="1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</row>
    <row r="2971" spans="1:25" hidden="1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</row>
    <row r="2972" spans="1:25" hidden="1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</row>
    <row r="2973" spans="1:25" hidden="1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</row>
    <row r="2974" spans="1:25" hidden="1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</row>
    <row r="2975" spans="1:25" hidden="1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</row>
    <row r="2976" spans="1:25" hidden="1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</row>
    <row r="2977" spans="1:25" hidden="1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</row>
    <row r="2978" spans="1:25" hidden="1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</row>
    <row r="2979" spans="1:25" hidden="1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</row>
    <row r="2980" spans="1:25" hidden="1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</row>
    <row r="2981" spans="1:25" hidden="1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</row>
    <row r="2982" spans="1:25" hidden="1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</row>
    <row r="2983" spans="1:25" hidden="1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</row>
    <row r="2984" spans="1:25" hidden="1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</row>
    <row r="2985" spans="1:25" hidden="1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</row>
    <row r="2986" spans="1:25" hidden="1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</row>
    <row r="2987" spans="1:25" hidden="1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</row>
    <row r="2988" spans="1:25" hidden="1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</row>
    <row r="2989" spans="1:25" hidden="1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</row>
    <row r="2990" spans="1:25" hidden="1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</row>
    <row r="2991" spans="1:25" hidden="1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</row>
    <row r="2992" spans="1:25" hidden="1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</row>
    <row r="2993" spans="1:25" hidden="1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</row>
    <row r="2994" spans="1:25" hidden="1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</row>
    <row r="2995" spans="1:25" hidden="1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</row>
    <row r="2996" spans="1:25" hidden="1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</row>
    <row r="2997" spans="1:25" hidden="1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</row>
    <row r="2998" spans="1:25" hidden="1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</row>
    <row r="2999" spans="1:25" hidden="1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</row>
    <row r="3000" spans="1:25" hidden="1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</row>
    <row r="3001" spans="1:25" hidden="1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</row>
    <row r="3002" spans="1:25" hidden="1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</row>
    <row r="3003" spans="1:25" hidden="1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</row>
    <row r="3004" spans="1:25" hidden="1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</row>
    <row r="3005" spans="1:25" hidden="1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</row>
    <row r="3006" spans="1:25" hidden="1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</row>
    <row r="3007" spans="1:25" hidden="1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</row>
    <row r="3008" spans="1:25" hidden="1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</row>
    <row r="3009" spans="1:25" hidden="1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</row>
    <row r="3010" spans="1:25" hidden="1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102"/>
      <c r="Y3010" s="103"/>
    </row>
    <row r="3011" spans="1:25" hidden="1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</row>
    <row r="3012" spans="1:25" hidden="1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</row>
    <row r="3013" spans="1:25" hidden="1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</row>
    <row r="3014" spans="1:25" hidden="1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</row>
    <row r="3015" spans="1:25" hidden="1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</row>
    <row r="3016" spans="1:25" hidden="1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</row>
    <row r="3017" spans="1:25" hidden="1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</row>
    <row r="3018" spans="1:25" hidden="1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</row>
    <row r="3019" spans="1:25" hidden="1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</row>
    <row r="3020" spans="1:25" hidden="1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</row>
    <row r="3021" spans="1:25" hidden="1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</row>
    <row r="3022" spans="1:25" hidden="1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</row>
    <row r="3023" spans="1:25" hidden="1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</row>
    <row r="3024" spans="1:25" hidden="1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</row>
    <row r="3025" spans="1:25" hidden="1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</row>
    <row r="3026" spans="1:25" hidden="1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</row>
    <row r="3027" spans="1:25" hidden="1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</row>
    <row r="3028" spans="1:25" hidden="1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</row>
    <row r="3029" spans="1:25" hidden="1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</row>
    <row r="3030" spans="1:25" hidden="1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</row>
    <row r="3031" spans="1:25" hidden="1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</row>
    <row r="3032" spans="1:25" hidden="1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</row>
    <row r="3033" spans="1:25" hidden="1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</row>
    <row r="3034" spans="1:25" hidden="1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</row>
    <row r="3035" spans="1:25" hidden="1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</row>
    <row r="3036" spans="1:25" hidden="1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</row>
    <row r="3037" spans="1:25" hidden="1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</row>
    <row r="3038" spans="1:25" hidden="1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</row>
    <row r="3039" spans="1:25" hidden="1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</row>
    <row r="3040" spans="1:25" hidden="1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</row>
    <row r="3041" spans="1:25" hidden="1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</row>
    <row r="3042" spans="1:25" hidden="1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</row>
    <row r="3043" spans="1:25" hidden="1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</row>
    <row r="3044" spans="1:25" hidden="1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</row>
    <row r="3045" spans="1:25" hidden="1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</row>
    <row r="3046" spans="1:25" hidden="1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</row>
    <row r="3047" spans="1:25" hidden="1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</row>
    <row r="3048" spans="1:25" hidden="1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</row>
    <row r="3049" spans="1:25" hidden="1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6"/>
      <c r="Y3049" s="24"/>
    </row>
    <row r="3050" spans="1:25" hidden="1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</row>
    <row r="3051" spans="1:25" hidden="1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</row>
    <row r="3052" spans="1:25" hidden="1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</row>
    <row r="3053" spans="1:25" hidden="1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</row>
    <row r="3054" spans="1:25" hidden="1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</row>
    <row r="3055" spans="1:25" hidden="1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</row>
    <row r="3056" spans="1:25" hidden="1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</row>
    <row r="3057" spans="1:25" hidden="1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</row>
    <row r="3058" spans="1:25" hidden="1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</row>
    <row r="3059" spans="1:25" hidden="1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</row>
    <row r="3060" spans="1:25" hidden="1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</row>
    <row r="3061" spans="1:25" hidden="1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</row>
    <row r="3062" spans="1:25" hidden="1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</row>
    <row r="3063" spans="1:25" hidden="1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</row>
    <row r="3064" spans="1:25" hidden="1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</row>
    <row r="3065" spans="1:25" hidden="1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</row>
    <row r="3066" spans="1:25" hidden="1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</row>
    <row r="3067" spans="1:25" hidden="1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</row>
    <row r="3068" spans="1:25" hidden="1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</row>
    <row r="3069" spans="1:25" hidden="1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</row>
    <row r="3070" spans="1:25" hidden="1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</row>
    <row r="3071" spans="1:25" hidden="1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</row>
    <row r="3072" spans="1:25" hidden="1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</row>
    <row r="3073" spans="1:25" hidden="1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</row>
    <row r="3074" spans="1:25" hidden="1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</row>
    <row r="3075" spans="1:25" hidden="1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</row>
    <row r="3076" spans="1:25" hidden="1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</row>
    <row r="3077" spans="1:25" hidden="1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</row>
    <row r="3078" spans="1:25" hidden="1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</row>
    <row r="3079" spans="1:25" hidden="1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</row>
    <row r="3080" spans="1:25" hidden="1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</row>
    <row r="3081" spans="1:25" hidden="1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</row>
    <row r="3082" spans="1:25" hidden="1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</row>
    <row r="3083" spans="1:25" hidden="1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</row>
    <row r="3084" spans="1:25" hidden="1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</row>
    <row r="3085" spans="1:25" hidden="1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</row>
    <row r="3086" spans="1:25" hidden="1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</row>
    <row r="3087" spans="1:25" hidden="1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</row>
    <row r="3088" spans="1:25" hidden="1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</row>
    <row r="3089" spans="1:22" hidden="1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</row>
    <row r="3090" spans="1:22" hidden="1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</row>
    <row r="3091" spans="1:22" hidden="1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</row>
    <row r="3092" spans="1:22" hidden="1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</row>
    <row r="3093" spans="1:22" hidden="1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</row>
    <row r="3094" spans="1:22" hidden="1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</row>
    <row r="3095" spans="1:22" hidden="1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</row>
    <row r="3096" spans="1:22" hidden="1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</row>
    <row r="3097" spans="1:22" hidden="1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</row>
    <row r="3098" spans="1:22" hidden="1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</row>
    <row r="3099" spans="1:22" hidden="1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</row>
    <row r="3100" spans="1:22" hidden="1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</row>
    <row r="3101" spans="1:22" hidden="1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</row>
    <row r="3102" spans="1:22" hidden="1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</row>
    <row r="3103" spans="1:22" hidden="1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</row>
    <row r="3104" spans="1:22" hidden="1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</row>
    <row r="3105" spans="1:22" hidden="1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</row>
    <row r="3106" spans="1:22" hidden="1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</row>
    <row r="3107" spans="1:22" hidden="1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</row>
    <row r="3108" spans="1:22" hidden="1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</row>
    <row r="3109" spans="1:22" hidden="1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</row>
    <row r="3110" spans="1:22" hidden="1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</row>
    <row r="3111" spans="1:22" hidden="1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</row>
    <row r="3112" spans="1:22" hidden="1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</row>
    <row r="3113" spans="1:22" hidden="1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</row>
    <row r="3114" spans="1:22" hidden="1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</row>
    <row r="3115" spans="1:22" hidden="1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</row>
    <row r="3116" spans="1:22" hidden="1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</row>
    <row r="3117" spans="1:22" hidden="1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</row>
    <row r="3118" spans="1:22" hidden="1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</row>
    <row r="3119" spans="1:22" hidden="1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</row>
    <row r="3120" spans="1:22" hidden="1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</row>
    <row r="3121" spans="1:22" hidden="1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</row>
    <row r="3122" spans="1:22" hidden="1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</row>
    <row r="3123" spans="1:22" hidden="1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</row>
    <row r="3124" spans="1:22" hidden="1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</row>
    <row r="3125" spans="1:22" hidden="1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</row>
    <row r="3126" spans="1:22" hidden="1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</row>
    <row r="3127" spans="1:22" hidden="1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</row>
    <row r="3128" spans="1:22" hidden="1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</row>
    <row r="3129" spans="1:22" hidden="1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</row>
    <row r="3130" spans="1:22" hidden="1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</row>
    <row r="3131" spans="1:22" hidden="1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</row>
    <row r="3132" spans="1:22" hidden="1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</row>
    <row r="3133" spans="1:22" hidden="1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</row>
    <row r="3134" spans="1:22" hidden="1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</row>
    <row r="3135" spans="1:22" hidden="1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</row>
    <row r="3136" spans="1:22" hidden="1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</row>
    <row r="3137" spans="1:22" hidden="1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</row>
    <row r="3138" spans="1:22" hidden="1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</row>
    <row r="3139" spans="1:22" hidden="1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</row>
    <row r="3140" spans="1:22" hidden="1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</row>
    <row r="3141" spans="1:22" hidden="1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</row>
    <row r="3142" spans="1:22" hidden="1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</row>
    <row r="3143" spans="1:22" hidden="1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</row>
    <row r="3144" spans="1:22" hidden="1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</row>
    <row r="3145" spans="1:22" hidden="1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</row>
    <row r="3146" spans="1:22" hidden="1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</row>
    <row r="3147" spans="1:22" hidden="1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</row>
    <row r="3148" spans="1:22" hidden="1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</row>
    <row r="3149" spans="1:22" hidden="1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</row>
    <row r="3150" spans="1:22" hidden="1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</row>
    <row r="3151" spans="1:22" hidden="1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</row>
    <row r="3152" spans="1:22" hidden="1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</row>
    <row r="3153" spans="1:22" hidden="1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</row>
    <row r="3154" spans="1:22" hidden="1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</row>
    <row r="3155" spans="1:22" hidden="1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</row>
    <row r="3156" spans="1:22" hidden="1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</row>
    <row r="3157" spans="1:22" hidden="1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</row>
    <row r="3158" spans="1:22" hidden="1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</row>
    <row r="3159" spans="1:22" hidden="1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</row>
    <row r="3160" spans="1:22" hidden="1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</row>
    <row r="3161" spans="1:22" hidden="1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</row>
    <row r="3162" spans="1:22" hidden="1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</row>
    <row r="3163" spans="1:22" hidden="1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</row>
    <row r="3164" spans="1:22" hidden="1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</row>
    <row r="3165" spans="1:22" hidden="1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</row>
    <row r="3166" spans="1:22" hidden="1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</row>
    <row r="3167" spans="1:22" hidden="1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</row>
    <row r="3168" spans="1:22" hidden="1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</row>
    <row r="3169" spans="1:22" hidden="1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</row>
    <row r="3170" spans="1:22" hidden="1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</row>
    <row r="3171" spans="1:22" hidden="1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</row>
    <row r="3172" spans="1:22" hidden="1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</row>
    <row r="3173" spans="1:22" hidden="1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</row>
    <row r="3174" spans="1:22" hidden="1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</row>
    <row r="3175" spans="1:22" hidden="1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</row>
    <row r="3176" spans="1:22" hidden="1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</row>
    <row r="3177" spans="1:22" hidden="1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</row>
    <row r="3178" spans="1:22" hidden="1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</row>
    <row r="3179" spans="1:22" hidden="1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</row>
    <row r="3180" spans="1:22" hidden="1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</row>
    <row r="3181" spans="1:22" hidden="1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</row>
    <row r="3182" spans="1:22" hidden="1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</row>
    <row r="3183" spans="1:22" hidden="1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</row>
    <row r="3184" spans="1:22" hidden="1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</row>
    <row r="3185" spans="1:22" hidden="1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</row>
    <row r="3186" spans="1:22" hidden="1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</row>
    <row r="3187" spans="1:22" hidden="1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</row>
    <row r="3188" spans="1:22" hidden="1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</row>
    <row r="3189" spans="1:22" hidden="1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</row>
    <row r="3190" spans="1:22" hidden="1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</row>
    <row r="3191" spans="1:22" hidden="1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</row>
    <row r="3192" spans="1:22" hidden="1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</row>
    <row r="3193" spans="1:22" hidden="1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</row>
    <row r="3194" spans="1:22" hidden="1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</row>
    <row r="3195" spans="1:22" hidden="1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</row>
    <row r="3196" spans="1:22" hidden="1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</row>
    <row r="3197" spans="1:22" hidden="1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</row>
    <row r="3198" spans="1:22" hidden="1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</row>
    <row r="3199" spans="1:22" hidden="1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</row>
    <row r="3200" spans="1:22" hidden="1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</row>
    <row r="3201" spans="1:22" hidden="1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</row>
    <row r="3202" spans="1:22" hidden="1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</row>
    <row r="3203" spans="1:22" hidden="1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</row>
    <row r="3204" spans="1:22" hidden="1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</row>
    <row r="3205" spans="1:22" hidden="1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</row>
    <row r="3206" spans="1:22" hidden="1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</row>
    <row r="3207" spans="1:22" hidden="1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</row>
    <row r="3208" spans="1:22" hidden="1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</row>
    <row r="3209" spans="1:22" hidden="1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</row>
    <row r="3210" spans="1:22" hidden="1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</row>
    <row r="3211" spans="1:22" hidden="1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</row>
    <row r="3212" spans="1:22" hidden="1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</row>
    <row r="3213" spans="1:22" hidden="1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</row>
    <row r="3214" spans="1:22" hidden="1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</row>
    <row r="3215" spans="1:22" hidden="1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</row>
    <row r="3216" spans="1:22" hidden="1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</row>
    <row r="3217" spans="1:22" hidden="1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</row>
    <row r="3218" spans="1:22" hidden="1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</row>
    <row r="3219" spans="1:22" hidden="1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</row>
    <row r="3220" spans="1:22" hidden="1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</row>
    <row r="3221" spans="1:22" hidden="1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</row>
    <row r="3222" spans="1:22" hidden="1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</row>
    <row r="3223" spans="1:22" hidden="1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</row>
    <row r="3224" spans="1:22" hidden="1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</row>
    <row r="3225" spans="1:22" hidden="1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</row>
    <row r="3226" spans="1:22" hidden="1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</row>
    <row r="3227" spans="1:22" hidden="1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</row>
    <row r="3228" spans="1:22" hidden="1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</row>
    <row r="3229" spans="1:22" hidden="1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</row>
    <row r="3230" spans="1:22" hidden="1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</row>
    <row r="3231" spans="1:22" hidden="1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</row>
    <row r="3232" spans="1:22" hidden="1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</row>
    <row r="3233" spans="1:22" hidden="1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</row>
    <row r="3234" spans="1:22" hidden="1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</row>
    <row r="3235" spans="1:22" hidden="1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</row>
    <row r="3236" spans="1:22" hidden="1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</row>
    <row r="3237" spans="1:22" hidden="1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</row>
    <row r="3238" spans="1:22" hidden="1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</row>
    <row r="3239" spans="1:22" hidden="1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</row>
    <row r="3240" spans="1:22" hidden="1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</row>
    <row r="3241" spans="1:22" hidden="1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</row>
    <row r="3242" spans="1:22" hidden="1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</row>
    <row r="3243" spans="1:22" hidden="1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</row>
    <row r="3244" spans="1:22" hidden="1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</row>
    <row r="3245" spans="1:22" hidden="1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</row>
    <row r="3246" spans="1:22" hidden="1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</row>
    <row r="3247" spans="1:22" hidden="1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</row>
    <row r="3248" spans="1:22" hidden="1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</row>
    <row r="3249" spans="1:22" hidden="1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</row>
    <row r="3250" spans="1:22" hidden="1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</row>
    <row r="3251" spans="1:22" hidden="1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</row>
    <row r="3252" spans="1:22" hidden="1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</row>
    <row r="3253" spans="1:22" hidden="1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</row>
    <row r="3254" spans="1:22" hidden="1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</row>
    <row r="3255" spans="1:22" hidden="1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</row>
    <row r="3256" spans="1:22" hidden="1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</row>
    <row r="3257" spans="1:22" hidden="1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</row>
    <row r="3258" spans="1:22" hidden="1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</row>
    <row r="3259" spans="1:22" hidden="1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</row>
    <row r="3260" spans="1:22" hidden="1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</row>
    <row r="3261" spans="1:22" hidden="1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</row>
    <row r="3262" spans="1:22" hidden="1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</row>
    <row r="3263" spans="1:22" hidden="1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</row>
    <row r="3264" spans="1:22" hidden="1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</row>
    <row r="3265" spans="1:22" hidden="1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</row>
    <row r="3266" spans="1:22" hidden="1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</row>
    <row r="3267" spans="1:22" hidden="1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</row>
    <row r="3268" spans="1:22" hidden="1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</row>
    <row r="3269" spans="1:22" hidden="1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</row>
    <row r="3270" spans="1:22" hidden="1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</row>
    <row r="3271" spans="1:22" hidden="1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</row>
    <row r="3272" spans="1:22" hidden="1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</row>
    <row r="3273" spans="1:22" hidden="1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</row>
    <row r="3274" spans="1:22" hidden="1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</row>
    <row r="3275" spans="1:22" hidden="1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</row>
    <row r="3276" spans="1:22" hidden="1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</row>
    <row r="3277" spans="1:22" hidden="1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</row>
    <row r="3278" spans="1:22" hidden="1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</row>
    <row r="3279" spans="1:22" hidden="1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</row>
    <row r="3280" spans="1:22" hidden="1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</row>
    <row r="3281" spans="1:22" hidden="1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</row>
    <row r="3282" spans="1:22" hidden="1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</row>
    <row r="3283" spans="1:22" hidden="1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</row>
    <row r="3284" spans="1:22" hidden="1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</row>
    <row r="3285" spans="1:22" hidden="1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</row>
    <row r="3286" spans="1:22" hidden="1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</row>
    <row r="3287" spans="1:22" hidden="1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</row>
    <row r="3288" spans="1:22" hidden="1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</row>
    <row r="3289" spans="1:22" hidden="1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</row>
    <row r="3290" spans="1:22" hidden="1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</row>
    <row r="3291" spans="1:22" hidden="1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</row>
    <row r="3292" spans="1:22" hidden="1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</row>
    <row r="3293" spans="1:22" hidden="1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</row>
    <row r="3294" spans="1:22" hidden="1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</row>
    <row r="3295" spans="1:22" hidden="1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</row>
    <row r="3296" spans="1:22" hidden="1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</row>
    <row r="3297" spans="1:22" hidden="1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</row>
    <row r="3298" spans="1:22" hidden="1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</row>
    <row r="3299" spans="1:22" hidden="1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</row>
    <row r="3300" spans="1:22" hidden="1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</row>
    <row r="3301" spans="1:22" hidden="1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</row>
    <row r="3302" spans="1:22" hidden="1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</row>
    <row r="3303" spans="1:22" hidden="1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</row>
    <row r="3304" spans="1:22" hidden="1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</row>
    <row r="3305" spans="1:22" hidden="1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</row>
    <row r="3306" spans="1:22" hidden="1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</row>
    <row r="3307" spans="1:22" hidden="1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</row>
    <row r="3308" spans="1:22" hidden="1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</row>
    <row r="3309" spans="1:22" hidden="1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</row>
    <row r="3310" spans="1:22" hidden="1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</row>
    <row r="3311" spans="1:22" hidden="1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</row>
    <row r="3312" spans="1:22" hidden="1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</row>
    <row r="3313" spans="1:21" hidden="1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</row>
    <row r="3314" spans="1:21" hidden="1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</row>
    <row r="3315" spans="1:21" hidden="1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</row>
    <row r="3316" spans="1:21" hidden="1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</row>
    <row r="3317" spans="1:21" hidden="1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</row>
    <row r="3318" spans="1:21" hidden="1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</row>
    <row r="3319" spans="1:21" hidden="1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</row>
    <row r="3320" spans="1:21" hidden="1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</row>
    <row r="3321" spans="1:21" hidden="1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</row>
    <row r="3322" spans="1:21" hidden="1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</row>
    <row r="3323" spans="1:21" hidden="1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</row>
    <row r="3324" spans="1:21" hidden="1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</row>
    <row r="3325" spans="1:21" hidden="1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</row>
    <row r="3326" spans="1:21" hidden="1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</row>
    <row r="3327" spans="1:21" hidden="1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</row>
    <row r="3328" spans="1:21" hidden="1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</row>
    <row r="3329" spans="1:21" hidden="1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</row>
    <row r="3330" spans="1:21" hidden="1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</row>
    <row r="3331" spans="1:21" hidden="1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</row>
    <row r="3332" spans="1:21" hidden="1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</row>
    <row r="3333" spans="1:21" hidden="1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</row>
    <row r="3334" spans="1:21" hidden="1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</row>
    <row r="3335" spans="1:21" hidden="1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</row>
    <row r="3336" spans="1:21" hidden="1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</row>
    <row r="3337" spans="1:21" hidden="1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</row>
    <row r="3338" spans="1:21" hidden="1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</row>
    <row r="3339" spans="1:21" hidden="1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</row>
    <row r="3340" spans="1:21" hidden="1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</row>
    <row r="3341" spans="1:21" hidden="1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</row>
    <row r="3342" spans="1:21" hidden="1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</row>
    <row r="3343" spans="1:21" hidden="1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</row>
    <row r="3344" spans="1:21" hidden="1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</row>
    <row r="3345" spans="1:21" hidden="1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</row>
    <row r="3346" spans="1:21" hidden="1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</row>
    <row r="3347" spans="1:21" hidden="1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</row>
    <row r="3348" spans="1:21" hidden="1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</row>
    <row r="3349" spans="1:21" hidden="1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</row>
    <row r="3350" spans="1:21" hidden="1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</row>
    <row r="3351" spans="1:21" hidden="1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</row>
    <row r="3352" spans="1:21" hidden="1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</row>
    <row r="3353" spans="1:21" hidden="1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</row>
    <row r="3354" spans="1:21" hidden="1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</row>
    <row r="3355" spans="1:21" hidden="1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</row>
    <row r="3356" spans="1:21" hidden="1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</row>
    <row r="3357" spans="1:21" hidden="1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</row>
    <row r="3358" spans="1:21" hidden="1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</row>
    <row r="3359" spans="1:21" hidden="1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</row>
    <row r="3360" spans="1:21" hidden="1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</row>
    <row r="3361" spans="1:21" hidden="1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</row>
    <row r="3362" spans="1:21" hidden="1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</row>
    <row r="3363" spans="1:21" hidden="1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</row>
    <row r="3364" spans="1:21" hidden="1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</row>
    <row r="3365" spans="1:21" hidden="1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</row>
    <row r="3366" spans="1:21" hidden="1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</row>
    <row r="3367" spans="1:21" hidden="1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</row>
    <row r="3368" spans="1:21" hidden="1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</row>
    <row r="3369" spans="1:21" hidden="1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</row>
    <row r="3370" spans="1:21" hidden="1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</row>
    <row r="3371" spans="1:21" hidden="1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</row>
    <row r="3372" spans="1:21" hidden="1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</row>
    <row r="3373" spans="1:21" hidden="1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</row>
    <row r="3374" spans="1:21" hidden="1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</row>
    <row r="3375" spans="1:21" hidden="1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</row>
    <row r="3376" spans="1:21" hidden="1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</row>
    <row r="3377" spans="1:21" hidden="1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</row>
    <row r="3378" spans="1:21" hidden="1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</row>
    <row r="3379" spans="1:21" hidden="1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</row>
    <row r="3380" spans="1:21" hidden="1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</row>
    <row r="3381" spans="1:21" hidden="1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</row>
    <row r="3382" spans="1:21" hidden="1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</row>
    <row r="3383" spans="1:21" hidden="1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</row>
    <row r="3384" spans="1:21" hidden="1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</row>
    <row r="3385" spans="1:21" hidden="1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</row>
    <row r="3386" spans="1:21" hidden="1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</row>
    <row r="3387" spans="1:21" hidden="1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</row>
    <row r="3388" spans="1:21" hidden="1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</row>
    <row r="3389" spans="1:21" hidden="1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</row>
    <row r="3390" spans="1:21" hidden="1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</row>
    <row r="3391" spans="1:21" hidden="1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</row>
    <row r="3392" spans="1:21" hidden="1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</row>
    <row r="3393" spans="1:21" hidden="1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</row>
    <row r="3394" spans="1:21" hidden="1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</row>
    <row r="3395" spans="1:21" hidden="1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</row>
    <row r="3396" spans="1:21" hidden="1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</row>
    <row r="3397" spans="1:21" hidden="1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</row>
    <row r="3398" spans="1:21" hidden="1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</row>
    <row r="3399" spans="1:21" hidden="1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</row>
    <row r="3400" spans="1:21" hidden="1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</row>
    <row r="3401" spans="1:21" hidden="1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</row>
    <row r="3402" spans="1:21" hidden="1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</row>
    <row r="3403" spans="1:21" hidden="1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</row>
    <row r="3404" spans="1:21" hidden="1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</row>
    <row r="3405" spans="1:21" hidden="1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</row>
    <row r="3406" spans="1:21" hidden="1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</row>
    <row r="3407" spans="1:21" hidden="1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</row>
    <row r="3408" spans="1:21" hidden="1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</row>
    <row r="3409" spans="1:21" hidden="1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</row>
    <row r="3410" spans="1:21" hidden="1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</row>
    <row r="3411" spans="1:21" hidden="1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</row>
    <row r="3412" spans="1:21" hidden="1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</row>
    <row r="3413" spans="1:21" hidden="1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</row>
    <row r="3414" spans="1:21" hidden="1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</row>
    <row r="3415" spans="1:21" hidden="1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</row>
    <row r="3416" spans="1:21" hidden="1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</row>
    <row r="3417" spans="1:21" hidden="1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</row>
    <row r="3418" spans="1:21" hidden="1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</row>
    <row r="3419" spans="1:21" hidden="1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</row>
    <row r="3420" spans="1:21" hidden="1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</row>
    <row r="3421" spans="1:21" hidden="1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</row>
    <row r="3422" spans="1:21" hidden="1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</row>
    <row r="3423" spans="1:21" hidden="1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</row>
    <row r="3424" spans="1:21" hidden="1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</row>
    <row r="3425" spans="1:21" hidden="1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</row>
    <row r="3426" spans="1:21" hidden="1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</row>
    <row r="3427" spans="1:21" hidden="1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</row>
    <row r="3428" spans="1:21" hidden="1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</row>
    <row r="3429" spans="1:21" hidden="1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</row>
    <row r="3430" spans="1:21" hidden="1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</row>
    <row r="3431" spans="1:21" hidden="1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</row>
    <row r="3432" spans="1:21" hidden="1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</row>
    <row r="3433" spans="1:21" hidden="1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</row>
    <row r="3434" spans="1:21" hidden="1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</row>
    <row r="3435" spans="1:21" hidden="1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</row>
    <row r="3436" spans="1:21" hidden="1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</row>
    <row r="3437" spans="1:21" hidden="1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</row>
    <row r="3438" spans="1:21" hidden="1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</row>
    <row r="3439" spans="1:21" hidden="1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</row>
    <row r="3440" spans="1:21" hidden="1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</row>
    <row r="3441" spans="1:21" hidden="1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</row>
    <row r="3442" spans="1:21" hidden="1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</row>
    <row r="3443" spans="1:21" hidden="1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</row>
    <row r="3444" spans="1:21" hidden="1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</row>
    <row r="3445" spans="1:21" hidden="1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</row>
    <row r="3446" spans="1:21" hidden="1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</row>
    <row r="3447" spans="1:21" hidden="1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</row>
    <row r="3448" spans="1:21" hidden="1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</row>
    <row r="3449" spans="1:21" hidden="1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</row>
    <row r="3450" spans="1:21" hidden="1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</row>
    <row r="3451" spans="1:21" hidden="1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</row>
    <row r="3452" spans="1:21" hidden="1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</row>
    <row r="3453" spans="1:21" hidden="1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</row>
    <row r="3454" spans="1:21" hidden="1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</row>
    <row r="3455" spans="1:21" hidden="1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</row>
    <row r="3456" spans="1:21" hidden="1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</row>
    <row r="3457" spans="1:21" hidden="1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</row>
    <row r="3458" spans="1:21" hidden="1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</row>
    <row r="3459" spans="1:21" hidden="1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</row>
    <row r="3460" spans="1:21" hidden="1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</row>
    <row r="3461" spans="1:21" hidden="1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</row>
    <row r="3462" spans="1:21" hidden="1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</row>
    <row r="3463" spans="1:21" hidden="1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</row>
    <row r="3464" spans="1:21" hidden="1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</row>
    <row r="3465" spans="1:21" hidden="1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</row>
    <row r="3466" spans="1:21" hidden="1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</row>
    <row r="3467" spans="1:21" hidden="1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</row>
    <row r="3468" spans="1:21" hidden="1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</row>
    <row r="3469" spans="1:21" hidden="1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</row>
    <row r="3470" spans="1:21" hidden="1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</row>
    <row r="3471" spans="1:21" hidden="1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</row>
    <row r="3472" spans="1:21" hidden="1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</row>
    <row r="3473" spans="1:21" hidden="1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</row>
    <row r="3474" spans="1:21" hidden="1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</row>
    <row r="3475" spans="1:21" hidden="1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</row>
    <row r="3476" spans="1:21" hidden="1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</row>
    <row r="3477" spans="1:21" hidden="1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</row>
    <row r="3478" spans="1:21" hidden="1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</row>
    <row r="3479" spans="1:21" hidden="1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</row>
    <row r="3480" spans="1:21" hidden="1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</row>
    <row r="3481" spans="1:21" hidden="1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</row>
    <row r="3482" spans="1:21" hidden="1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</row>
    <row r="3483" spans="1:21" hidden="1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</row>
    <row r="3484" spans="1:21" hidden="1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</row>
    <row r="3485" spans="1:21" hidden="1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</row>
    <row r="3486" spans="1:21" hidden="1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</row>
    <row r="3487" spans="1:21" hidden="1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</row>
    <row r="3488" spans="1:21" hidden="1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</row>
    <row r="3489" spans="1:21" hidden="1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</row>
    <row r="3490" spans="1:21" hidden="1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</row>
    <row r="3491" spans="1:21" hidden="1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</row>
    <row r="3492" spans="1:21" hidden="1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</row>
    <row r="3493" spans="1:21" hidden="1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</row>
    <row r="3494" spans="1:21" hidden="1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</row>
    <row r="3495" spans="1:21" hidden="1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</row>
    <row r="3496" spans="1:21" hidden="1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</row>
    <row r="3497" spans="1:21" hidden="1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</row>
    <row r="3498" spans="1:21" hidden="1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</row>
    <row r="3499" spans="1:21" hidden="1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</row>
    <row r="3500" spans="1:21" hidden="1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</row>
    <row r="3501" spans="1:21" hidden="1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</row>
    <row r="3502" spans="1:21" hidden="1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</row>
    <row r="3503" spans="1:21" hidden="1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</row>
    <row r="3504" spans="1:21" hidden="1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</row>
    <row r="3505" spans="1:21" hidden="1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</row>
    <row r="3506" spans="1:21" hidden="1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</row>
    <row r="3507" spans="1:21" hidden="1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</row>
    <row r="3508" spans="1:21" hidden="1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</row>
    <row r="3509" spans="1:21" hidden="1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</row>
    <row r="3510" spans="1:21" hidden="1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</row>
    <row r="3511" spans="1:21" hidden="1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</row>
    <row r="3512" spans="1:21" hidden="1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</row>
    <row r="3513" spans="1:21" hidden="1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</row>
    <row r="3514" spans="1:21" hidden="1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</row>
    <row r="3515" spans="1:21" hidden="1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</row>
    <row r="3516" spans="1:21" hidden="1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</row>
    <row r="3517" spans="1:21" hidden="1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</row>
    <row r="3518" spans="1:21" hidden="1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</row>
    <row r="3519" spans="1:21" hidden="1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</row>
    <row r="3520" spans="1:21" hidden="1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</row>
    <row r="3521" spans="1:21" hidden="1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</row>
    <row r="3522" spans="1:21" hidden="1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</row>
    <row r="3523" spans="1:21" hidden="1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</row>
    <row r="3524" spans="1:21" hidden="1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</row>
    <row r="3525" spans="1:21" hidden="1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</row>
    <row r="3526" spans="1:21" hidden="1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</row>
    <row r="3527" spans="1:21" hidden="1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</row>
    <row r="3528" spans="1:21" hidden="1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</row>
    <row r="3529" spans="1:21" hidden="1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</row>
    <row r="3530" spans="1:21" hidden="1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</row>
    <row r="3531" spans="1:21" hidden="1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</row>
    <row r="3532" spans="1:21" hidden="1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</row>
    <row r="3533" spans="1:21" hidden="1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</row>
    <row r="3534" spans="1:21" hidden="1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</row>
    <row r="3535" spans="1:21" hidden="1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</row>
    <row r="3536" spans="1:21" hidden="1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</row>
    <row r="3537" spans="1:21" hidden="1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</row>
    <row r="3538" spans="1:21" hidden="1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</row>
    <row r="3539" spans="1:21" hidden="1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</row>
    <row r="3540" spans="1:21" hidden="1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</row>
    <row r="3541" spans="1:21" hidden="1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</row>
    <row r="3542" spans="1:21" hidden="1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</row>
    <row r="3543" spans="1:21" hidden="1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</row>
    <row r="3544" spans="1:21" hidden="1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</row>
    <row r="3545" spans="1:21" hidden="1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</row>
    <row r="3546" spans="1:21" hidden="1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</row>
    <row r="3547" spans="1:21" hidden="1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</row>
    <row r="3548" spans="1:21" hidden="1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</row>
    <row r="3549" spans="1:21" hidden="1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</row>
    <row r="3550" spans="1:21" hidden="1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</row>
    <row r="3551" spans="1:21" hidden="1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</row>
    <row r="3552" spans="1:21" hidden="1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</row>
    <row r="3553" spans="1:21" hidden="1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</row>
    <row r="3554" spans="1:21" hidden="1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</row>
    <row r="3555" spans="1:21" hidden="1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</row>
    <row r="3556" spans="1:21" hidden="1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</row>
    <row r="3557" spans="1:21" hidden="1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</row>
    <row r="3558" spans="1:21" hidden="1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</row>
    <row r="3559" spans="1:21" hidden="1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</row>
    <row r="3560" spans="1:21" hidden="1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</row>
    <row r="3561" spans="1:21" hidden="1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</row>
    <row r="3562" spans="1:21" hidden="1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</row>
    <row r="3563" spans="1:21" hidden="1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</row>
    <row r="3564" spans="1:21" hidden="1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</row>
    <row r="3565" spans="1:21" hidden="1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</row>
    <row r="3566" spans="1:21" hidden="1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</row>
    <row r="3567" spans="1:21" hidden="1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</row>
    <row r="3568" spans="1:21" hidden="1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</row>
    <row r="3569" spans="1:21" hidden="1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</row>
    <row r="3570" spans="1:21" hidden="1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</row>
    <row r="3571" spans="1:21" hidden="1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</row>
    <row r="3572" spans="1:21" hidden="1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</row>
    <row r="3573" spans="1:21" hidden="1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</row>
    <row r="3574" spans="1:21" hidden="1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</row>
    <row r="3575" spans="1:21" hidden="1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</row>
    <row r="3576" spans="1:21" hidden="1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</row>
    <row r="3577" spans="1:21" hidden="1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</row>
    <row r="3578" spans="1:21" hidden="1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</row>
    <row r="3579" spans="1:21" hidden="1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</row>
    <row r="3580" spans="1:21" hidden="1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</row>
    <row r="3581" spans="1:21" hidden="1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</row>
    <row r="3582" spans="1:21" hidden="1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</row>
    <row r="3583" spans="1:21" hidden="1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</row>
    <row r="3584" spans="1:21" hidden="1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</row>
    <row r="3585" spans="1:21" hidden="1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</row>
    <row r="3586" spans="1:21" hidden="1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</row>
    <row r="3587" spans="1:21" hidden="1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</row>
    <row r="3588" spans="1:21" hidden="1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</row>
    <row r="3589" spans="1:21" hidden="1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</row>
    <row r="3590" spans="1:21" hidden="1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</row>
    <row r="3591" spans="1:21" hidden="1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</row>
    <row r="3592" spans="1:21" hidden="1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</row>
    <row r="3593" spans="1:21" hidden="1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</row>
    <row r="3594" spans="1:21" hidden="1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</row>
    <row r="3595" spans="1:21" hidden="1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</row>
    <row r="3596" spans="1:21" hidden="1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</row>
    <row r="3597" spans="1:21" hidden="1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</row>
    <row r="3598" spans="1:21" hidden="1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</row>
    <row r="3599" spans="1:21" hidden="1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</row>
    <row r="3600" spans="1:21" hidden="1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</row>
    <row r="3601" spans="1:21" hidden="1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</row>
    <row r="3602" spans="1:21" hidden="1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</row>
    <row r="3603" spans="1:21" hidden="1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</row>
    <row r="3604" spans="1:21" hidden="1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</row>
    <row r="3605" spans="1:21" hidden="1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</row>
    <row r="3606" spans="1:21" hidden="1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</row>
    <row r="3607" spans="1:21" hidden="1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</row>
    <row r="3608" spans="1:21" hidden="1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</row>
    <row r="3609" spans="1:21" hidden="1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</row>
    <row r="3610" spans="1:21" hidden="1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</row>
    <row r="3611" spans="1:21" hidden="1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</row>
    <row r="3612" spans="1:21" hidden="1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</row>
    <row r="3613" spans="1:21" hidden="1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</row>
    <row r="3614" spans="1:21" hidden="1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</row>
    <row r="3615" spans="1:21" hidden="1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</row>
    <row r="3616" spans="1:21" hidden="1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</row>
    <row r="3617" spans="1:21" hidden="1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</row>
    <row r="3618" spans="1:21" hidden="1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</row>
    <row r="3619" spans="1:21" hidden="1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</row>
    <row r="3620" spans="1:21" hidden="1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</row>
    <row r="3621" spans="1:21" hidden="1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</row>
    <row r="3622" spans="1:21" hidden="1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</row>
    <row r="3623" spans="1:21" hidden="1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</row>
    <row r="3624" spans="1:21" hidden="1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</row>
    <row r="3625" spans="1:21" hidden="1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</row>
    <row r="3626" spans="1:21" hidden="1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</row>
    <row r="3627" spans="1:21" hidden="1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</row>
    <row r="3628" spans="1:21" hidden="1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</row>
    <row r="3629" spans="1:21" hidden="1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</row>
    <row r="3630" spans="1:21" hidden="1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</row>
    <row r="3631" spans="1:21" hidden="1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</row>
    <row r="3632" spans="1:21" hidden="1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</row>
    <row r="3633" spans="1:21" hidden="1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</row>
    <row r="3634" spans="1:21" hidden="1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</row>
    <row r="3635" spans="1:21" hidden="1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</row>
    <row r="3636" spans="1:21" hidden="1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</row>
    <row r="3637" spans="1:21" hidden="1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</row>
    <row r="3638" spans="1:21" hidden="1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</row>
    <row r="3639" spans="1:21" hidden="1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</row>
    <row r="3640" spans="1:21" hidden="1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</row>
    <row r="3641" spans="1:21" hidden="1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</row>
    <row r="3642" spans="1:21" hidden="1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</row>
    <row r="3643" spans="1:21" hidden="1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</row>
    <row r="3644" spans="1:21" hidden="1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</row>
    <row r="3645" spans="1:21" hidden="1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</row>
    <row r="3646" spans="1:21" hidden="1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</row>
    <row r="3647" spans="1:21" hidden="1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</row>
    <row r="3648" spans="1:21" hidden="1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</row>
    <row r="3649" spans="1:21" hidden="1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</row>
    <row r="3650" spans="1:21" hidden="1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</row>
    <row r="3651" spans="1:21" hidden="1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</row>
    <row r="3652" spans="1:21" hidden="1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</row>
    <row r="3653" spans="1:21" hidden="1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</row>
    <row r="3654" spans="1:21" hidden="1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</row>
    <row r="3655" spans="1:21" hidden="1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</row>
    <row r="3656" spans="1:21" hidden="1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</row>
    <row r="3657" spans="1:21" hidden="1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</row>
    <row r="3658" spans="1:21" hidden="1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</row>
    <row r="3659" spans="1:21" hidden="1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</row>
    <row r="3660" spans="1:21" hidden="1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</row>
    <row r="3661" spans="1:21" hidden="1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</row>
    <row r="3662" spans="1:21" hidden="1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</row>
    <row r="3663" spans="1:21" hidden="1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</row>
    <row r="3664" spans="1:21" hidden="1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</row>
    <row r="3665" spans="1:21" hidden="1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</row>
    <row r="3666" spans="1:21" hidden="1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</row>
    <row r="3667" spans="1:21" hidden="1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</row>
    <row r="3668" spans="1:21" hidden="1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</row>
    <row r="3669" spans="1:21" hidden="1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</row>
    <row r="3670" spans="1:21" hidden="1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</row>
    <row r="3671" spans="1:21" hidden="1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</row>
    <row r="3672" spans="1:21" hidden="1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</row>
    <row r="3673" spans="1:21" hidden="1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</row>
    <row r="3674" spans="1:21" hidden="1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</row>
    <row r="3675" spans="1:21" hidden="1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</row>
    <row r="3676" spans="1:21" hidden="1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</row>
    <row r="3677" spans="1:21" hidden="1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</row>
    <row r="3678" spans="1:21" hidden="1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</row>
    <row r="3679" spans="1:21" hidden="1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</row>
    <row r="3680" spans="1:21" hidden="1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</row>
    <row r="3681" spans="1:21" hidden="1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</row>
    <row r="3682" spans="1:21" hidden="1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</row>
    <row r="3683" spans="1:21" hidden="1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</row>
    <row r="3684" spans="1:21" hidden="1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</row>
    <row r="3685" spans="1:21" hidden="1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</row>
    <row r="3686" spans="1:21" hidden="1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</row>
    <row r="3687" spans="1:21" hidden="1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</row>
    <row r="3688" spans="1:21" hidden="1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</row>
    <row r="3689" spans="1:21" hidden="1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</row>
    <row r="3690" spans="1:21" hidden="1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</row>
    <row r="3691" spans="1:21" hidden="1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</row>
    <row r="3692" spans="1:21" hidden="1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</row>
    <row r="3693" spans="1:21" hidden="1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</row>
    <row r="3694" spans="1:21" hidden="1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</row>
    <row r="3695" spans="1:21" hidden="1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</row>
    <row r="3696" spans="1:21" hidden="1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</row>
    <row r="3697" spans="1:21" hidden="1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</row>
    <row r="3698" spans="1:21" hidden="1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</row>
    <row r="3699" spans="1:21" hidden="1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</row>
    <row r="3700" spans="1:21" hidden="1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</row>
    <row r="3701" spans="1:21" hidden="1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</row>
    <row r="3702" spans="1:21" hidden="1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</row>
    <row r="3703" spans="1:21" hidden="1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</row>
    <row r="3704" spans="1:21" hidden="1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</row>
    <row r="3705" spans="1:21" hidden="1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</row>
    <row r="3706" spans="1:21" hidden="1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</row>
    <row r="3707" spans="1:21" hidden="1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</row>
    <row r="3708" spans="1:21" hidden="1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</row>
    <row r="3709" spans="1:21" hidden="1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</row>
    <row r="3710" spans="1:21" hidden="1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</row>
    <row r="3711" spans="1:21" hidden="1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</row>
    <row r="3712" spans="1:21" hidden="1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</row>
    <row r="3713" spans="1:21" hidden="1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</row>
    <row r="3714" spans="1:21" hidden="1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</row>
    <row r="3715" spans="1:21" hidden="1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</row>
    <row r="3716" spans="1:21" hidden="1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</row>
    <row r="3717" spans="1:21" hidden="1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</row>
    <row r="3718" spans="1:21" hidden="1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</row>
    <row r="3719" spans="1:21" hidden="1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</row>
    <row r="3720" spans="1:21" hidden="1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</row>
    <row r="3721" spans="1:21" hidden="1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</row>
    <row r="3722" spans="1:21" hidden="1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</row>
    <row r="3723" spans="1:21" hidden="1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</row>
    <row r="3724" spans="1:21" hidden="1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</row>
    <row r="3725" spans="1:21" hidden="1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</row>
    <row r="3726" spans="1:21" hidden="1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</row>
    <row r="3727" spans="1:21" hidden="1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</row>
    <row r="3728" spans="1:21" hidden="1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</row>
    <row r="3729" spans="1:21" hidden="1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</row>
    <row r="3730" spans="1:21" hidden="1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</row>
    <row r="3731" spans="1:21" hidden="1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</row>
    <row r="3732" spans="1:21" hidden="1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</row>
    <row r="3733" spans="1:21" hidden="1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</row>
    <row r="3734" spans="1:21" hidden="1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</row>
    <row r="3735" spans="1:21" hidden="1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</row>
    <row r="3736" spans="1:21" hidden="1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</row>
    <row r="3737" spans="1:21" hidden="1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</row>
    <row r="3738" spans="1:21" hidden="1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</row>
    <row r="3739" spans="1:21" hidden="1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</row>
    <row r="3740" spans="1:21" hidden="1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</row>
    <row r="3741" spans="1:21" hidden="1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</row>
    <row r="3742" spans="1:21" hidden="1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</row>
    <row r="3743" spans="1:21" hidden="1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</row>
    <row r="3744" spans="1:21" hidden="1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</row>
    <row r="3745" spans="1:21" hidden="1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</row>
    <row r="3746" spans="1:21" hidden="1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</row>
    <row r="3747" spans="1:21" hidden="1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</row>
    <row r="3748" spans="1:21" hidden="1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</row>
    <row r="3749" spans="1:21" hidden="1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</row>
    <row r="3750" spans="1:21" hidden="1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</row>
    <row r="3751" spans="1:21" hidden="1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</row>
    <row r="3752" spans="1:21" hidden="1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</row>
    <row r="3753" spans="1:21" hidden="1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</row>
    <row r="3754" spans="1:21" hidden="1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</row>
    <row r="3755" spans="1:21" hidden="1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</row>
    <row r="3756" spans="1:21" hidden="1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</row>
    <row r="3757" spans="1:21" hidden="1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</row>
    <row r="3758" spans="1:21" hidden="1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</row>
    <row r="3759" spans="1:21" hidden="1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</row>
    <row r="3760" spans="1:21" hidden="1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</row>
    <row r="3761" spans="1:21" hidden="1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</row>
    <row r="3762" spans="1:21" hidden="1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</row>
    <row r="3763" spans="1:21" hidden="1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</row>
    <row r="3764" spans="1:21" hidden="1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</row>
    <row r="3765" spans="1:21" hidden="1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</row>
    <row r="3766" spans="1:21" hidden="1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</row>
    <row r="3767" spans="1:21" hidden="1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</row>
    <row r="3768" spans="1:21" hidden="1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</row>
    <row r="3769" spans="1:21" hidden="1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</row>
    <row r="3770" spans="1:21" hidden="1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</row>
    <row r="3771" spans="1:21" hidden="1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</row>
    <row r="3772" spans="1:21" hidden="1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</row>
    <row r="3773" spans="1:21" hidden="1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</row>
    <row r="3774" spans="1:21" hidden="1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</row>
    <row r="3775" spans="1:21" hidden="1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</row>
    <row r="3776" spans="1:21" hidden="1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</row>
    <row r="3777" spans="1:21" hidden="1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</row>
    <row r="3778" spans="1:21" hidden="1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</row>
    <row r="3779" spans="1:21" hidden="1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</row>
    <row r="3780" spans="1:21" hidden="1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</row>
    <row r="3781" spans="1:21" hidden="1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</row>
    <row r="3782" spans="1:21" hidden="1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</row>
    <row r="3783" spans="1:21" hidden="1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</row>
    <row r="3784" spans="1:21" hidden="1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</row>
    <row r="3785" spans="1:21" hidden="1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</row>
    <row r="3786" spans="1:21" hidden="1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</row>
    <row r="3787" spans="1:21" hidden="1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</row>
    <row r="3788" spans="1:21" hidden="1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</row>
    <row r="3789" spans="1:21" hidden="1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</row>
    <row r="3790" spans="1:21" hidden="1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</row>
    <row r="3791" spans="1:21" hidden="1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</row>
    <row r="3792" spans="1:21" hidden="1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</row>
    <row r="3793" spans="1:21" hidden="1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</row>
    <row r="3794" spans="1:21" hidden="1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</row>
    <row r="3795" spans="1:21" hidden="1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</row>
    <row r="3796" spans="1:21" hidden="1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</row>
    <row r="3797" spans="1:21" hidden="1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</row>
    <row r="3798" spans="1:21" hidden="1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</row>
    <row r="3799" spans="1:21" hidden="1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</row>
    <row r="3800" spans="1:21" hidden="1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</row>
    <row r="3801" spans="1:21" hidden="1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</row>
    <row r="3802" spans="1:21" hidden="1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</row>
    <row r="3803" spans="1:21" hidden="1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</row>
    <row r="3804" spans="1:21" hidden="1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</row>
    <row r="3805" spans="1:21" hidden="1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</row>
    <row r="3806" spans="1:21" hidden="1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</row>
    <row r="3807" spans="1:21" hidden="1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</row>
    <row r="3808" spans="1:21" hidden="1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</row>
    <row r="3809" spans="1:21" hidden="1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</row>
    <row r="3810" spans="1:21" hidden="1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</row>
    <row r="3811" spans="1:21" hidden="1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</row>
    <row r="3812" spans="1:21" hidden="1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</row>
    <row r="3813" spans="1:21" hidden="1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</row>
    <row r="3814" spans="1:21" hidden="1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</row>
    <row r="3815" spans="1:21" hidden="1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</row>
    <row r="3816" spans="1:21" hidden="1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</row>
    <row r="3817" spans="1:21" hidden="1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</row>
    <row r="3818" spans="1:21" hidden="1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</row>
    <row r="3819" spans="1:21" hidden="1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</row>
    <row r="3820" spans="1:21" hidden="1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</row>
    <row r="3821" spans="1:21" hidden="1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</row>
    <row r="3822" spans="1:21" hidden="1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</row>
    <row r="3823" spans="1:21" hidden="1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</row>
    <row r="3824" spans="1:21" hidden="1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</row>
    <row r="3825" spans="1:21" hidden="1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</row>
    <row r="3826" spans="1:21" hidden="1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</row>
    <row r="3827" spans="1:21" hidden="1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</row>
    <row r="3828" spans="1:21" hidden="1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</row>
    <row r="3829" spans="1:21" hidden="1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</row>
    <row r="3830" spans="1:21" hidden="1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</row>
    <row r="3831" spans="1:21" hidden="1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</row>
    <row r="3832" spans="1:21" hidden="1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</row>
    <row r="3833" spans="1:21" hidden="1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</row>
    <row r="3834" spans="1:21" hidden="1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</row>
    <row r="3835" spans="1:21" hidden="1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</row>
    <row r="3836" spans="1:21" hidden="1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</row>
    <row r="3837" spans="1:21" hidden="1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</row>
    <row r="3838" spans="1:21" hidden="1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</row>
    <row r="3839" spans="1:21" hidden="1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</row>
    <row r="3840" spans="1:21" hidden="1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</row>
    <row r="3841" spans="1:21" hidden="1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</row>
    <row r="3842" spans="1:21" hidden="1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</row>
    <row r="3843" spans="1:21" hidden="1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</row>
    <row r="3844" spans="1:21" hidden="1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</row>
    <row r="3845" spans="1:21" hidden="1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</row>
    <row r="3846" spans="1:21" hidden="1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</row>
    <row r="3847" spans="1:21" hidden="1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</row>
    <row r="3848" spans="1:21" hidden="1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</row>
    <row r="3849" spans="1:21" hidden="1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</row>
    <row r="3850" spans="1:21" hidden="1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</row>
    <row r="3851" spans="1:21" hidden="1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</row>
    <row r="3852" spans="1:21" hidden="1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</row>
    <row r="3853" spans="1:21" hidden="1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</row>
    <row r="3854" spans="1:21" hidden="1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</row>
    <row r="3855" spans="1:21" hidden="1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</row>
    <row r="3856" spans="1:21" hidden="1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</row>
    <row r="3857" spans="1:22" hidden="1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</row>
    <row r="3858" spans="1:22" hidden="1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</row>
    <row r="3859" spans="1:22" hidden="1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</row>
    <row r="3860" spans="1:22" hidden="1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</row>
    <row r="3861" spans="1:22" hidden="1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</row>
    <row r="3862" spans="1:22" hidden="1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</row>
    <row r="3863" spans="1:22" hidden="1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</row>
    <row r="3864" spans="1:22" hidden="1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</row>
    <row r="3865" spans="1:22" hidden="1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</row>
    <row r="3866" spans="1:22" hidden="1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</row>
    <row r="3867" spans="1:22" hidden="1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</row>
    <row r="3868" spans="1:22" hidden="1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</row>
    <row r="3869" spans="1:22" hidden="1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</row>
    <row r="3870" spans="1:22" hidden="1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</row>
    <row r="3871" spans="1:22" hidden="1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</row>
    <row r="3872" spans="1:22" hidden="1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</row>
    <row r="3873" spans="1:22" hidden="1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</row>
    <row r="3874" spans="1:22" hidden="1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</row>
    <row r="3875" spans="1:22" hidden="1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</row>
    <row r="3876" spans="1:22" hidden="1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</row>
    <row r="3877" spans="1:22" hidden="1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</row>
    <row r="3878" spans="1:22" hidden="1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</row>
    <row r="3879" spans="1:22" hidden="1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</row>
    <row r="3880" spans="1:22" hidden="1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</row>
    <row r="3881" spans="1:22" hidden="1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</row>
    <row r="3882" spans="1:22" hidden="1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</row>
    <row r="3883" spans="1:22" hidden="1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</row>
    <row r="3884" spans="1:22" hidden="1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</row>
    <row r="3885" spans="1:22" hidden="1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</row>
    <row r="3886" spans="1:22" hidden="1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</row>
    <row r="3887" spans="1:22" hidden="1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</row>
    <row r="3888" spans="1:22" hidden="1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</row>
    <row r="3889" spans="1:22" hidden="1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</row>
    <row r="3890" spans="1:22" hidden="1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</row>
    <row r="3891" spans="1:22" hidden="1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</row>
    <row r="3892" spans="1:22" hidden="1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</row>
    <row r="3893" spans="1:22" hidden="1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</row>
    <row r="3894" spans="1:22" hidden="1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</row>
    <row r="3895" spans="1:22" hidden="1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</row>
    <row r="3896" spans="1:22" hidden="1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</row>
    <row r="3897" spans="1:22" hidden="1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</row>
    <row r="3898" spans="1:22" hidden="1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</row>
    <row r="3899" spans="1:22" hidden="1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</row>
    <row r="3900" spans="1:22" hidden="1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</row>
    <row r="3901" spans="1:22" hidden="1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</row>
    <row r="3902" spans="1:22" hidden="1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</row>
    <row r="3903" spans="1:22" hidden="1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</row>
    <row r="3904" spans="1:22" hidden="1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</row>
    <row r="3905" spans="1:22" hidden="1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</row>
    <row r="3906" spans="1:22" hidden="1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</row>
    <row r="3907" spans="1:22" hidden="1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</row>
    <row r="3908" spans="1:22" hidden="1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</row>
    <row r="3909" spans="1:22" hidden="1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</row>
    <row r="3910" spans="1:22" hidden="1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</row>
    <row r="3911" spans="1:22" hidden="1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</row>
    <row r="3912" spans="1:22" hidden="1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</row>
    <row r="3913" spans="1:22" hidden="1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</row>
    <row r="3914" spans="1:22" hidden="1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</row>
    <row r="3915" spans="1:22" hidden="1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</row>
    <row r="3916" spans="1:22" hidden="1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</row>
    <row r="3917" spans="1:22" hidden="1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</row>
    <row r="3918" spans="1:22" hidden="1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</row>
    <row r="3919" spans="1:22" hidden="1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</row>
    <row r="3920" spans="1:22" hidden="1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</row>
    <row r="3921" spans="1:22" hidden="1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</row>
    <row r="3922" spans="1:22" hidden="1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</row>
    <row r="3923" spans="1:22" hidden="1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</row>
    <row r="3924" spans="1:22" hidden="1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</row>
    <row r="3925" spans="1:22" hidden="1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</row>
    <row r="3926" spans="1:22" hidden="1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</row>
    <row r="3927" spans="1:22" hidden="1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</row>
    <row r="3928" spans="1:22" hidden="1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</row>
    <row r="3929" spans="1:22" hidden="1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</row>
    <row r="3930" spans="1:22" hidden="1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</row>
    <row r="3931" spans="1:22" hidden="1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</row>
    <row r="3932" spans="1:22" hidden="1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</row>
    <row r="3933" spans="1:22" hidden="1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</row>
    <row r="3934" spans="1:22" hidden="1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</row>
    <row r="3935" spans="1:22" hidden="1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</row>
    <row r="3936" spans="1:22" hidden="1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</row>
    <row r="3937" spans="1:22" hidden="1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</row>
    <row r="3938" spans="1:22" hidden="1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</row>
    <row r="3939" spans="1:22" hidden="1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</row>
    <row r="3940" spans="1:22" hidden="1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</row>
    <row r="3941" spans="1:22" hidden="1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</row>
    <row r="3942" spans="1:22" hidden="1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</row>
    <row r="3943" spans="1:22" hidden="1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</row>
    <row r="3944" spans="1:22" hidden="1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</row>
    <row r="3945" spans="1:22" hidden="1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</row>
    <row r="3946" spans="1:22" hidden="1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</row>
    <row r="3947" spans="1:22" hidden="1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</row>
    <row r="3948" spans="1:22" hidden="1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</row>
    <row r="3949" spans="1:22" hidden="1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</row>
    <row r="3950" spans="1:22" hidden="1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</row>
    <row r="3951" spans="1:22" hidden="1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</row>
    <row r="3952" spans="1:22" hidden="1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</row>
    <row r="3953" spans="1:22" hidden="1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</row>
    <row r="3954" spans="1:22" hidden="1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</row>
    <row r="3955" spans="1:22" hidden="1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</row>
    <row r="3956" spans="1:22" hidden="1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</row>
    <row r="3957" spans="1:22" hidden="1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</row>
    <row r="3958" spans="1:22" hidden="1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</row>
    <row r="3959" spans="1:22" hidden="1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</row>
    <row r="3960" spans="1:22" hidden="1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</row>
    <row r="3961" spans="1:22" hidden="1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</row>
    <row r="3962" spans="1:22" hidden="1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</row>
    <row r="3963" spans="1:22" hidden="1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</row>
    <row r="3964" spans="1:22" hidden="1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</row>
    <row r="3965" spans="1:22" hidden="1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</row>
    <row r="3966" spans="1:22" hidden="1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</row>
    <row r="3967" spans="1:22" hidden="1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</row>
    <row r="3968" spans="1:22" hidden="1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</row>
    <row r="3969" spans="1:22" hidden="1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</row>
    <row r="3970" spans="1:22" hidden="1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</row>
    <row r="3971" spans="1:22" hidden="1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</row>
    <row r="3972" spans="1:22" hidden="1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</row>
    <row r="3973" spans="1:22" hidden="1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</row>
    <row r="3974" spans="1:22" hidden="1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</row>
    <row r="3975" spans="1:22" hidden="1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</row>
    <row r="3976" spans="1:22" hidden="1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</row>
    <row r="3977" spans="1:22" hidden="1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</row>
    <row r="3978" spans="1:22" hidden="1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</row>
    <row r="3979" spans="1:22" hidden="1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</row>
    <row r="3980" spans="1:22" hidden="1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</row>
    <row r="3981" spans="1:22" hidden="1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</row>
    <row r="3982" spans="1:22" hidden="1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</row>
    <row r="3983" spans="1:22" hidden="1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</row>
    <row r="3984" spans="1:22" hidden="1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</row>
    <row r="3985" spans="1:22" hidden="1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</row>
    <row r="3986" spans="1:22" hidden="1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</row>
    <row r="3987" spans="1:22" hidden="1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</row>
    <row r="3988" spans="1:22" hidden="1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</row>
    <row r="3989" spans="1:22" hidden="1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</row>
    <row r="3990" spans="1:22" hidden="1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</row>
    <row r="3991" spans="1:22" hidden="1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</row>
    <row r="3992" spans="1:22" hidden="1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</row>
    <row r="3993" spans="1:22" hidden="1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</row>
    <row r="3994" spans="1:22" hidden="1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</row>
    <row r="3995" spans="1:22" hidden="1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</row>
    <row r="3996" spans="1:22" hidden="1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</row>
    <row r="3997" spans="1:22" hidden="1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</row>
    <row r="3998" spans="1:22" hidden="1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</row>
    <row r="3999" spans="1:22" hidden="1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</row>
    <row r="4000" spans="1:22" hidden="1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</row>
    <row r="4001" spans="1:22" hidden="1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</row>
    <row r="4002" spans="1:22" hidden="1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</row>
    <row r="4003" spans="1:22" hidden="1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</row>
    <row r="4004" spans="1:22" hidden="1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</row>
    <row r="4005" spans="1:22" hidden="1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</row>
    <row r="4006" spans="1:22" hidden="1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</row>
    <row r="4007" spans="1:22" hidden="1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</row>
    <row r="4008" spans="1:22" hidden="1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</row>
    <row r="4009" spans="1:22" hidden="1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</row>
    <row r="4010" spans="1:22" hidden="1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</row>
    <row r="4011" spans="1:22" hidden="1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</row>
    <row r="4012" spans="1:22" hidden="1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</row>
    <row r="4013" spans="1:22" hidden="1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</row>
    <row r="4014" spans="1:22" hidden="1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</row>
    <row r="4015" spans="1:22" hidden="1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</row>
    <row r="4016" spans="1:22" hidden="1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</row>
    <row r="4017" spans="1:22" hidden="1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</row>
    <row r="4018" spans="1:22" hidden="1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</row>
    <row r="4019" spans="1:22" hidden="1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</row>
    <row r="4020" spans="1:22" hidden="1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</row>
    <row r="4021" spans="1:22" hidden="1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</row>
    <row r="4022" spans="1:22" hidden="1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</row>
    <row r="4023" spans="1:22" hidden="1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</row>
    <row r="4024" spans="1:22" hidden="1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</row>
    <row r="4025" spans="1:22" hidden="1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</row>
    <row r="4026" spans="1:22" hidden="1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</row>
    <row r="4027" spans="1:22" hidden="1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</row>
    <row r="4028" spans="1:22" hidden="1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</row>
    <row r="4029" spans="1:22" hidden="1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</row>
    <row r="4030" spans="1:22" hidden="1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</row>
    <row r="4031" spans="1:22" hidden="1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</row>
    <row r="4032" spans="1:22" hidden="1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</row>
    <row r="4033" spans="1:22" hidden="1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</row>
    <row r="4034" spans="1:22" hidden="1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</row>
    <row r="4035" spans="1:22" hidden="1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</row>
    <row r="4036" spans="1:22" hidden="1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</row>
    <row r="4037" spans="1:22" hidden="1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</row>
    <row r="4038" spans="1:22" hidden="1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</row>
    <row r="4039" spans="1:22" hidden="1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</row>
    <row r="4040" spans="1:22" hidden="1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</row>
    <row r="4041" spans="1:22" hidden="1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</row>
    <row r="4042" spans="1:22" hidden="1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</row>
    <row r="4043" spans="1:22" hidden="1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</row>
    <row r="4044" spans="1:22" hidden="1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</row>
    <row r="4045" spans="1:22" hidden="1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</row>
    <row r="4046" spans="1:22" hidden="1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</row>
    <row r="4047" spans="1:22" hidden="1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</row>
    <row r="4048" spans="1:22" hidden="1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</row>
    <row r="4049" spans="1:22" hidden="1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</row>
    <row r="4050" spans="1:22" hidden="1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</row>
    <row r="4051" spans="1:22" hidden="1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</row>
    <row r="4052" spans="1:22" hidden="1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</row>
    <row r="4053" spans="1:22" hidden="1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</row>
    <row r="4054" spans="1:22" hidden="1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</row>
    <row r="4055" spans="1:22" hidden="1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</row>
    <row r="4056" spans="1:22" hidden="1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</row>
    <row r="4057" spans="1:22" hidden="1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</row>
    <row r="4058" spans="1:22" hidden="1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</row>
    <row r="4059" spans="1:22" hidden="1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</row>
    <row r="4060" spans="1:22" hidden="1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</row>
    <row r="4061" spans="1:22" hidden="1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</row>
    <row r="4062" spans="1:22" hidden="1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</row>
    <row r="4063" spans="1:22" hidden="1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</row>
    <row r="4064" spans="1:22" hidden="1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</row>
    <row r="4065" spans="1:22" hidden="1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</row>
    <row r="4066" spans="1:22" hidden="1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</row>
    <row r="4067" spans="1:22" hidden="1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</row>
    <row r="4068" spans="1:22" hidden="1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</row>
    <row r="4069" spans="1:22" hidden="1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</row>
    <row r="4070" spans="1:22" hidden="1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</row>
    <row r="4071" spans="1:22" hidden="1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</row>
    <row r="4072" spans="1:22" hidden="1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</row>
    <row r="4073" spans="1:22" hidden="1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</row>
    <row r="4074" spans="1:22" hidden="1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</row>
    <row r="4075" spans="1:22" hidden="1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</row>
    <row r="4076" spans="1:22" hidden="1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</row>
    <row r="4077" spans="1:22" hidden="1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</row>
    <row r="4078" spans="1:22" hidden="1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</row>
    <row r="4079" spans="1:22" hidden="1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</row>
    <row r="4080" spans="1:22" hidden="1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</row>
    <row r="4081" spans="1:22" hidden="1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</row>
    <row r="4082" spans="1:22" hidden="1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</row>
    <row r="4083" spans="1:22" hidden="1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</row>
    <row r="4084" spans="1:22" hidden="1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</row>
    <row r="4085" spans="1:22" hidden="1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</row>
    <row r="4086" spans="1:22" hidden="1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</row>
    <row r="4087" spans="1:22" hidden="1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</row>
    <row r="4088" spans="1:22" hidden="1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</row>
    <row r="4089" spans="1:22" hidden="1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</row>
    <row r="4090" spans="1:22" hidden="1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</row>
    <row r="4091" spans="1:22" hidden="1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</row>
    <row r="4092" spans="1:22" hidden="1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</row>
    <row r="4093" spans="1:22" hidden="1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</row>
    <row r="4094" spans="1:22" hidden="1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</row>
    <row r="4095" spans="1:22" hidden="1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</row>
    <row r="4096" spans="1:22" hidden="1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</row>
    <row r="4097" spans="1:22" hidden="1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</row>
    <row r="4098" spans="1:22" hidden="1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</row>
    <row r="4099" spans="1:22" hidden="1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</row>
    <row r="4100" spans="1:22" hidden="1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</row>
    <row r="4101" spans="1:22" hidden="1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</row>
    <row r="4102" spans="1:22" hidden="1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</row>
    <row r="4103" spans="1:22" hidden="1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</row>
    <row r="4104" spans="1:22" hidden="1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</row>
    <row r="4105" spans="1:22" hidden="1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</row>
    <row r="4106" spans="1:22" hidden="1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</row>
    <row r="4107" spans="1:22" hidden="1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</row>
    <row r="4108" spans="1:22" hidden="1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</row>
    <row r="4109" spans="1:22" hidden="1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</row>
    <row r="4110" spans="1:22" hidden="1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</row>
    <row r="4111" spans="1:22" hidden="1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</row>
    <row r="4112" spans="1:22" hidden="1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</row>
    <row r="4113" spans="1:22" hidden="1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</row>
    <row r="4114" spans="1:22" hidden="1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</row>
    <row r="4115" spans="1:22" hidden="1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</row>
    <row r="4116" spans="1:22" hidden="1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</row>
    <row r="4117" spans="1:22" hidden="1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</row>
    <row r="4118" spans="1:22" hidden="1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</row>
    <row r="4119" spans="1:22" hidden="1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</row>
    <row r="4120" spans="1:22" hidden="1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</row>
    <row r="4121" spans="1:22" hidden="1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</row>
    <row r="4122" spans="1:22" hidden="1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</row>
    <row r="4123" spans="1:22" hidden="1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</row>
    <row r="4124" spans="1:22" hidden="1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</row>
    <row r="4125" spans="1:22" hidden="1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</row>
    <row r="4126" spans="1:22" hidden="1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</row>
    <row r="4127" spans="1:22" hidden="1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</row>
    <row r="4128" spans="1:22" hidden="1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</row>
    <row r="4129" spans="1:22" hidden="1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</row>
    <row r="4130" spans="1:22" hidden="1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</row>
    <row r="4131" spans="1:22" hidden="1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</row>
    <row r="4132" spans="1:22" hidden="1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</row>
    <row r="4133" spans="1:22" hidden="1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</row>
    <row r="4134" spans="1:22" hidden="1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</row>
    <row r="4135" spans="1:22" hidden="1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</row>
    <row r="4136" spans="1:22" hidden="1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</row>
    <row r="4137" spans="1:22" hidden="1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</row>
    <row r="4138" spans="1:22" hidden="1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</row>
    <row r="4139" spans="1:22" hidden="1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</row>
    <row r="4140" spans="1:22" hidden="1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</row>
    <row r="4141" spans="1:22" hidden="1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</row>
    <row r="4142" spans="1:22" hidden="1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</row>
    <row r="4143" spans="1:22" hidden="1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</row>
    <row r="4144" spans="1:22" hidden="1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</row>
    <row r="4145" spans="1:22" hidden="1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</row>
    <row r="4146" spans="1:22" hidden="1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</row>
    <row r="4147" spans="1:22" hidden="1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</row>
    <row r="4148" spans="1:22" hidden="1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</row>
    <row r="4149" spans="1:22" hidden="1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</row>
    <row r="4150" spans="1:22" hidden="1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</row>
    <row r="4151" spans="1:22" hidden="1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</row>
    <row r="4152" spans="1:22" hidden="1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</row>
    <row r="4153" spans="1:22" hidden="1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</row>
    <row r="4154" spans="1:22" hidden="1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</row>
    <row r="4155" spans="1:22" hidden="1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</row>
    <row r="4156" spans="1:22" hidden="1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</row>
    <row r="4157" spans="1:22" hidden="1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</row>
    <row r="4158" spans="1:22" hidden="1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</row>
    <row r="4159" spans="1:22" hidden="1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</row>
    <row r="4160" spans="1:22" hidden="1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</row>
    <row r="4161" spans="1:22" hidden="1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</row>
    <row r="4162" spans="1:22" hidden="1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</row>
    <row r="4163" spans="1:22" hidden="1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</row>
    <row r="4164" spans="1:22" hidden="1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</row>
    <row r="4165" spans="1:22" hidden="1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</row>
    <row r="4166" spans="1:22" hidden="1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</row>
    <row r="4167" spans="1:22" hidden="1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</row>
    <row r="4168" spans="1:22" hidden="1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</row>
    <row r="4169" spans="1:22" hidden="1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</row>
    <row r="4170" spans="1:22" hidden="1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</row>
    <row r="4171" spans="1:22" hidden="1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</row>
    <row r="4172" spans="1:22" hidden="1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</row>
    <row r="4173" spans="1:22" hidden="1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</row>
    <row r="4174" spans="1:22" hidden="1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</row>
    <row r="4175" spans="1:22" hidden="1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</row>
    <row r="4176" spans="1:22" hidden="1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</row>
    <row r="4177" spans="1:22" hidden="1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</row>
    <row r="4178" spans="1:22" hidden="1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</row>
    <row r="4179" spans="1:22" hidden="1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</row>
    <row r="4180" spans="1:22" hidden="1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</row>
    <row r="4181" spans="1:22" hidden="1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</row>
    <row r="4182" spans="1:22" hidden="1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</row>
    <row r="4183" spans="1:22" hidden="1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</row>
    <row r="4184" spans="1:22" hidden="1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</row>
    <row r="4185" spans="1:22" hidden="1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</row>
    <row r="4186" spans="1:22" hidden="1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</row>
    <row r="4187" spans="1:22" hidden="1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</row>
    <row r="4188" spans="1:22" hidden="1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</row>
    <row r="4189" spans="1:22" hidden="1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</row>
    <row r="4190" spans="1:22" hidden="1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</row>
    <row r="4191" spans="1:22" hidden="1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</row>
    <row r="4192" spans="1:22" hidden="1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</row>
    <row r="4193" spans="1:22" hidden="1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</row>
    <row r="4194" spans="1:22" hidden="1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</row>
    <row r="4195" spans="1:22" hidden="1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</row>
    <row r="4196" spans="1:22" hidden="1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</row>
    <row r="4197" spans="1:22" hidden="1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</row>
    <row r="4198" spans="1:22" hidden="1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</row>
    <row r="4199" spans="1:22" hidden="1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</row>
    <row r="4200" spans="1:22" hidden="1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</row>
    <row r="4201" spans="1:22" hidden="1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</row>
    <row r="4202" spans="1:22" hidden="1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</row>
    <row r="4203" spans="1:22" hidden="1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</row>
    <row r="4204" spans="1:22" hidden="1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</row>
    <row r="4205" spans="1:22" hidden="1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</row>
    <row r="4206" spans="1:22" hidden="1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</row>
    <row r="4207" spans="1:22" hidden="1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</row>
    <row r="4208" spans="1:22" hidden="1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</row>
    <row r="4209" spans="1:22" hidden="1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</row>
    <row r="4210" spans="1:22" hidden="1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</row>
    <row r="4211" spans="1:22" hidden="1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</row>
    <row r="4212" spans="1:22" hidden="1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</row>
    <row r="4213" spans="1:22" hidden="1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</row>
    <row r="4214" spans="1:22" hidden="1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</row>
    <row r="4215" spans="1:22" hidden="1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</row>
    <row r="4216" spans="1:22" hidden="1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</row>
    <row r="4217" spans="1:22" hidden="1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</row>
    <row r="4218" spans="1:22" hidden="1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</row>
    <row r="4219" spans="1:22" hidden="1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</row>
    <row r="4220" spans="1:22" hidden="1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</row>
    <row r="4221" spans="1:22" hidden="1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</row>
    <row r="4222" spans="1:22" hidden="1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</row>
    <row r="4223" spans="1:22" hidden="1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</row>
    <row r="4224" spans="1:22" hidden="1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</row>
    <row r="4225" spans="1:22" hidden="1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</row>
    <row r="4226" spans="1:22" hidden="1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</row>
    <row r="4227" spans="1:22" hidden="1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</row>
    <row r="4228" spans="1:22" hidden="1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</row>
    <row r="4229" spans="1:22" hidden="1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</row>
    <row r="4230" spans="1:22" hidden="1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</row>
    <row r="4231" spans="1:22" hidden="1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</row>
    <row r="4232" spans="1:22" hidden="1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</row>
    <row r="4233" spans="1:22" hidden="1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</row>
    <row r="4234" spans="1:22" hidden="1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</row>
    <row r="4235" spans="1:22" hidden="1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</row>
    <row r="4236" spans="1:22" hidden="1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</row>
    <row r="4237" spans="1:22" hidden="1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</row>
    <row r="4238" spans="1:22" hidden="1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</row>
    <row r="4239" spans="1:22" hidden="1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</row>
    <row r="4240" spans="1:22" hidden="1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</row>
    <row r="4241" spans="1:22" hidden="1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</row>
    <row r="4242" spans="1:22" hidden="1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</row>
    <row r="4243" spans="1:22" hidden="1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</row>
    <row r="4244" spans="1:22" hidden="1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</row>
    <row r="4245" spans="1:22" hidden="1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</row>
    <row r="4246" spans="1:22" hidden="1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</row>
    <row r="4247" spans="1:22" hidden="1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</row>
    <row r="4248" spans="1:22" hidden="1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</row>
    <row r="4249" spans="1:22" hidden="1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</row>
    <row r="4250" spans="1:22" hidden="1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</row>
    <row r="4251" spans="1:22" hidden="1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</row>
    <row r="4252" spans="1:22" hidden="1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</row>
    <row r="4253" spans="1:22" hidden="1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</row>
    <row r="4254" spans="1:22" hidden="1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</row>
    <row r="4255" spans="1:22" hidden="1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</row>
    <row r="4256" spans="1:22" hidden="1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</row>
  </sheetData>
  <autoFilter ref="A1:AF4256">
    <filterColumn colId="0" showButton="0"/>
    <filterColumn colId="2" showButton="0"/>
    <filterColumn colId="6" showButton="0"/>
    <filterColumn colId="8" showButton="0"/>
    <filterColumn colId="10" showButton="0"/>
    <filterColumn colId="12" showButton="0"/>
    <filterColumn colId="14" showButton="0"/>
    <filterColumn colId="18">
      <filters>
        <filter val="Admiral Bundesliga"/>
      </filters>
    </filterColumn>
    <filterColumn colId="24">
      <filters>
        <filter val="N"/>
      </filters>
    </filterColumn>
  </autoFilter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56"/>
  <sheetViews>
    <sheetView topLeftCell="I1" zoomScale="80" zoomScaleNormal="80" workbookViewId="0">
      <pane ySplit="1" topLeftCell="A1316" activePane="bottomLeft" state="frozen"/>
      <selection pane="bottomLeft" activeCell="Y1248" sqref="Y1248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38" t="s">
        <v>3</v>
      </c>
      <c r="B1" s="146"/>
      <c r="C1" s="139"/>
      <c r="D1" s="140" t="s">
        <v>4</v>
      </c>
      <c r="E1" s="143"/>
      <c r="F1" s="143"/>
      <c r="G1" s="2" t="s">
        <v>1</v>
      </c>
      <c r="H1" s="2" t="s">
        <v>81</v>
      </c>
      <c r="I1" s="143" t="s">
        <v>2</v>
      </c>
      <c r="J1" s="143"/>
      <c r="K1" s="141"/>
      <c r="L1" s="140" t="s">
        <v>0</v>
      </c>
      <c r="M1" s="143"/>
      <c r="N1" s="141"/>
      <c r="O1" s="140" t="s">
        <v>101</v>
      </c>
      <c r="P1" s="143"/>
      <c r="Q1" s="141"/>
      <c r="R1" s="144" t="s">
        <v>5</v>
      </c>
      <c r="S1" s="145"/>
      <c r="T1" s="145"/>
      <c r="U1" s="142" t="s">
        <v>6</v>
      </c>
      <c r="V1" s="142"/>
      <c r="W1" s="142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25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23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4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23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23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23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23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103" customFormat="1" x14ac:dyDescent="0.25">
      <c r="A493" s="121">
        <v>0.37258310366052572</v>
      </c>
      <c r="B493" s="121">
        <v>0.27596208305350384</v>
      </c>
      <c r="C493" s="121">
        <v>0.32660946050304362</v>
      </c>
      <c r="D493" s="113">
        <v>2.6839649736536018</v>
      </c>
      <c r="E493" s="114">
        <v>3.6236862286842459</v>
      </c>
      <c r="F493" s="122">
        <v>3.0617606681074112</v>
      </c>
      <c r="G493" s="115">
        <v>3.6675563317532633E-2</v>
      </c>
      <c r="H493" s="116">
        <v>1.0366755633175326</v>
      </c>
      <c r="I493" s="116">
        <v>2.5890115178026107</v>
      </c>
      <c r="J493" s="116">
        <v>3.4954872642004342</v>
      </c>
      <c r="K493" s="116">
        <v>2.9534415360474715</v>
      </c>
      <c r="L493" s="117">
        <v>1.79</v>
      </c>
      <c r="M493" s="117">
        <v>3.83</v>
      </c>
      <c r="N493" s="117">
        <v>4.6100000000000003</v>
      </c>
      <c r="O493" s="116">
        <v>1.8556492583383835</v>
      </c>
      <c r="P493" s="116">
        <v>3.9704674075061499</v>
      </c>
      <c r="Q493" s="116">
        <v>4.7790743468938262</v>
      </c>
      <c r="R493" s="118">
        <v>0.53889494229929891</v>
      </c>
      <c r="S493" s="118">
        <v>0.25185951611377155</v>
      </c>
      <c r="T493" s="118">
        <v>0.20924554158692948</v>
      </c>
      <c r="U493" s="117">
        <v>0.69138355997706757</v>
      </c>
      <c r="V493" s="117">
        <v>1.0956984564714423</v>
      </c>
      <c r="W493" s="117">
        <v>1.560890894142928</v>
      </c>
      <c r="X493" s="117" t="s">
        <v>463</v>
      </c>
      <c r="Y493" s="117" t="s">
        <v>467</v>
      </c>
      <c r="Z493" s="117" t="s">
        <v>276</v>
      </c>
      <c r="AA493" s="123" t="s">
        <v>90</v>
      </c>
      <c r="AB493" s="120" t="s">
        <v>75</v>
      </c>
      <c r="AC493" s="111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103" customFormat="1" x14ac:dyDescent="0.25">
      <c r="A611" s="121">
        <v>6.8473327195113731E-2</v>
      </c>
      <c r="B611" s="121">
        <v>0.19334691161190595</v>
      </c>
      <c r="C611" s="121">
        <v>0.62028913225238269</v>
      </c>
      <c r="D611" s="113">
        <v>14.604226798422031</v>
      </c>
      <c r="E611" s="114">
        <v>5.172050547190751</v>
      </c>
      <c r="F611" s="114">
        <v>1.6121514113407374</v>
      </c>
      <c r="G611" s="115">
        <v>4.0814063642315546E-2</v>
      </c>
      <c r="H611" s="116">
        <v>1.0408140636423155</v>
      </c>
      <c r="I611" s="116">
        <v>14.031542528657544</v>
      </c>
      <c r="J611" s="116">
        <v>4.9692358393882827</v>
      </c>
      <c r="K611" s="116">
        <v>1.54893315497586</v>
      </c>
      <c r="L611" s="117">
        <v>3.66</v>
      </c>
      <c r="M611" s="117">
        <v>3.33</v>
      </c>
      <c r="N611" s="117">
        <v>2.14</v>
      </c>
      <c r="O611" s="116">
        <v>3.8093794729308752</v>
      </c>
      <c r="P611" s="116">
        <v>3.4659108319289107</v>
      </c>
      <c r="Q611" s="116">
        <v>2.2273420961945556</v>
      </c>
      <c r="R611" s="118">
        <v>0.26250994607019712</v>
      </c>
      <c r="S611" s="118">
        <v>0.28852444523030679</v>
      </c>
      <c r="T611" s="118">
        <v>0.44896560869949598</v>
      </c>
      <c r="U611" s="117">
        <v>0.26084088706034569</v>
      </c>
      <c r="V611" s="117">
        <v>0.67012315527570654</v>
      </c>
      <c r="W611" s="117">
        <v>1.3815960960777238</v>
      </c>
      <c r="X611" s="117" t="s">
        <v>319</v>
      </c>
      <c r="Y611" s="117" t="s">
        <v>385</v>
      </c>
      <c r="Z611" s="117"/>
      <c r="AA611" s="123" t="s">
        <v>85</v>
      </c>
      <c r="AB611" s="119" t="s">
        <v>77</v>
      </c>
      <c r="AC611" s="111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30">
        <v>0</v>
      </c>
      <c r="B642" s="130">
        <v>0.37798930556003496</v>
      </c>
      <c r="C642" s="130">
        <v>0.56392829042802584</v>
      </c>
      <c r="D642" s="126" t="e">
        <f t="shared" si="2"/>
        <v>#DIV/0!</v>
      </c>
      <c r="E642" s="127">
        <f t="shared" si="2"/>
        <v>2.6455774946288075</v>
      </c>
      <c r="F642" s="127">
        <f t="shared" si="2"/>
        <v>1.7732751077995972</v>
      </c>
      <c r="G642" s="115">
        <v>3.5377665812448278E-2</v>
      </c>
      <c r="H642" s="128">
        <f t="shared" si="3"/>
        <v>1.0353776658124483</v>
      </c>
      <c r="I642" s="128" t="e">
        <f t="shared" si="4"/>
        <v>#DIV/0!</v>
      </c>
      <c r="J642" s="128">
        <f t="shared" si="5"/>
        <v>2.5551811498202013</v>
      </c>
      <c r="K642" s="128">
        <f t="shared" si="6"/>
        <v>1.7126843337963349</v>
      </c>
      <c r="L642" s="103">
        <v>1.68</v>
      </c>
      <c r="M642" s="103">
        <v>4.29</v>
      </c>
      <c r="N642" s="103">
        <v>4.83</v>
      </c>
      <c r="O642" s="128">
        <f t="shared" si="7"/>
        <v>1.739434478564913</v>
      </c>
      <c r="P642" s="128">
        <f t="shared" si="8"/>
        <v>4.4417701863354031</v>
      </c>
      <c r="Q642" s="128">
        <f t="shared" si="9"/>
        <v>5.0008741258741249</v>
      </c>
      <c r="R642" s="129">
        <f t="shared" si="10"/>
        <v>0.57489949309561283</v>
      </c>
      <c r="S642" s="129">
        <f t="shared" si="10"/>
        <v>0.22513546582765254</v>
      </c>
      <c r="T642" s="129">
        <f t="shared" si="10"/>
        <v>0.19996504107673488</v>
      </c>
      <c r="U642" s="103" t="e">
        <f t="shared" si="11"/>
        <v>#DIV/0!</v>
      </c>
      <c r="V642" s="103">
        <f t="shared" si="11"/>
        <v>1.6789416281901859</v>
      </c>
      <c r="W642" s="103">
        <f t="shared" si="11"/>
        <v>2.8201343964499435</v>
      </c>
      <c r="X642" s="103" t="s">
        <v>430</v>
      </c>
      <c r="Y642" s="103" t="s">
        <v>358</v>
      </c>
      <c r="Z642" s="103" t="s">
        <v>278</v>
      </c>
      <c r="AA642" s="123" t="s">
        <v>85</v>
      </c>
      <c r="AB642" s="123" t="s">
        <v>76</v>
      </c>
      <c r="AC642" s="111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31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31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31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31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31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31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31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31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31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31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31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31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31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31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31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31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31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31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31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31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31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31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31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31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31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31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31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31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31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31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31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31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31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31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31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31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31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31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31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31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31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31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31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31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31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31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31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31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31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31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31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31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31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31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31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31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31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31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31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31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31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31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31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31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31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31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31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31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31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31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31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31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31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31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31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31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31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31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31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31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31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31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31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31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31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31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31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31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31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31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31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31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31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31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31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31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31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31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31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31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7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31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34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31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34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31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34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31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34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31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34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31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34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31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34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31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34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31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34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31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34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31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34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31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34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31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34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31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34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31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34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31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34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31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34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31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34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31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34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31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34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31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34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31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34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31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34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31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34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31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34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31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34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31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34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31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34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31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34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31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34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31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34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31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34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31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34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31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34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31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34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31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34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31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34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31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34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31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34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31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34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31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34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31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34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31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34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31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34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31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34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31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34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31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34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31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34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31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34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31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34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31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34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31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34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31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34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31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34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31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34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31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34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31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34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31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34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31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34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31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34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31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34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31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34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31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34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31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34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31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34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31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34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31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34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31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34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31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34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31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34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31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34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31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34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31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34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31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34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31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34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31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34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31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34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31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34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31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34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31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34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31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34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31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34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31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34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31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34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31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34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31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34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31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34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31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34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31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34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31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34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31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34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31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34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31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34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31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34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31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34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31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34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31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34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31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34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31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34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31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34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31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34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31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34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31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34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31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34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31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34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31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34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31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34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31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34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31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34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31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34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31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34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31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34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31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34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31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34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30">
        <v>0.5173256017590383</v>
      </c>
      <c r="B909" s="130">
        <v>0.24598610412777716</v>
      </c>
      <c r="C909" s="130">
        <v>0.2243971871536696</v>
      </c>
      <c r="D909" s="126">
        <f t="shared" si="42"/>
        <v>1.9330185797875579</v>
      </c>
      <c r="E909" s="127">
        <f t="shared" si="42"/>
        <v>4.0652702864896435</v>
      </c>
      <c r="F909" s="127">
        <f t="shared" si="42"/>
        <v>4.4563838463589533</v>
      </c>
      <c r="G909" s="135">
        <v>3.3468104222821315E-2</v>
      </c>
      <c r="H909" s="128">
        <f t="shared" si="43"/>
        <v>1.0334681042228213</v>
      </c>
      <c r="I909" s="128">
        <f t="shared" si="44"/>
        <v>1.8704191952215186</v>
      </c>
      <c r="J909" s="128">
        <f t="shared" si="45"/>
        <v>3.9336194991201676</v>
      </c>
      <c r="K909" s="128">
        <f t="shared" si="46"/>
        <v>4.3120671340991219</v>
      </c>
      <c r="L909" s="103">
        <v>2</v>
      </c>
      <c r="M909" s="103">
        <v>3.36</v>
      </c>
      <c r="N909" s="103">
        <v>4.24</v>
      </c>
      <c r="O909" s="128">
        <f t="shared" si="47"/>
        <v>2.0669362084456426</v>
      </c>
      <c r="P909" s="128">
        <f t="shared" si="48"/>
        <v>3.4724528301886797</v>
      </c>
      <c r="Q909" s="128">
        <f t="shared" si="49"/>
        <v>4.3819047619047629</v>
      </c>
      <c r="R909" s="129">
        <f t="shared" si="50"/>
        <v>0.48380786785481411</v>
      </c>
      <c r="S909" s="129">
        <f t="shared" si="50"/>
        <v>0.28798087372310366</v>
      </c>
      <c r="T909" s="129">
        <f t="shared" si="50"/>
        <v>0.22821125842208212</v>
      </c>
      <c r="U909" s="103">
        <f t="shared" si="51"/>
        <v>1.0692790178316871</v>
      </c>
      <c r="V909" s="103">
        <f t="shared" si="51"/>
        <v>0.85417514346558709</v>
      </c>
      <c r="W909" s="103">
        <f t="shared" si="51"/>
        <v>0.98328710294669897</v>
      </c>
      <c r="X909" s="103" t="s">
        <v>342</v>
      </c>
      <c r="Y909" s="103" t="s">
        <v>341</v>
      </c>
      <c r="Z909" s="103" t="s">
        <v>274</v>
      </c>
      <c r="AA909" s="123" t="s">
        <v>84</v>
      </c>
      <c r="AB909" s="123" t="s">
        <v>86</v>
      </c>
      <c r="AC909" s="136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31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34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31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34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31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34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31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34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31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34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31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34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31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34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31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34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31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34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31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34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31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34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31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34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31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34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31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34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31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34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31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34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31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34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31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34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31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34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31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34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31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34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31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34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30">
        <v>0.42080350229668462</v>
      </c>
      <c r="B932" s="130">
        <v>0.26303438413285068</v>
      </c>
      <c r="C932" s="130">
        <v>0.29550978285770002</v>
      </c>
      <c r="D932" s="126">
        <f t="shared" si="52"/>
        <v>2.376406076808165</v>
      </c>
      <c r="E932" s="127">
        <f t="shared" si="52"/>
        <v>3.8017843305798773</v>
      </c>
      <c r="F932" s="127">
        <f t="shared" si="52"/>
        <v>3.3839827241236904</v>
      </c>
      <c r="G932" s="135">
        <v>2.8228777033644459E-2</v>
      </c>
      <c r="H932" s="128">
        <f t="shared" si="55"/>
        <v>1.0282287770336445</v>
      </c>
      <c r="I932" s="128">
        <f t="shared" si="56"/>
        <v>2.3111647231503296</v>
      </c>
      <c r="J932" s="128">
        <f t="shared" si="57"/>
        <v>3.6974109415102276</v>
      </c>
      <c r="K932" s="128">
        <f t="shared" si="58"/>
        <v>3.2910795726668947</v>
      </c>
      <c r="L932" s="103">
        <v>2.36</v>
      </c>
      <c r="M932" s="103">
        <v>3.38</v>
      </c>
      <c r="N932" s="103">
        <v>3.24</v>
      </c>
      <c r="O932" s="128">
        <f t="shared" si="59"/>
        <v>2.4266199137994007</v>
      </c>
      <c r="P932" s="128">
        <f t="shared" si="60"/>
        <v>3.4754132663737183</v>
      </c>
      <c r="Q932" s="128">
        <f t="shared" si="61"/>
        <v>3.3314612375890085</v>
      </c>
      <c r="R932" s="129">
        <f t="shared" si="53"/>
        <v>0.41209585164669765</v>
      </c>
      <c r="S932" s="129">
        <f t="shared" si="53"/>
        <v>0.28773556505509063</v>
      </c>
      <c r="T932" s="129">
        <f t="shared" si="53"/>
        <v>0.30016858329821178</v>
      </c>
      <c r="U932" s="103">
        <f t="shared" si="54"/>
        <v>1.0211301584696668</v>
      </c>
      <c r="V932" s="103">
        <f t="shared" si="54"/>
        <v>0.91415318812774982</v>
      </c>
      <c r="W932" s="103">
        <f t="shared" si="54"/>
        <v>0.98447938691877246</v>
      </c>
      <c r="X932" s="103" t="s">
        <v>416</v>
      </c>
      <c r="Y932" s="103" t="s">
        <v>488</v>
      </c>
      <c r="Z932" s="103" t="s">
        <v>274</v>
      </c>
      <c r="AA932" s="123" t="s">
        <v>90</v>
      </c>
      <c r="AB932" s="123" t="s">
        <v>75</v>
      </c>
      <c r="AC932" s="136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31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7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31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7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31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7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31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7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31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7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31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7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31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7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31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7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31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7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31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7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31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7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31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7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31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7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31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7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31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7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31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7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31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7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31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7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31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7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31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7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31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7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31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7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31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7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31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7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31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7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31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7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31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7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31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7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31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7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31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7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31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7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31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7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31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7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31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7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31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7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31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7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31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7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31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7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31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7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31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7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31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7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31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7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31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7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31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7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31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7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31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7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31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7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31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7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31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7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31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7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31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7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31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7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31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7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31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7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31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7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31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7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31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7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31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7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31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7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31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7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31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7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31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7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31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7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31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7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31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7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31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7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31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7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31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7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31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7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31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7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31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7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31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7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31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7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31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7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31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7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31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7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31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7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31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7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31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7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31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7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31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7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31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7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31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7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31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7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31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7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31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7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31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7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31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7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31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7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31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7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31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7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31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7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31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7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31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7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31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7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31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7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31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7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31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7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31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7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31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7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31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7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31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7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31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7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31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7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31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7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31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7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31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7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31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7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31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7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31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7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31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7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31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7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30">
        <v>0.36732760362201539</v>
      </c>
      <c r="B1045" s="130">
        <v>0.28774131539035441</v>
      </c>
      <c r="C1045" s="130">
        <v>0.32141741961851555</v>
      </c>
      <c r="D1045" s="126">
        <f t="shared" si="72"/>
        <v>2.7223655127998829</v>
      </c>
      <c r="E1045" s="127">
        <f t="shared" si="72"/>
        <v>3.4753438123523699</v>
      </c>
      <c r="F1045" s="127">
        <f t="shared" si="72"/>
        <v>3.1112190533633233</v>
      </c>
      <c r="G1045" s="135">
        <v>3.7862400190812107E-2</v>
      </c>
      <c r="H1045" s="128">
        <f t="shared" si="65"/>
        <v>1.0378624001908121</v>
      </c>
      <c r="I1045" s="128">
        <f t="shared" si="66"/>
        <v>2.6230505241343871</v>
      </c>
      <c r="J1045" s="128">
        <f t="shared" si="67"/>
        <v>3.3485593193408145</v>
      </c>
      <c r="K1045" s="128">
        <f t="shared" si="68"/>
        <v>2.9977182454931621</v>
      </c>
      <c r="L1045" s="103">
        <v>3.19</v>
      </c>
      <c r="M1045" s="103">
        <v>3.01</v>
      </c>
      <c r="N1045" s="103">
        <v>2.5499999999999998</v>
      </c>
      <c r="O1045" s="128">
        <f t="shared" si="69"/>
        <v>3.3107810566086906</v>
      </c>
      <c r="P1045" s="128">
        <f t="shared" si="70"/>
        <v>3.123965824574344</v>
      </c>
      <c r="Q1045" s="128">
        <f t="shared" si="71"/>
        <v>2.6465491204865708</v>
      </c>
      <c r="R1045" s="129">
        <f t="shared" si="73"/>
        <v>0.30204353078675733</v>
      </c>
      <c r="S1045" s="129">
        <f t="shared" si="73"/>
        <v>0.32010593462118142</v>
      </c>
      <c r="T1045" s="129">
        <f t="shared" si="73"/>
        <v>0.37785053459206114</v>
      </c>
      <c r="U1045" s="103">
        <f t="shared" si="74"/>
        <v>1.2161412716412343</v>
      </c>
      <c r="V1045" s="103">
        <f t="shared" si="74"/>
        <v>0.898894035597535</v>
      </c>
      <c r="W1045" s="103">
        <f t="shared" si="74"/>
        <v>0.85064698920044535</v>
      </c>
      <c r="X1045" s="103" t="s">
        <v>513</v>
      </c>
      <c r="Y1045" s="103" t="s">
        <v>319</v>
      </c>
      <c r="Z1045" s="103" t="s">
        <v>279</v>
      </c>
      <c r="AA1045" s="123" t="s">
        <v>90</v>
      </c>
      <c r="AB1045" s="123" t="s">
        <v>75</v>
      </c>
      <c r="AC1045" s="136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31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34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31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34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31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34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31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34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31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34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31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34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31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34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31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34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31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34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31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34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31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34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31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34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31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34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31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34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31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34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31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34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31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34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31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34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31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34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31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34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31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34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31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34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31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34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31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34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31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34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31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34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31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34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30">
        <v>0.48427952330632679</v>
      </c>
      <c r="B1073" s="130">
        <v>0.29145598748503737</v>
      </c>
      <c r="C1073" s="130">
        <v>0.214671014803649</v>
      </c>
      <c r="D1073" s="126">
        <f t="shared" si="75"/>
        <v>2.0649231525890035</v>
      </c>
      <c r="E1073" s="127">
        <f t="shared" si="75"/>
        <v>3.4310497740292178</v>
      </c>
      <c r="F1073" s="127">
        <f t="shared" si="75"/>
        <v>4.6582907381076106</v>
      </c>
      <c r="G1073" s="135">
        <v>3.678114204429983E-2</v>
      </c>
      <c r="H1073" s="128">
        <f t="shared" si="78"/>
        <v>1.0367811420442998</v>
      </c>
      <c r="I1073" s="128">
        <f t="shared" si="79"/>
        <v>1.9916673527813578</v>
      </c>
      <c r="J1073" s="128">
        <f t="shared" si="80"/>
        <v>3.3093288784785932</v>
      </c>
      <c r="K1073" s="128">
        <f t="shared" si="81"/>
        <v>4.4930318938117511</v>
      </c>
      <c r="L1073" s="103">
        <v>1.85</v>
      </c>
      <c r="M1073" s="103">
        <v>3.5</v>
      </c>
      <c r="N1073" s="103">
        <v>4.75</v>
      </c>
      <c r="O1073" s="128">
        <f t="shared" si="82"/>
        <v>1.9180451127819549</v>
      </c>
      <c r="P1073" s="128">
        <f t="shared" si="83"/>
        <v>3.6287339971550496</v>
      </c>
      <c r="Q1073" s="128">
        <f t="shared" si="84"/>
        <v>4.9247104247104243</v>
      </c>
      <c r="R1073" s="129">
        <f t="shared" si="76"/>
        <v>0.52136417091336729</v>
      </c>
      <c r="S1073" s="129">
        <f t="shared" si="76"/>
        <v>0.27557820462563704</v>
      </c>
      <c r="T1073" s="129">
        <f t="shared" si="76"/>
        <v>0.20305762446099571</v>
      </c>
      <c r="U1073" s="103">
        <f t="shared" si="77"/>
        <v>0.92886997289807471</v>
      </c>
      <c r="V1073" s="103">
        <f t="shared" si="77"/>
        <v>1.0576162504613518</v>
      </c>
      <c r="W1073" s="103">
        <f t="shared" si="77"/>
        <v>1.0571925844866961</v>
      </c>
      <c r="X1073" s="103" t="s">
        <v>342</v>
      </c>
      <c r="Y1073" s="103" t="s">
        <v>338</v>
      </c>
      <c r="Z1073" s="103" t="s">
        <v>274</v>
      </c>
      <c r="AA1073" s="123" t="s">
        <v>90</v>
      </c>
      <c r="AB1073" s="123" t="s">
        <v>75</v>
      </c>
      <c r="AC1073" s="136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31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34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31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34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31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34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31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34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31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34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31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34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31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34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31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34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31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34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31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34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31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34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31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34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31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34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31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34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31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34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31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34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31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34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31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34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31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34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31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34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31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34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31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34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31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34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31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34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31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34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31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34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31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34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31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34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31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34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31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34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31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34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31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34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31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34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31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34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31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34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31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34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31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34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31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34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31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34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31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34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31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34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31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34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31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34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31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34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31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34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31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34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31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34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31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34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31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34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31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34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31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34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31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34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31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34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31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34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31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34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31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34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31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34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31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34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31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34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31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34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31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34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31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34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31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34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31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34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31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34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31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34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31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34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31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34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31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34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31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34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31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34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31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34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31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34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31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34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31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34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31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34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31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34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31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34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31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34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31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34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31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34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31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34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31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34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31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34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31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34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31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34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31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34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31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34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31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34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31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34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31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34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31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34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31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34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31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34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31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34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31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34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31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34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31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34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31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34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31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34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31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34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31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34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31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34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31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34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31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34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31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34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31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34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31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34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31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34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31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34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31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34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31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34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31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34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31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34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31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34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31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34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31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34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31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34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31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34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31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34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31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34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31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34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31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34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8"/>
      <c r="B1328" s="18"/>
      <c r="C1328" s="18"/>
      <c r="D1328" s="74"/>
      <c r="E1328" s="74"/>
      <c r="F1328" s="74"/>
      <c r="G1328" s="75"/>
      <c r="H1328" s="5"/>
      <c r="I1328" s="5"/>
      <c r="J1328" s="5"/>
      <c r="K1328" s="5"/>
      <c r="O1328" s="5"/>
      <c r="P1328" s="5"/>
      <c r="Q1328" s="5"/>
      <c r="R1328" s="18"/>
      <c r="S1328" s="18"/>
      <c r="T1328" s="18"/>
      <c r="AA1328" s="67"/>
      <c r="AB1328" s="67"/>
      <c r="AC1328" s="20"/>
    </row>
    <row r="1329" spans="1:29" x14ac:dyDescent="0.25">
      <c r="A1329" s="18"/>
      <c r="B1329" s="18"/>
      <c r="C1329" s="18"/>
      <c r="D1329" s="74"/>
      <c r="E1329" s="74"/>
      <c r="F1329" s="74"/>
      <c r="G1329" s="75"/>
      <c r="H1329" s="5"/>
      <c r="I1329" s="5"/>
      <c r="J1329" s="5"/>
      <c r="K1329" s="5"/>
      <c r="O1329" s="5"/>
      <c r="P1329" s="5"/>
      <c r="Q1329" s="5"/>
      <c r="R1329" s="18"/>
      <c r="S1329" s="18"/>
      <c r="T1329" s="18"/>
      <c r="AA1329" s="67"/>
      <c r="AB1329" s="67"/>
      <c r="AC1329" s="20"/>
    </row>
    <row r="1330" spans="1:29" x14ac:dyDescent="0.25">
      <c r="A1330" s="18"/>
      <c r="B1330" s="18"/>
      <c r="C1330" s="18"/>
      <c r="D1330" s="74"/>
      <c r="E1330" s="74"/>
      <c r="F1330" s="74"/>
      <c r="G1330" s="75"/>
      <c r="H1330" s="5"/>
      <c r="I1330" s="5"/>
      <c r="J1330" s="5"/>
      <c r="K1330" s="5"/>
      <c r="O1330" s="5"/>
      <c r="P1330" s="5"/>
      <c r="Q1330" s="5"/>
      <c r="R1330" s="18"/>
      <c r="S1330" s="18"/>
      <c r="T1330" s="18"/>
      <c r="AA1330" s="67"/>
      <c r="AB1330" s="67"/>
      <c r="AC1330" s="20"/>
    </row>
    <row r="1331" spans="1:29" x14ac:dyDescent="0.25">
      <c r="A1331" s="18"/>
      <c r="B1331" s="18"/>
      <c r="C1331" s="18"/>
      <c r="D1331" s="74"/>
      <c r="E1331" s="74"/>
      <c r="F1331" s="74"/>
      <c r="G1331" s="75"/>
      <c r="H1331" s="5"/>
      <c r="I1331" s="5"/>
      <c r="J1331" s="5"/>
      <c r="K1331" s="5"/>
      <c r="O1331" s="5"/>
      <c r="P1331" s="5"/>
      <c r="Q1331" s="5"/>
      <c r="R1331" s="18"/>
      <c r="S1331" s="18"/>
      <c r="T1331" s="18"/>
      <c r="AA1331" s="67"/>
      <c r="AB1331" s="67"/>
      <c r="AC1331" s="20"/>
    </row>
    <row r="1332" spans="1:29" x14ac:dyDescent="0.25">
      <c r="A1332" s="18"/>
      <c r="B1332" s="18"/>
      <c r="C1332" s="18"/>
      <c r="D1332" s="74"/>
      <c r="E1332" s="74"/>
      <c r="F1332" s="74"/>
      <c r="G1332" s="75"/>
      <c r="H1332" s="5"/>
      <c r="I1332" s="5"/>
      <c r="J1332" s="5"/>
      <c r="K1332" s="5"/>
      <c r="O1332" s="5"/>
      <c r="P1332" s="5"/>
      <c r="Q1332" s="5"/>
      <c r="R1332" s="18"/>
      <c r="S1332" s="18"/>
      <c r="T1332" s="18"/>
      <c r="AA1332" s="67"/>
      <c r="AB1332" s="67"/>
      <c r="AC1332" s="20"/>
    </row>
    <row r="1333" spans="1:29" x14ac:dyDescent="0.25">
      <c r="A1333" s="18"/>
      <c r="B1333" s="18"/>
      <c r="C1333" s="18"/>
      <c r="D1333" s="74"/>
      <c r="E1333" s="74"/>
      <c r="F1333" s="74"/>
      <c r="G1333" s="75"/>
      <c r="H1333" s="5"/>
      <c r="I1333" s="5"/>
      <c r="J1333" s="5"/>
      <c r="K1333" s="5"/>
      <c r="O1333" s="5"/>
      <c r="P1333" s="5"/>
      <c r="Q1333" s="5"/>
      <c r="R1333" s="18"/>
      <c r="S1333" s="18"/>
      <c r="T1333" s="18"/>
      <c r="AA1333" s="67"/>
      <c r="AB1333" s="67"/>
      <c r="AC1333" s="20"/>
    </row>
    <row r="1334" spans="1:29" x14ac:dyDescent="0.25">
      <c r="A1334" s="18"/>
      <c r="B1334" s="18"/>
      <c r="C1334" s="18"/>
      <c r="D1334" s="74"/>
      <c r="E1334" s="74"/>
      <c r="F1334" s="74"/>
      <c r="G1334" s="75"/>
      <c r="H1334" s="5"/>
      <c r="I1334" s="5"/>
      <c r="J1334" s="5"/>
      <c r="K1334" s="5"/>
      <c r="O1334" s="5"/>
      <c r="P1334" s="5"/>
      <c r="Q1334" s="5"/>
      <c r="R1334" s="18"/>
      <c r="S1334" s="18"/>
      <c r="T1334" s="18"/>
      <c r="AA1334" s="67"/>
      <c r="AB1334" s="67"/>
      <c r="AC1334" s="20"/>
    </row>
    <row r="1335" spans="1:29" x14ac:dyDescent="0.25">
      <c r="A1335" s="18"/>
      <c r="B1335" s="18"/>
      <c r="C1335" s="18"/>
      <c r="D1335" s="74"/>
      <c r="E1335" s="74"/>
      <c r="F1335" s="74"/>
      <c r="G1335" s="75"/>
      <c r="H1335" s="5"/>
      <c r="I1335" s="5"/>
      <c r="J1335" s="5"/>
      <c r="K1335" s="5"/>
      <c r="O1335" s="5"/>
      <c r="P1335" s="5"/>
      <c r="Q1335" s="5"/>
      <c r="R1335" s="18"/>
      <c r="S1335" s="18"/>
      <c r="T1335" s="18"/>
      <c r="AA1335" s="67"/>
      <c r="AB1335" s="67"/>
      <c r="AC1335" s="20"/>
    </row>
    <row r="1336" spans="1:29" x14ac:dyDescent="0.25">
      <c r="A1336" s="18"/>
      <c r="B1336" s="18"/>
      <c r="C1336" s="18"/>
      <c r="D1336" s="74"/>
      <c r="E1336" s="74"/>
      <c r="F1336" s="74"/>
      <c r="G1336" s="75"/>
      <c r="H1336" s="5"/>
      <c r="I1336" s="5"/>
      <c r="J1336" s="5"/>
      <c r="K1336" s="5"/>
      <c r="O1336" s="5"/>
      <c r="P1336" s="5"/>
      <c r="Q1336" s="5"/>
      <c r="R1336" s="18"/>
      <c r="S1336" s="18"/>
      <c r="T1336" s="18"/>
      <c r="AA1336" s="67"/>
      <c r="AB1336" s="67"/>
      <c r="AC1336" s="20"/>
    </row>
    <row r="1337" spans="1:29" x14ac:dyDescent="0.25">
      <c r="A1337" s="18"/>
      <c r="B1337" s="18"/>
      <c r="C1337" s="18"/>
      <c r="D1337" s="74"/>
      <c r="E1337" s="74"/>
      <c r="F1337" s="74"/>
      <c r="G1337" s="75"/>
      <c r="H1337" s="5"/>
      <c r="I1337" s="5"/>
      <c r="J1337" s="5"/>
      <c r="K1337" s="5"/>
      <c r="O1337" s="5"/>
      <c r="P1337" s="5"/>
      <c r="Q1337" s="5"/>
      <c r="R1337" s="18"/>
      <c r="S1337" s="18"/>
      <c r="T1337" s="18"/>
      <c r="AA1337" s="67"/>
      <c r="AB1337" s="67"/>
      <c r="AC1337" s="20"/>
    </row>
    <row r="1338" spans="1:29" x14ac:dyDescent="0.25">
      <c r="A1338" s="18"/>
      <c r="B1338" s="18"/>
      <c r="C1338" s="18"/>
      <c r="D1338" s="74"/>
      <c r="E1338" s="74"/>
      <c r="F1338" s="74"/>
      <c r="G1338" s="75"/>
      <c r="H1338" s="5"/>
      <c r="I1338" s="5"/>
      <c r="J1338" s="5"/>
      <c r="K1338" s="5"/>
      <c r="O1338" s="5"/>
      <c r="P1338" s="5"/>
      <c r="Q1338" s="5"/>
      <c r="R1338" s="18"/>
      <c r="S1338" s="18"/>
      <c r="T1338" s="18"/>
      <c r="AA1338" s="67"/>
      <c r="AB1338" s="67"/>
      <c r="AC1338" s="20"/>
    </row>
    <row r="1339" spans="1:29" x14ac:dyDescent="0.25">
      <c r="A1339" s="18"/>
      <c r="B1339" s="18"/>
      <c r="C1339" s="18"/>
      <c r="D1339" s="74"/>
      <c r="E1339" s="74"/>
      <c r="F1339" s="74"/>
      <c r="G1339" s="75"/>
      <c r="H1339" s="5"/>
      <c r="I1339" s="5"/>
      <c r="J1339" s="5"/>
      <c r="K1339" s="5"/>
      <c r="O1339" s="5"/>
      <c r="P1339" s="5"/>
      <c r="Q1339" s="5"/>
      <c r="R1339" s="18"/>
      <c r="S1339" s="18"/>
      <c r="T1339" s="18"/>
      <c r="AA1339" s="67"/>
      <c r="AB1339" s="67"/>
      <c r="AC1339" s="20"/>
    </row>
    <row r="1340" spans="1:29" x14ac:dyDescent="0.25">
      <c r="A1340" s="18"/>
      <c r="B1340" s="18"/>
      <c r="C1340" s="18"/>
      <c r="D1340" s="74"/>
      <c r="E1340" s="74"/>
      <c r="F1340" s="74"/>
      <c r="G1340" s="75"/>
      <c r="H1340" s="5"/>
      <c r="I1340" s="5"/>
      <c r="J1340" s="5"/>
      <c r="K1340" s="5"/>
      <c r="O1340" s="5"/>
      <c r="P1340" s="5"/>
      <c r="Q1340" s="5"/>
      <c r="R1340" s="18"/>
      <c r="S1340" s="18"/>
      <c r="T1340" s="18"/>
      <c r="AA1340" s="67"/>
      <c r="AB1340" s="67"/>
      <c r="AC1340" s="20"/>
    </row>
    <row r="1341" spans="1:29" x14ac:dyDescent="0.25">
      <c r="A1341" s="18"/>
      <c r="B1341" s="18"/>
      <c r="C1341" s="18"/>
      <c r="D1341" s="74"/>
      <c r="E1341" s="74"/>
      <c r="F1341" s="74"/>
      <c r="G1341" s="75"/>
      <c r="H1341" s="5"/>
      <c r="I1341" s="5"/>
      <c r="J1341" s="5"/>
      <c r="K1341" s="5"/>
      <c r="O1341" s="5"/>
      <c r="P1341" s="5"/>
      <c r="Q1341" s="5"/>
      <c r="R1341" s="18"/>
      <c r="S1341" s="18"/>
      <c r="T1341" s="18"/>
      <c r="AA1341" s="67"/>
      <c r="AB1341" s="67"/>
      <c r="AC1341" s="20"/>
    </row>
    <row r="1342" spans="1:29" x14ac:dyDescent="0.25">
      <c r="A1342" s="18"/>
      <c r="B1342" s="18"/>
      <c r="C1342" s="18"/>
      <c r="D1342" s="74"/>
      <c r="E1342" s="74"/>
      <c r="F1342" s="74"/>
      <c r="G1342" s="75"/>
      <c r="H1342" s="5"/>
      <c r="I1342" s="5"/>
      <c r="J1342" s="5"/>
      <c r="K1342" s="5"/>
      <c r="O1342" s="5"/>
      <c r="P1342" s="5"/>
      <c r="Q1342" s="5"/>
      <c r="R1342" s="18"/>
      <c r="S1342" s="18"/>
      <c r="T1342" s="18"/>
      <c r="AA1342" s="67"/>
      <c r="AB1342" s="67"/>
      <c r="AC1342" s="20"/>
    </row>
    <row r="1343" spans="1:29" x14ac:dyDescent="0.25">
      <c r="A1343" s="18"/>
      <c r="B1343" s="18"/>
      <c r="C1343" s="18"/>
      <c r="D1343" s="74"/>
      <c r="E1343" s="74"/>
      <c r="F1343" s="74"/>
      <c r="G1343" s="75"/>
      <c r="H1343" s="5"/>
      <c r="I1343" s="5"/>
      <c r="J1343" s="5"/>
      <c r="K1343" s="5"/>
      <c r="O1343" s="5"/>
      <c r="P1343" s="5"/>
      <c r="Q1343" s="5"/>
      <c r="R1343" s="18"/>
      <c r="S1343" s="18"/>
      <c r="T1343" s="18"/>
      <c r="AA1343" s="67"/>
      <c r="AB1343" s="67"/>
      <c r="AC1343" s="20"/>
    </row>
    <row r="1344" spans="1:29" x14ac:dyDescent="0.25">
      <c r="A1344" s="18"/>
      <c r="B1344" s="18"/>
      <c r="C1344" s="18"/>
      <c r="D1344" s="74"/>
      <c r="E1344" s="74"/>
      <c r="F1344" s="74"/>
      <c r="G1344" s="75"/>
      <c r="H1344" s="5"/>
      <c r="I1344" s="5"/>
      <c r="J1344" s="5"/>
      <c r="K1344" s="5"/>
      <c r="O1344" s="5"/>
      <c r="P1344" s="5"/>
      <c r="Q1344" s="5"/>
      <c r="R1344" s="18"/>
      <c r="S1344" s="18"/>
      <c r="T1344" s="18"/>
      <c r="AA1344" s="67"/>
      <c r="AB1344" s="67"/>
      <c r="AC1344" s="20"/>
    </row>
    <row r="1345" spans="1:29" x14ac:dyDescent="0.25">
      <c r="A1345" s="18"/>
      <c r="B1345" s="18"/>
      <c r="C1345" s="18"/>
      <c r="D1345" s="74"/>
      <c r="E1345" s="74"/>
      <c r="F1345" s="74"/>
      <c r="G1345" s="75"/>
      <c r="H1345" s="5"/>
      <c r="I1345" s="5"/>
      <c r="J1345" s="5"/>
      <c r="K1345" s="5"/>
      <c r="O1345" s="5"/>
      <c r="P1345" s="5"/>
      <c r="Q1345" s="5"/>
      <c r="R1345" s="18"/>
      <c r="S1345" s="18"/>
      <c r="T1345" s="18"/>
      <c r="AA1345" s="67"/>
      <c r="AB1345" s="67"/>
      <c r="AC1345" s="20"/>
    </row>
    <row r="1346" spans="1:29" x14ac:dyDescent="0.25">
      <c r="A1346" s="18"/>
      <c r="B1346" s="18"/>
      <c r="C1346" s="18"/>
      <c r="D1346" s="74"/>
      <c r="E1346" s="74"/>
      <c r="F1346" s="74"/>
      <c r="G1346" s="75"/>
      <c r="H1346" s="5"/>
      <c r="I1346" s="5"/>
      <c r="J1346" s="5"/>
      <c r="K1346" s="5"/>
      <c r="O1346" s="5"/>
      <c r="P1346" s="5"/>
      <c r="Q1346" s="5"/>
      <c r="R1346" s="18"/>
      <c r="S1346" s="18"/>
      <c r="T1346" s="18"/>
      <c r="AA1346" s="67"/>
      <c r="AB1346" s="67"/>
      <c r="AC1346" s="20"/>
    </row>
    <row r="1347" spans="1:29" x14ac:dyDescent="0.25">
      <c r="A1347" s="18"/>
      <c r="B1347" s="18"/>
      <c r="C1347" s="18"/>
      <c r="D1347" s="74"/>
      <c r="E1347" s="74"/>
      <c r="F1347" s="74"/>
      <c r="G1347" s="75"/>
      <c r="H1347" s="5"/>
      <c r="I1347" s="5"/>
      <c r="J1347" s="5"/>
      <c r="K1347" s="5"/>
      <c r="O1347" s="5"/>
      <c r="P1347" s="5"/>
      <c r="Q1347" s="5"/>
      <c r="R1347" s="18"/>
      <c r="S1347" s="18"/>
      <c r="T1347" s="18"/>
      <c r="AA1347" s="67"/>
      <c r="AB1347" s="67"/>
      <c r="AC1347" s="20"/>
    </row>
    <row r="1348" spans="1:29" x14ac:dyDescent="0.25">
      <c r="A1348" s="18"/>
      <c r="B1348" s="18"/>
      <c r="C1348" s="18"/>
      <c r="D1348" s="74"/>
      <c r="E1348" s="74"/>
      <c r="F1348" s="74"/>
      <c r="G1348" s="75"/>
      <c r="H1348" s="5"/>
      <c r="I1348" s="5"/>
      <c r="J1348" s="5"/>
      <c r="K1348" s="5"/>
      <c r="O1348" s="5"/>
      <c r="P1348" s="5"/>
      <c r="Q1348" s="5"/>
      <c r="R1348" s="18"/>
      <c r="S1348" s="18"/>
      <c r="T1348" s="18"/>
      <c r="AA1348" s="67"/>
      <c r="AB1348" s="67"/>
      <c r="AC1348" s="20"/>
    </row>
    <row r="1349" spans="1:29" x14ac:dyDescent="0.25">
      <c r="A1349" s="18"/>
      <c r="B1349" s="18"/>
      <c r="C1349" s="18"/>
      <c r="D1349" s="74"/>
      <c r="E1349" s="74"/>
      <c r="F1349" s="74"/>
      <c r="G1349" s="75"/>
      <c r="H1349" s="5"/>
      <c r="I1349" s="5"/>
      <c r="J1349" s="5"/>
      <c r="K1349" s="5"/>
      <c r="O1349" s="5"/>
      <c r="P1349" s="5"/>
      <c r="Q1349" s="5"/>
      <c r="R1349" s="18"/>
      <c r="S1349" s="18"/>
      <c r="T1349" s="18"/>
      <c r="AA1349" s="67"/>
      <c r="AB1349" s="67"/>
      <c r="AC1349" s="20"/>
    </row>
    <row r="1350" spans="1:29" x14ac:dyDescent="0.25">
      <c r="A1350" s="18"/>
      <c r="B1350" s="18"/>
      <c r="C1350" s="18"/>
      <c r="D1350" s="74"/>
      <c r="E1350" s="74"/>
      <c r="F1350" s="74"/>
      <c r="G1350" s="75"/>
      <c r="H1350" s="5"/>
      <c r="I1350" s="5"/>
      <c r="J1350" s="5"/>
      <c r="K1350" s="5"/>
      <c r="O1350" s="5"/>
      <c r="P1350" s="5"/>
      <c r="Q1350" s="5"/>
      <c r="R1350" s="18"/>
      <c r="S1350" s="18"/>
      <c r="T1350" s="18"/>
      <c r="AA1350" s="67"/>
      <c r="AB1350" s="67"/>
      <c r="AC1350" s="20"/>
    </row>
    <row r="1351" spans="1:29" x14ac:dyDescent="0.25">
      <c r="A1351" s="18"/>
      <c r="B1351" s="18"/>
      <c r="C1351" s="18"/>
      <c r="D1351" s="74"/>
      <c r="E1351" s="74"/>
      <c r="F1351" s="74"/>
      <c r="G1351" s="75"/>
      <c r="H1351" s="5"/>
      <c r="I1351" s="5"/>
      <c r="J1351" s="5"/>
      <c r="K1351" s="5"/>
      <c r="O1351" s="5"/>
      <c r="P1351" s="5"/>
      <c r="Q1351" s="5"/>
      <c r="R1351" s="18"/>
      <c r="S1351" s="18"/>
      <c r="T1351" s="18"/>
      <c r="AA1351" s="67"/>
      <c r="AB1351" s="67"/>
      <c r="AC1351" s="20"/>
    </row>
    <row r="1352" spans="1:29" x14ac:dyDescent="0.25">
      <c r="A1352" s="18"/>
      <c r="B1352" s="18"/>
      <c r="C1352" s="18"/>
      <c r="D1352" s="74"/>
      <c r="E1352" s="74"/>
      <c r="F1352" s="74"/>
      <c r="G1352" s="75"/>
      <c r="H1352" s="5"/>
      <c r="I1352" s="5"/>
      <c r="J1352" s="5"/>
      <c r="K1352" s="5"/>
      <c r="O1352" s="5"/>
      <c r="P1352" s="5"/>
      <c r="Q1352" s="5"/>
      <c r="R1352" s="18"/>
      <c r="S1352" s="18"/>
      <c r="T1352" s="18"/>
      <c r="AA1352" s="67"/>
      <c r="AB1352" s="67"/>
      <c r="AC1352" s="20"/>
    </row>
    <row r="1353" spans="1:29" x14ac:dyDescent="0.25">
      <c r="A1353" s="18"/>
      <c r="B1353" s="18"/>
      <c r="C1353" s="18"/>
      <c r="D1353" s="74"/>
      <c r="E1353" s="74"/>
      <c r="F1353" s="74"/>
      <c r="G1353" s="75"/>
      <c r="H1353" s="5"/>
      <c r="I1353" s="5"/>
      <c r="J1353" s="5"/>
      <c r="K1353" s="5"/>
      <c r="O1353" s="5"/>
      <c r="P1353" s="5"/>
      <c r="Q1353" s="5"/>
      <c r="R1353" s="18"/>
      <c r="S1353" s="18"/>
      <c r="T1353" s="18"/>
      <c r="AA1353" s="67"/>
      <c r="AB1353" s="67"/>
      <c r="AC1353" s="20"/>
    </row>
    <row r="1354" spans="1:29" x14ac:dyDescent="0.25">
      <c r="A1354" s="18"/>
      <c r="B1354" s="18"/>
      <c r="C1354" s="18"/>
      <c r="D1354" s="74"/>
      <c r="E1354" s="74"/>
      <c r="F1354" s="74"/>
      <c r="G1354" s="75"/>
      <c r="H1354" s="5"/>
      <c r="I1354" s="5"/>
      <c r="J1354" s="5"/>
      <c r="K1354" s="5"/>
      <c r="O1354" s="5"/>
      <c r="P1354" s="5"/>
      <c r="Q1354" s="5"/>
      <c r="R1354" s="18"/>
      <c r="S1354" s="18"/>
      <c r="T1354" s="18"/>
      <c r="AA1354" s="67"/>
      <c r="AB1354" s="67"/>
      <c r="AC1354" s="20"/>
    </row>
    <row r="1355" spans="1:29" x14ac:dyDescent="0.25">
      <c r="A1355" s="18"/>
      <c r="B1355" s="18"/>
      <c r="C1355" s="18"/>
      <c r="D1355" s="74"/>
      <c r="E1355" s="74"/>
      <c r="F1355" s="74"/>
      <c r="G1355" s="75"/>
      <c r="H1355" s="5"/>
      <c r="I1355" s="5"/>
      <c r="J1355" s="5"/>
      <c r="K1355" s="5"/>
      <c r="O1355" s="5"/>
      <c r="P1355" s="5"/>
      <c r="Q1355" s="5"/>
      <c r="R1355" s="18"/>
      <c r="S1355" s="18"/>
      <c r="T1355" s="18"/>
      <c r="AA1355" s="67"/>
      <c r="AB1355" s="67"/>
      <c r="AC1355" s="20"/>
    </row>
    <row r="1356" spans="1:29" x14ac:dyDescent="0.25">
      <c r="A1356" s="18"/>
      <c r="B1356" s="18"/>
      <c r="C1356" s="18"/>
      <c r="D1356" s="74"/>
      <c r="E1356" s="74"/>
      <c r="F1356" s="74"/>
      <c r="G1356" s="75"/>
      <c r="H1356" s="5"/>
      <c r="I1356" s="5"/>
      <c r="J1356" s="5"/>
      <c r="K1356" s="5"/>
      <c r="O1356" s="5"/>
      <c r="P1356" s="5"/>
      <c r="Q1356" s="5"/>
      <c r="R1356" s="18"/>
      <c r="S1356" s="18"/>
      <c r="T1356" s="18"/>
      <c r="AA1356" s="67"/>
      <c r="AB1356" s="67"/>
      <c r="AC1356" s="20"/>
    </row>
    <row r="1357" spans="1:29" x14ac:dyDescent="0.25">
      <c r="A1357" s="18"/>
      <c r="B1357" s="18"/>
      <c r="C1357" s="18"/>
      <c r="D1357" s="74"/>
      <c r="E1357" s="74"/>
      <c r="F1357" s="74"/>
      <c r="G1357" s="75"/>
      <c r="H1357" s="5"/>
      <c r="I1357" s="5"/>
      <c r="J1357" s="5"/>
      <c r="K1357" s="5"/>
      <c r="O1357" s="5"/>
      <c r="P1357" s="5"/>
      <c r="Q1357" s="5"/>
      <c r="R1357" s="18"/>
      <c r="S1357" s="18"/>
      <c r="T1357" s="18"/>
      <c r="AA1357" s="67"/>
      <c r="AB1357" s="67"/>
      <c r="AC1357" s="20"/>
    </row>
    <row r="1358" spans="1:29" x14ac:dyDescent="0.25">
      <c r="A1358" s="18"/>
      <c r="B1358" s="18"/>
      <c r="C1358" s="18"/>
      <c r="D1358" s="74"/>
      <c r="E1358" s="74"/>
      <c r="F1358" s="74"/>
      <c r="G1358" s="75"/>
      <c r="H1358" s="5"/>
      <c r="I1358" s="5"/>
      <c r="J1358" s="5"/>
      <c r="K1358" s="5"/>
      <c r="O1358" s="5"/>
      <c r="P1358" s="5"/>
      <c r="Q1358" s="5"/>
      <c r="R1358" s="18"/>
      <c r="S1358" s="18"/>
      <c r="T1358" s="18"/>
      <c r="AA1358" s="67"/>
      <c r="AB1358" s="67"/>
      <c r="AC1358" s="20"/>
    </row>
    <row r="1359" spans="1:29" x14ac:dyDescent="0.25">
      <c r="A1359" s="18"/>
      <c r="B1359" s="18"/>
      <c r="C1359" s="18"/>
      <c r="D1359" s="74"/>
      <c r="E1359" s="74"/>
      <c r="F1359" s="74"/>
      <c r="G1359" s="75"/>
      <c r="H1359" s="5"/>
      <c r="I1359" s="5"/>
      <c r="J1359" s="5"/>
      <c r="K1359" s="5"/>
      <c r="O1359" s="5"/>
      <c r="P1359" s="5"/>
      <c r="Q1359" s="5"/>
      <c r="R1359" s="18"/>
      <c r="S1359" s="18"/>
      <c r="T1359" s="18"/>
      <c r="AA1359" s="67"/>
      <c r="AB1359" s="67"/>
      <c r="AC1359" s="20"/>
    </row>
    <row r="1360" spans="1:29" x14ac:dyDescent="0.25">
      <c r="A1360" s="18"/>
      <c r="B1360" s="18"/>
      <c r="C1360" s="18"/>
      <c r="D1360" s="74"/>
      <c r="E1360" s="74"/>
      <c r="F1360" s="74"/>
      <c r="G1360" s="75"/>
      <c r="H1360" s="5"/>
      <c r="I1360" s="5"/>
      <c r="J1360" s="5"/>
      <c r="K1360" s="5"/>
      <c r="O1360" s="5"/>
      <c r="P1360" s="5"/>
      <c r="Q1360" s="5"/>
      <c r="R1360" s="18"/>
      <c r="S1360" s="18"/>
      <c r="T1360" s="18"/>
      <c r="AA1360" s="67"/>
      <c r="AB1360" s="67"/>
      <c r="AC1360" s="20"/>
    </row>
    <row r="1361" spans="1:29" x14ac:dyDescent="0.25">
      <c r="A1361" s="18"/>
      <c r="B1361" s="18"/>
      <c r="C1361" s="18"/>
      <c r="D1361" s="74"/>
      <c r="E1361" s="74"/>
      <c r="F1361" s="74"/>
      <c r="G1361" s="75"/>
      <c r="H1361" s="5"/>
      <c r="I1361" s="5"/>
      <c r="J1361" s="5"/>
      <c r="K1361" s="5"/>
      <c r="O1361" s="5"/>
      <c r="P1361" s="5"/>
      <c r="Q1361" s="5"/>
      <c r="R1361" s="18"/>
      <c r="S1361" s="18"/>
      <c r="T1361" s="18"/>
      <c r="AA1361" s="67"/>
      <c r="AB1361" s="67"/>
      <c r="AC1361" s="20"/>
    </row>
    <row r="1362" spans="1:29" x14ac:dyDescent="0.25">
      <c r="A1362" s="18"/>
      <c r="B1362" s="18"/>
      <c r="C1362" s="18"/>
      <c r="D1362" s="74"/>
      <c r="E1362" s="74"/>
      <c r="F1362" s="74"/>
      <c r="G1362" s="75"/>
      <c r="H1362" s="5"/>
      <c r="I1362" s="5"/>
      <c r="J1362" s="5"/>
      <c r="K1362" s="5"/>
      <c r="O1362" s="5"/>
      <c r="P1362" s="5"/>
      <c r="Q1362" s="5"/>
      <c r="R1362" s="18"/>
      <c r="S1362" s="18"/>
      <c r="T1362" s="18"/>
      <c r="AA1362" s="67"/>
      <c r="AB1362" s="67"/>
      <c r="AC1362" s="20"/>
    </row>
    <row r="1363" spans="1:29" x14ac:dyDescent="0.25">
      <c r="A1363" s="18"/>
      <c r="B1363" s="18"/>
      <c r="C1363" s="18"/>
      <c r="D1363" s="74"/>
      <c r="E1363" s="74"/>
      <c r="F1363" s="74"/>
      <c r="G1363" s="75"/>
      <c r="H1363" s="5"/>
      <c r="I1363" s="5"/>
      <c r="J1363" s="5"/>
      <c r="K1363" s="5"/>
      <c r="O1363" s="5"/>
      <c r="P1363" s="5"/>
      <c r="Q1363" s="5"/>
      <c r="R1363" s="18"/>
      <c r="S1363" s="18"/>
      <c r="T1363" s="18"/>
      <c r="AA1363" s="67"/>
      <c r="AB1363" s="67"/>
      <c r="AC1363" s="20"/>
    </row>
    <row r="1364" spans="1:29" x14ac:dyDescent="0.25">
      <c r="A1364" s="18"/>
      <c r="B1364" s="18"/>
      <c r="C1364" s="18"/>
      <c r="D1364" s="74"/>
      <c r="E1364" s="74"/>
      <c r="F1364" s="74"/>
      <c r="G1364" s="75"/>
      <c r="H1364" s="5"/>
      <c r="I1364" s="5"/>
      <c r="J1364" s="5"/>
      <c r="K1364" s="5"/>
      <c r="O1364" s="5"/>
      <c r="P1364" s="5"/>
      <c r="Q1364" s="5"/>
      <c r="R1364" s="18"/>
      <c r="S1364" s="18"/>
      <c r="T1364" s="18"/>
      <c r="AA1364" s="67"/>
      <c r="AB1364" s="67"/>
      <c r="AC1364" s="20"/>
    </row>
    <row r="1365" spans="1:29" x14ac:dyDescent="0.25">
      <c r="A1365" s="18"/>
      <c r="B1365" s="18"/>
      <c r="C1365" s="18"/>
      <c r="D1365" s="74"/>
      <c r="E1365" s="74"/>
      <c r="F1365" s="74"/>
      <c r="G1365" s="75"/>
      <c r="H1365" s="5"/>
      <c r="I1365" s="5"/>
      <c r="J1365" s="5"/>
      <c r="K1365" s="5"/>
      <c r="O1365" s="5"/>
      <c r="P1365" s="5"/>
      <c r="Q1365" s="5"/>
      <c r="R1365" s="18"/>
      <c r="S1365" s="18"/>
      <c r="T1365" s="18"/>
      <c r="AA1365" s="67"/>
      <c r="AB1365" s="67"/>
      <c r="AC1365" s="20"/>
    </row>
    <row r="1366" spans="1:29" x14ac:dyDescent="0.25">
      <c r="A1366" s="18"/>
      <c r="B1366" s="18"/>
      <c r="C1366" s="18"/>
      <c r="D1366" s="74"/>
      <c r="E1366" s="74"/>
      <c r="F1366" s="74"/>
      <c r="G1366" s="75"/>
      <c r="H1366" s="5"/>
      <c r="I1366" s="5"/>
      <c r="J1366" s="5"/>
      <c r="K1366" s="5"/>
      <c r="O1366" s="5"/>
      <c r="P1366" s="5"/>
      <c r="Q1366" s="5"/>
      <c r="R1366" s="18"/>
      <c r="S1366" s="18"/>
      <c r="T1366" s="18"/>
      <c r="AA1366" s="67"/>
      <c r="AB1366" s="67"/>
      <c r="AC1366" s="20"/>
    </row>
    <row r="1367" spans="1:29" x14ac:dyDescent="0.25">
      <c r="A1367" s="18"/>
      <c r="B1367" s="18"/>
      <c r="C1367" s="18"/>
      <c r="D1367" s="74"/>
      <c r="E1367" s="74"/>
      <c r="F1367" s="74"/>
      <c r="G1367" s="75"/>
      <c r="H1367" s="5"/>
      <c r="I1367" s="5"/>
      <c r="J1367" s="5"/>
      <c r="K1367" s="5"/>
      <c r="O1367" s="5"/>
      <c r="P1367" s="5"/>
      <c r="Q1367" s="5"/>
      <c r="R1367" s="18"/>
      <c r="S1367" s="18"/>
      <c r="T1367" s="18"/>
      <c r="AA1367" s="67"/>
      <c r="AB1367" s="67"/>
      <c r="AC1367" s="20"/>
    </row>
    <row r="1368" spans="1:29" x14ac:dyDescent="0.25">
      <c r="A1368" s="18"/>
      <c r="B1368" s="18"/>
      <c r="C1368" s="18"/>
      <c r="D1368" s="74"/>
      <c r="E1368" s="74"/>
      <c r="F1368" s="74"/>
      <c r="G1368" s="75"/>
      <c r="H1368" s="5"/>
      <c r="I1368" s="5"/>
      <c r="J1368" s="5"/>
      <c r="K1368" s="5"/>
      <c r="O1368" s="5"/>
      <c r="P1368" s="5"/>
      <c r="Q1368" s="5"/>
      <c r="R1368" s="18"/>
      <c r="S1368" s="18"/>
      <c r="T1368" s="18"/>
      <c r="AA1368" s="67"/>
      <c r="AB1368" s="67"/>
      <c r="AC1368" s="20"/>
    </row>
    <row r="1369" spans="1:29" x14ac:dyDescent="0.25">
      <c r="A1369" s="18"/>
      <c r="B1369" s="18"/>
      <c r="C1369" s="18"/>
      <c r="D1369" s="74"/>
      <c r="E1369" s="74"/>
      <c r="F1369" s="74"/>
      <c r="G1369" s="75"/>
      <c r="H1369" s="5"/>
      <c r="I1369" s="5"/>
      <c r="J1369" s="5"/>
      <c r="K1369" s="5"/>
      <c r="O1369" s="5"/>
      <c r="P1369" s="5"/>
      <c r="Q1369" s="5"/>
      <c r="R1369" s="18"/>
      <c r="S1369" s="18"/>
      <c r="T1369" s="18"/>
      <c r="AA1369" s="67"/>
      <c r="AB1369" s="67"/>
      <c r="AC1369" s="20"/>
    </row>
    <row r="1370" spans="1:29" x14ac:dyDescent="0.25">
      <c r="A1370" s="18"/>
      <c r="B1370" s="18"/>
      <c r="C1370" s="18"/>
      <c r="D1370" s="74"/>
      <c r="E1370" s="74"/>
      <c r="F1370" s="74"/>
      <c r="G1370" s="75"/>
      <c r="H1370" s="5"/>
      <c r="I1370" s="5"/>
      <c r="J1370" s="5"/>
      <c r="K1370" s="5"/>
      <c r="O1370" s="5"/>
      <c r="P1370" s="5"/>
      <c r="Q1370" s="5"/>
      <c r="R1370" s="18"/>
      <c r="S1370" s="18"/>
      <c r="T1370" s="18"/>
      <c r="AA1370" s="67"/>
      <c r="AB1370" s="67"/>
      <c r="AC1370" s="20"/>
    </row>
    <row r="1371" spans="1:29" x14ac:dyDescent="0.25">
      <c r="A1371" s="18"/>
      <c r="B1371" s="18"/>
      <c r="C1371" s="18"/>
      <c r="D1371" s="74"/>
      <c r="E1371" s="74"/>
      <c r="F1371" s="74"/>
      <c r="G1371" s="75"/>
      <c r="H1371" s="5"/>
      <c r="I1371" s="5"/>
      <c r="J1371" s="5"/>
      <c r="K1371" s="5"/>
      <c r="O1371" s="5"/>
      <c r="P1371" s="5"/>
      <c r="Q1371" s="5"/>
      <c r="R1371" s="18"/>
      <c r="S1371" s="18"/>
      <c r="T1371" s="18"/>
      <c r="AA1371" s="67"/>
      <c r="AB1371" s="67"/>
      <c r="AC1371" s="20"/>
    </row>
    <row r="1372" spans="1:29" x14ac:dyDescent="0.25">
      <c r="A1372" s="18"/>
      <c r="B1372" s="18"/>
      <c r="C1372" s="18"/>
      <c r="D1372" s="74"/>
      <c r="E1372" s="74"/>
      <c r="F1372" s="74"/>
      <c r="G1372" s="75"/>
      <c r="H1372" s="5"/>
      <c r="I1372" s="5"/>
      <c r="J1372" s="5"/>
      <c r="K1372" s="5"/>
      <c r="O1372" s="5"/>
      <c r="P1372" s="5"/>
      <c r="Q1372" s="5"/>
      <c r="R1372" s="18"/>
      <c r="S1372" s="18"/>
      <c r="T1372" s="18"/>
      <c r="AA1372" s="67"/>
      <c r="AB1372" s="67"/>
      <c r="AC1372" s="20"/>
    </row>
    <row r="1373" spans="1:29" x14ac:dyDescent="0.25">
      <c r="A1373" s="18"/>
      <c r="B1373" s="18"/>
      <c r="C1373" s="18"/>
      <c r="D1373" s="74"/>
      <c r="E1373" s="74"/>
      <c r="F1373" s="74"/>
      <c r="G1373" s="75"/>
      <c r="H1373" s="5"/>
      <c r="I1373" s="5"/>
      <c r="J1373" s="5"/>
      <c r="K1373" s="5"/>
      <c r="O1373" s="5"/>
      <c r="P1373" s="5"/>
      <c r="Q1373" s="5"/>
      <c r="R1373" s="18"/>
      <c r="S1373" s="18"/>
      <c r="T1373" s="18"/>
      <c r="AA1373" s="67"/>
      <c r="AB1373" s="67"/>
      <c r="AC1373" s="20"/>
    </row>
    <row r="1374" spans="1:29" x14ac:dyDescent="0.25">
      <c r="A1374" s="18"/>
      <c r="B1374" s="18"/>
      <c r="C1374" s="18"/>
      <c r="D1374" s="74"/>
      <c r="E1374" s="74"/>
      <c r="F1374" s="74"/>
      <c r="G1374" s="75"/>
      <c r="H1374" s="5"/>
      <c r="I1374" s="5"/>
      <c r="J1374" s="5"/>
      <c r="K1374" s="5"/>
      <c r="O1374" s="5"/>
      <c r="P1374" s="5"/>
      <c r="Q1374" s="5"/>
      <c r="R1374" s="18"/>
      <c r="S1374" s="18"/>
      <c r="T1374" s="18"/>
      <c r="AA1374" s="67"/>
      <c r="AB1374" s="67"/>
      <c r="AC1374" s="20"/>
    </row>
    <row r="1375" spans="1:29" x14ac:dyDescent="0.25">
      <c r="A1375" s="18"/>
      <c r="B1375" s="18"/>
      <c r="C1375" s="18"/>
      <c r="D1375" s="74"/>
      <c r="E1375" s="74"/>
      <c r="F1375" s="74"/>
      <c r="G1375" s="75"/>
      <c r="H1375" s="5"/>
      <c r="I1375" s="5"/>
      <c r="J1375" s="5"/>
      <c r="K1375" s="5"/>
      <c r="O1375" s="5"/>
      <c r="P1375" s="5"/>
      <c r="Q1375" s="5"/>
      <c r="R1375" s="18"/>
      <c r="S1375" s="18"/>
      <c r="T1375" s="18"/>
      <c r="AA1375" s="67"/>
      <c r="AB1375" s="67"/>
      <c r="AC1375" s="20"/>
    </row>
    <row r="1376" spans="1:29" x14ac:dyDescent="0.25">
      <c r="A1376" s="18"/>
      <c r="B1376" s="18"/>
      <c r="C1376" s="18"/>
      <c r="D1376" s="74"/>
      <c r="E1376" s="74"/>
      <c r="F1376" s="74"/>
      <c r="G1376" s="75"/>
      <c r="H1376" s="5"/>
      <c r="I1376" s="5"/>
      <c r="J1376" s="5"/>
      <c r="K1376" s="5"/>
      <c r="O1376" s="5"/>
      <c r="P1376" s="5"/>
      <c r="Q1376" s="5"/>
      <c r="R1376" s="18"/>
      <c r="S1376" s="18"/>
      <c r="T1376" s="18"/>
      <c r="AA1376" s="67"/>
      <c r="AB1376" s="67"/>
      <c r="AC1376" s="20"/>
    </row>
    <row r="1377" spans="1:29" x14ac:dyDescent="0.25">
      <c r="A1377" s="18"/>
      <c r="B1377" s="18"/>
      <c r="C1377" s="18"/>
      <c r="D1377" s="74"/>
      <c r="E1377" s="74"/>
      <c r="F1377" s="74"/>
      <c r="G1377" s="75"/>
      <c r="H1377" s="5"/>
      <c r="I1377" s="5"/>
      <c r="J1377" s="5"/>
      <c r="K1377" s="5"/>
      <c r="O1377" s="5"/>
      <c r="P1377" s="5"/>
      <c r="Q1377" s="5"/>
      <c r="R1377" s="18"/>
      <c r="S1377" s="18"/>
      <c r="T1377" s="18"/>
      <c r="AA1377" s="67"/>
      <c r="AB1377" s="67"/>
      <c r="AC1377" s="20"/>
    </row>
    <row r="1378" spans="1:29" x14ac:dyDescent="0.25">
      <c r="A1378" s="18"/>
      <c r="B1378" s="18"/>
      <c r="C1378" s="18"/>
      <c r="D1378" s="74"/>
      <c r="E1378" s="74"/>
      <c r="F1378" s="74"/>
      <c r="G1378" s="75"/>
      <c r="H1378" s="5"/>
      <c r="I1378" s="5"/>
      <c r="J1378" s="5"/>
      <c r="K1378" s="5"/>
      <c r="O1378" s="5"/>
      <c r="P1378" s="5"/>
      <c r="Q1378" s="5"/>
      <c r="R1378" s="18"/>
      <c r="S1378" s="18"/>
      <c r="T1378" s="18"/>
      <c r="AA1378" s="67"/>
      <c r="AB1378" s="67"/>
      <c r="AC1378" s="20"/>
    </row>
    <row r="1379" spans="1:29" x14ac:dyDescent="0.25">
      <c r="A1379" s="18"/>
      <c r="B1379" s="18"/>
      <c r="C1379" s="18"/>
      <c r="D1379" s="74"/>
      <c r="E1379" s="74"/>
      <c r="F1379" s="74"/>
      <c r="G1379" s="75"/>
      <c r="H1379" s="5"/>
      <c r="I1379" s="5"/>
      <c r="J1379" s="5"/>
      <c r="K1379" s="5"/>
      <c r="O1379" s="5"/>
      <c r="P1379" s="5"/>
      <c r="Q1379" s="5"/>
      <c r="R1379" s="18"/>
      <c r="S1379" s="18"/>
      <c r="T1379" s="18"/>
      <c r="AA1379" s="67"/>
      <c r="AB1379" s="67"/>
      <c r="AC1379" s="20"/>
    </row>
    <row r="1380" spans="1:29" x14ac:dyDescent="0.25">
      <c r="A1380" s="18"/>
      <c r="B1380" s="18"/>
      <c r="C1380" s="18"/>
      <c r="D1380" s="74"/>
      <c r="E1380" s="74"/>
      <c r="F1380" s="74"/>
      <c r="G1380" s="75"/>
      <c r="H1380" s="5"/>
      <c r="I1380" s="5"/>
      <c r="J1380" s="5"/>
      <c r="K1380" s="5"/>
      <c r="O1380" s="5"/>
      <c r="P1380" s="5"/>
      <c r="Q1380" s="5"/>
      <c r="R1380" s="18"/>
      <c r="S1380" s="18"/>
      <c r="T1380" s="18"/>
      <c r="AA1380" s="67"/>
      <c r="AB1380" s="67"/>
    </row>
    <row r="1381" spans="1:29" x14ac:dyDescent="0.25">
      <c r="A1381" s="18"/>
      <c r="B1381" s="18"/>
      <c r="C1381" s="18"/>
      <c r="D1381" s="74"/>
      <c r="E1381" s="74"/>
      <c r="F1381" s="74"/>
      <c r="G1381" s="75"/>
      <c r="H1381" s="5"/>
      <c r="I1381" s="5"/>
      <c r="J1381" s="5"/>
      <c r="K1381" s="5"/>
      <c r="O1381" s="5"/>
      <c r="P1381" s="5"/>
      <c r="Q1381" s="5"/>
      <c r="R1381" s="18"/>
      <c r="S1381" s="18"/>
      <c r="T1381" s="18"/>
      <c r="AA1381" s="67"/>
      <c r="AB1381" s="67"/>
    </row>
    <row r="1382" spans="1:29" x14ac:dyDescent="0.25">
      <c r="A1382" s="18"/>
      <c r="B1382" s="18"/>
      <c r="C1382" s="18"/>
      <c r="D1382" s="74"/>
      <c r="E1382" s="74"/>
      <c r="F1382" s="74"/>
      <c r="G1382" s="75"/>
      <c r="H1382" s="5"/>
      <c r="I1382" s="5"/>
      <c r="J1382" s="5"/>
      <c r="K1382" s="5"/>
      <c r="O1382" s="5"/>
      <c r="P1382" s="5"/>
      <c r="Q1382" s="5"/>
      <c r="R1382" s="18"/>
      <c r="S1382" s="18"/>
      <c r="T1382" s="18"/>
      <c r="AA1382" s="67"/>
      <c r="AB1382" s="67"/>
    </row>
    <row r="1383" spans="1:29" x14ac:dyDescent="0.25">
      <c r="A1383" s="18"/>
      <c r="B1383" s="18"/>
      <c r="C1383" s="18"/>
      <c r="D1383" s="74"/>
      <c r="E1383" s="74"/>
      <c r="F1383" s="74"/>
      <c r="G1383" s="75"/>
      <c r="H1383" s="5"/>
      <c r="I1383" s="5"/>
      <c r="J1383" s="5"/>
      <c r="K1383" s="5"/>
      <c r="O1383" s="5"/>
      <c r="P1383" s="5"/>
      <c r="Q1383" s="5"/>
      <c r="R1383" s="18"/>
      <c r="S1383" s="18"/>
      <c r="T1383" s="18"/>
      <c r="AA1383" s="67"/>
      <c r="AB1383" s="67"/>
    </row>
    <row r="1384" spans="1:29" x14ac:dyDescent="0.25">
      <c r="A1384" s="18"/>
      <c r="B1384" s="18"/>
      <c r="C1384" s="18"/>
      <c r="D1384" s="74"/>
      <c r="E1384" s="74"/>
      <c r="F1384" s="74"/>
      <c r="G1384" s="75"/>
      <c r="H1384" s="5"/>
      <c r="I1384" s="5"/>
      <c r="J1384" s="5"/>
      <c r="K1384" s="5"/>
      <c r="O1384" s="5"/>
      <c r="P1384" s="5"/>
      <c r="Q1384" s="5"/>
      <c r="R1384" s="18"/>
      <c r="S1384" s="18"/>
      <c r="T1384" s="18"/>
      <c r="AA1384" s="67"/>
      <c r="AB1384" s="67"/>
    </row>
    <row r="1385" spans="1:29" x14ac:dyDescent="0.25">
      <c r="A1385" s="18"/>
      <c r="B1385" s="18"/>
      <c r="C1385" s="18"/>
      <c r="D1385" s="74"/>
      <c r="E1385" s="74"/>
      <c r="F1385" s="74"/>
      <c r="G1385" s="75"/>
      <c r="H1385" s="5"/>
      <c r="I1385" s="5"/>
      <c r="J1385" s="5"/>
      <c r="K1385" s="5"/>
      <c r="O1385" s="5"/>
      <c r="P1385" s="5"/>
      <c r="Q1385" s="5"/>
      <c r="R1385" s="18"/>
      <c r="S1385" s="18"/>
      <c r="T1385" s="18"/>
      <c r="AA1385" s="67"/>
      <c r="AB1385" s="67"/>
    </row>
    <row r="1386" spans="1:29" x14ac:dyDescent="0.25">
      <c r="A1386" s="18"/>
      <c r="B1386" s="18"/>
      <c r="C1386" s="18"/>
      <c r="D1386" s="74"/>
      <c r="E1386" s="74"/>
      <c r="F1386" s="74"/>
      <c r="G1386" s="75"/>
      <c r="H1386" s="5"/>
      <c r="I1386" s="5"/>
      <c r="J1386" s="5"/>
      <c r="K1386" s="5"/>
      <c r="O1386" s="5"/>
      <c r="P1386" s="5"/>
      <c r="Q1386" s="5"/>
      <c r="R1386" s="18"/>
      <c r="S1386" s="18"/>
      <c r="T1386" s="18"/>
      <c r="AA1386" s="67"/>
      <c r="AB1386" s="67"/>
    </row>
    <row r="1387" spans="1:29" x14ac:dyDescent="0.25">
      <c r="A1387" s="18"/>
      <c r="B1387" s="18"/>
      <c r="C1387" s="18"/>
      <c r="D1387" s="74"/>
      <c r="E1387" s="74"/>
      <c r="F1387" s="74"/>
      <c r="G1387" s="75"/>
      <c r="H1387" s="5"/>
      <c r="I1387" s="5"/>
      <c r="J1387" s="5"/>
      <c r="K1387" s="5"/>
      <c r="O1387" s="5"/>
      <c r="P1387" s="5"/>
      <c r="Q1387" s="5"/>
      <c r="R1387" s="18"/>
      <c r="S1387" s="18"/>
      <c r="T1387" s="18"/>
      <c r="AA1387" s="67"/>
      <c r="AB1387" s="67"/>
    </row>
    <row r="1388" spans="1:29" x14ac:dyDescent="0.25">
      <c r="A1388" s="18"/>
      <c r="B1388" s="18"/>
      <c r="C1388" s="18"/>
      <c r="D1388" s="74"/>
      <c r="E1388" s="74"/>
      <c r="F1388" s="74"/>
      <c r="G1388" s="75"/>
      <c r="H1388" s="5"/>
      <c r="I1388" s="5"/>
      <c r="J1388" s="5"/>
      <c r="K1388" s="5"/>
      <c r="O1388" s="5"/>
      <c r="P1388" s="5"/>
      <c r="Q1388" s="5"/>
      <c r="R1388" s="18"/>
      <c r="S1388" s="18"/>
      <c r="T1388" s="18"/>
      <c r="AA1388" s="67"/>
      <c r="AB1388" s="67"/>
    </row>
    <row r="1389" spans="1:29" x14ac:dyDescent="0.25">
      <c r="A1389" s="18"/>
      <c r="B1389" s="18"/>
      <c r="C1389" s="18"/>
      <c r="D1389" s="74"/>
      <c r="E1389" s="74"/>
      <c r="F1389" s="74"/>
      <c r="G1389" s="75"/>
      <c r="H1389" s="5"/>
      <c r="I1389" s="5"/>
      <c r="J1389" s="5"/>
      <c r="K1389" s="5"/>
      <c r="O1389" s="5"/>
      <c r="P1389" s="5"/>
      <c r="Q1389" s="5"/>
      <c r="R1389" s="18"/>
      <c r="S1389" s="18"/>
      <c r="T1389" s="18"/>
      <c r="AA1389" s="67"/>
      <c r="AB1389" s="67"/>
    </row>
    <row r="1390" spans="1:29" x14ac:dyDescent="0.25">
      <c r="A1390" s="18"/>
      <c r="B1390" s="18"/>
      <c r="C1390" s="18"/>
      <c r="D1390" s="74"/>
      <c r="E1390" s="74"/>
      <c r="F1390" s="74"/>
      <c r="G1390" s="75"/>
      <c r="H1390" s="5"/>
      <c r="I1390" s="5"/>
      <c r="J1390" s="5"/>
      <c r="K1390" s="5"/>
      <c r="O1390" s="5"/>
      <c r="P1390" s="5"/>
      <c r="Q1390" s="5"/>
      <c r="R1390" s="18"/>
      <c r="S1390" s="18"/>
      <c r="T1390" s="18"/>
      <c r="AA1390" s="67"/>
      <c r="AB1390" s="67"/>
    </row>
    <row r="1391" spans="1:29" x14ac:dyDescent="0.25">
      <c r="A1391" s="18"/>
      <c r="B1391" s="18"/>
      <c r="C1391" s="18"/>
      <c r="D1391" s="74"/>
      <c r="E1391" s="74"/>
      <c r="F1391" s="74"/>
      <c r="G1391" s="75"/>
      <c r="H1391" s="5"/>
      <c r="I1391" s="5"/>
      <c r="J1391" s="5"/>
      <c r="K1391" s="5"/>
      <c r="O1391" s="5"/>
      <c r="P1391" s="5"/>
      <c r="Q1391" s="5"/>
      <c r="R1391" s="18"/>
      <c r="S1391" s="18"/>
      <c r="T1391" s="18"/>
      <c r="AA1391" s="67"/>
      <c r="AB1391" s="67"/>
    </row>
    <row r="1392" spans="1:29" x14ac:dyDescent="0.25">
      <c r="A1392" s="18"/>
      <c r="B1392" s="18"/>
      <c r="C1392" s="18"/>
      <c r="D1392" s="74"/>
      <c r="E1392" s="74"/>
      <c r="F1392" s="74"/>
      <c r="G1392" s="75"/>
      <c r="H1392" s="5"/>
      <c r="I1392" s="5"/>
      <c r="J1392" s="5"/>
      <c r="K1392" s="5"/>
      <c r="O1392" s="5"/>
      <c r="P1392" s="5"/>
      <c r="Q1392" s="5"/>
      <c r="R1392" s="18"/>
      <c r="S1392" s="18"/>
      <c r="T1392" s="18"/>
      <c r="AA1392" s="67"/>
      <c r="AB1392" s="67"/>
    </row>
    <row r="1393" spans="1:28" x14ac:dyDescent="0.25">
      <c r="A1393" s="18"/>
      <c r="B1393" s="18"/>
      <c r="C1393" s="18"/>
      <c r="D1393" s="74"/>
      <c r="E1393" s="74"/>
      <c r="F1393" s="74"/>
      <c r="G1393" s="75"/>
      <c r="H1393" s="5"/>
      <c r="I1393" s="5"/>
      <c r="J1393" s="5"/>
      <c r="K1393" s="5"/>
      <c r="O1393" s="5"/>
      <c r="P1393" s="5"/>
      <c r="Q1393" s="5"/>
      <c r="R1393" s="18"/>
      <c r="S1393" s="18"/>
      <c r="T1393" s="18"/>
      <c r="AA1393" s="67"/>
      <c r="AB1393" s="67"/>
    </row>
    <row r="1394" spans="1:28" x14ac:dyDescent="0.25">
      <c r="A1394" s="18"/>
      <c r="B1394" s="18"/>
      <c r="C1394" s="18"/>
      <c r="D1394" s="74"/>
      <c r="E1394" s="74"/>
      <c r="F1394" s="74"/>
      <c r="G1394" s="75"/>
      <c r="H1394" s="5"/>
      <c r="I1394" s="5"/>
      <c r="J1394" s="5"/>
      <c r="K1394" s="5"/>
      <c r="O1394" s="5"/>
      <c r="P1394" s="5"/>
      <c r="Q1394" s="5"/>
      <c r="R1394" s="18"/>
      <c r="S1394" s="18"/>
      <c r="T1394" s="18"/>
      <c r="AA1394" s="67"/>
      <c r="AB1394" s="67"/>
    </row>
    <row r="1395" spans="1:28" x14ac:dyDescent="0.25">
      <c r="A1395" s="18"/>
      <c r="B1395" s="18"/>
      <c r="C1395" s="18"/>
      <c r="D1395" s="74"/>
      <c r="E1395" s="74"/>
      <c r="F1395" s="74"/>
      <c r="G1395" s="75"/>
      <c r="H1395" s="5"/>
      <c r="I1395" s="5"/>
      <c r="J1395" s="5"/>
      <c r="K1395" s="5"/>
      <c r="O1395" s="5"/>
      <c r="P1395" s="5"/>
      <c r="Q1395" s="5"/>
      <c r="R1395" s="18"/>
      <c r="S1395" s="18"/>
      <c r="T1395" s="18"/>
      <c r="AA1395" s="67"/>
      <c r="AB1395" s="67"/>
    </row>
    <row r="1396" spans="1:28" x14ac:dyDescent="0.25">
      <c r="A1396" s="18"/>
      <c r="B1396" s="18"/>
      <c r="C1396" s="18"/>
      <c r="D1396" s="74"/>
      <c r="E1396" s="74"/>
      <c r="F1396" s="74"/>
      <c r="G1396" s="75"/>
      <c r="H1396" s="5"/>
      <c r="I1396" s="5"/>
      <c r="J1396" s="5"/>
      <c r="K1396" s="5"/>
      <c r="O1396" s="5"/>
      <c r="P1396" s="5"/>
      <c r="Q1396" s="5"/>
      <c r="R1396" s="18"/>
      <c r="S1396" s="18"/>
      <c r="T1396" s="18"/>
      <c r="AA1396" s="67"/>
      <c r="AB1396" s="67"/>
    </row>
    <row r="1397" spans="1:28" x14ac:dyDescent="0.25">
      <c r="A1397" s="18"/>
      <c r="B1397" s="18"/>
      <c r="C1397" s="18"/>
      <c r="D1397" s="74"/>
      <c r="E1397" s="74"/>
      <c r="F1397" s="74"/>
      <c r="G1397" s="75"/>
      <c r="H1397" s="5"/>
      <c r="I1397" s="5"/>
      <c r="J1397" s="5"/>
      <c r="K1397" s="5"/>
      <c r="O1397" s="5"/>
      <c r="P1397" s="5"/>
      <c r="Q1397" s="5"/>
      <c r="R1397" s="18"/>
      <c r="S1397" s="18"/>
      <c r="T1397" s="18"/>
      <c r="AA1397" s="67"/>
      <c r="AB1397" s="67"/>
    </row>
    <row r="1398" spans="1:28" x14ac:dyDescent="0.25">
      <c r="A1398" s="18"/>
      <c r="B1398" s="18"/>
      <c r="C1398" s="18"/>
      <c r="D1398" s="74"/>
      <c r="E1398" s="74"/>
      <c r="F1398" s="74"/>
      <c r="G1398" s="75"/>
      <c r="H1398" s="5"/>
      <c r="I1398" s="5"/>
      <c r="J1398" s="5"/>
      <c r="K1398" s="5"/>
      <c r="O1398" s="5"/>
      <c r="P1398" s="5"/>
      <c r="Q1398" s="5"/>
      <c r="R1398" s="18"/>
      <c r="S1398" s="18"/>
      <c r="T1398" s="18"/>
      <c r="AA1398" s="67"/>
      <c r="AB1398" s="67"/>
    </row>
    <row r="1399" spans="1:28" x14ac:dyDescent="0.25">
      <c r="A1399" s="18"/>
      <c r="B1399" s="18"/>
      <c r="C1399" s="18"/>
      <c r="D1399" s="74"/>
      <c r="E1399" s="74"/>
      <c r="F1399" s="74"/>
      <c r="G1399" s="75"/>
      <c r="H1399" s="5"/>
      <c r="I1399" s="5"/>
      <c r="J1399" s="5"/>
      <c r="K1399" s="5"/>
      <c r="O1399" s="5"/>
      <c r="P1399" s="5"/>
      <c r="Q1399" s="5"/>
      <c r="R1399" s="18"/>
      <c r="S1399" s="18"/>
      <c r="T1399" s="18"/>
      <c r="AA1399" s="67"/>
      <c r="AB1399" s="67"/>
    </row>
    <row r="1400" spans="1:28" x14ac:dyDescent="0.25">
      <c r="A1400" s="18"/>
      <c r="B1400" s="18"/>
      <c r="C1400" s="18"/>
      <c r="D1400" s="74"/>
      <c r="E1400" s="74"/>
      <c r="F1400" s="74"/>
      <c r="G1400" s="75"/>
      <c r="H1400" s="5"/>
      <c r="I1400" s="5"/>
      <c r="J1400" s="5"/>
      <c r="K1400" s="5"/>
      <c r="O1400" s="5"/>
      <c r="P1400" s="5"/>
      <c r="Q1400" s="5"/>
      <c r="R1400" s="18"/>
      <c r="S1400" s="18"/>
      <c r="T1400" s="18"/>
      <c r="AA1400" s="67"/>
      <c r="AB1400" s="67"/>
    </row>
    <row r="1401" spans="1:28" x14ac:dyDescent="0.25">
      <c r="A1401" s="18"/>
      <c r="B1401" s="18"/>
      <c r="C1401" s="18"/>
      <c r="D1401" s="74"/>
      <c r="E1401" s="74"/>
      <c r="F1401" s="74"/>
      <c r="G1401" s="75"/>
      <c r="H1401" s="5"/>
      <c r="I1401" s="5"/>
      <c r="J1401" s="5"/>
      <c r="K1401" s="5"/>
      <c r="O1401" s="5"/>
      <c r="P1401" s="5"/>
      <c r="Q1401" s="5"/>
      <c r="R1401" s="18"/>
      <c r="S1401" s="18"/>
      <c r="T1401" s="18"/>
      <c r="AA1401" s="67"/>
      <c r="AB1401" s="67"/>
    </row>
    <row r="1402" spans="1:28" x14ac:dyDescent="0.25">
      <c r="A1402" s="18"/>
      <c r="B1402" s="18"/>
      <c r="C1402" s="18"/>
      <c r="D1402" s="74"/>
      <c r="E1402" s="74"/>
      <c r="F1402" s="74"/>
      <c r="G1402" s="75"/>
      <c r="H1402" s="5"/>
      <c r="I1402" s="5"/>
      <c r="J1402" s="5"/>
      <c r="K1402" s="5"/>
      <c r="O1402" s="5"/>
      <c r="P1402" s="5"/>
      <c r="Q1402" s="5"/>
      <c r="R1402" s="18"/>
      <c r="S1402" s="18"/>
      <c r="T1402" s="18"/>
      <c r="AA1402" s="67"/>
      <c r="AB1402" s="67"/>
    </row>
    <row r="1403" spans="1:28" x14ac:dyDescent="0.25">
      <c r="A1403" s="18"/>
      <c r="B1403" s="18"/>
      <c r="C1403" s="18"/>
      <c r="D1403" s="74"/>
      <c r="E1403" s="74"/>
      <c r="F1403" s="74"/>
      <c r="G1403" s="75"/>
      <c r="H1403" s="5"/>
      <c r="I1403" s="5"/>
      <c r="J1403" s="5"/>
      <c r="K1403" s="5"/>
      <c r="O1403" s="5"/>
      <c r="P1403" s="5"/>
      <c r="Q1403" s="5"/>
      <c r="R1403" s="18"/>
      <c r="S1403" s="18"/>
      <c r="T1403" s="18"/>
      <c r="AA1403" s="67"/>
      <c r="AB1403" s="67"/>
    </row>
    <row r="1404" spans="1:28" x14ac:dyDescent="0.25">
      <c r="A1404" s="18"/>
      <c r="B1404" s="18"/>
      <c r="C1404" s="18"/>
      <c r="D1404" s="74"/>
      <c r="E1404" s="74"/>
      <c r="F1404" s="74"/>
      <c r="G1404" s="75"/>
      <c r="H1404" s="5"/>
      <c r="I1404" s="5"/>
      <c r="J1404" s="5"/>
      <c r="K1404" s="5"/>
      <c r="O1404" s="5"/>
      <c r="P1404" s="5"/>
      <c r="Q1404" s="5"/>
      <c r="R1404" s="18"/>
      <c r="S1404" s="18"/>
      <c r="T1404" s="18"/>
      <c r="AA1404" s="67"/>
      <c r="AB1404" s="67"/>
    </row>
    <row r="1405" spans="1:28" x14ac:dyDescent="0.25">
      <c r="A1405" s="18"/>
      <c r="B1405" s="18"/>
      <c r="C1405" s="18"/>
      <c r="D1405" s="74"/>
      <c r="E1405" s="74"/>
      <c r="F1405" s="74"/>
      <c r="G1405" s="75"/>
      <c r="H1405" s="5"/>
      <c r="I1405" s="5"/>
      <c r="J1405" s="5"/>
      <c r="K1405" s="5"/>
      <c r="O1405" s="5"/>
      <c r="P1405" s="5"/>
      <c r="Q1405" s="5"/>
      <c r="R1405" s="18"/>
      <c r="S1405" s="18"/>
      <c r="T1405" s="18"/>
      <c r="AA1405" s="67"/>
      <c r="AB1405" s="67"/>
    </row>
    <row r="1406" spans="1:28" x14ac:dyDescent="0.25">
      <c r="A1406" s="18"/>
      <c r="B1406" s="18"/>
      <c r="C1406" s="18"/>
      <c r="D1406" s="74"/>
      <c r="E1406" s="74"/>
      <c r="F1406" s="74"/>
      <c r="G1406" s="75"/>
      <c r="H1406" s="5"/>
      <c r="I1406" s="5"/>
      <c r="J1406" s="5"/>
      <c r="K1406" s="5"/>
      <c r="O1406" s="5"/>
      <c r="P1406" s="5"/>
      <c r="Q1406" s="5"/>
      <c r="R1406" s="18"/>
      <c r="S1406" s="18"/>
      <c r="T1406" s="18"/>
      <c r="AA1406" s="67"/>
      <c r="AB1406" s="67"/>
    </row>
    <row r="1407" spans="1:28" x14ac:dyDescent="0.25">
      <c r="A1407" s="18"/>
      <c r="B1407" s="18"/>
      <c r="C1407" s="18"/>
      <c r="D1407" s="74"/>
      <c r="E1407" s="74"/>
      <c r="F1407" s="74"/>
      <c r="G1407" s="75"/>
      <c r="H1407" s="5"/>
      <c r="I1407" s="5"/>
      <c r="J1407" s="5"/>
      <c r="K1407" s="5"/>
      <c r="O1407" s="5"/>
      <c r="P1407" s="5"/>
      <c r="Q1407" s="5"/>
      <c r="R1407" s="18"/>
      <c r="S1407" s="18"/>
      <c r="T1407" s="18"/>
      <c r="AA1407" s="67"/>
      <c r="AB1407" s="67"/>
    </row>
    <row r="1408" spans="1:28" x14ac:dyDescent="0.25">
      <c r="A1408" s="18"/>
      <c r="B1408" s="18"/>
      <c r="C1408" s="18"/>
      <c r="D1408" s="74"/>
      <c r="E1408" s="74"/>
      <c r="F1408" s="74"/>
      <c r="G1408" s="75"/>
      <c r="H1408" s="5"/>
      <c r="I1408" s="5"/>
      <c r="J1408" s="5"/>
      <c r="K1408" s="5"/>
      <c r="O1408" s="5"/>
      <c r="P1408" s="5"/>
      <c r="Q1408" s="5"/>
      <c r="R1408" s="18"/>
      <c r="S1408" s="18"/>
      <c r="T1408" s="18"/>
      <c r="AA1408" s="67"/>
      <c r="AB1408" s="67"/>
    </row>
    <row r="1409" spans="1:28" x14ac:dyDescent="0.25">
      <c r="A1409" s="18"/>
      <c r="B1409" s="18"/>
      <c r="C1409" s="18"/>
      <c r="D1409" s="74"/>
      <c r="E1409" s="74"/>
      <c r="F1409" s="74"/>
      <c r="G1409" s="75"/>
      <c r="H1409" s="5"/>
      <c r="I1409" s="5"/>
      <c r="J1409" s="5"/>
      <c r="K1409" s="5"/>
      <c r="O1409" s="5"/>
      <c r="P1409" s="5"/>
      <c r="Q1409" s="5"/>
      <c r="R1409" s="18"/>
      <c r="S1409" s="18"/>
      <c r="T1409" s="18"/>
      <c r="AA1409" s="67"/>
      <c r="AB1409" s="67"/>
    </row>
    <row r="1410" spans="1:28" x14ac:dyDescent="0.25">
      <c r="A1410" s="18"/>
      <c r="B1410" s="18"/>
      <c r="C1410" s="18"/>
      <c r="D1410" s="74"/>
      <c r="E1410" s="74"/>
      <c r="F1410" s="74"/>
      <c r="G1410" s="75"/>
      <c r="H1410" s="5"/>
      <c r="I1410" s="5"/>
      <c r="J1410" s="5"/>
      <c r="K1410" s="5"/>
      <c r="O1410" s="5"/>
      <c r="P1410" s="5"/>
      <c r="Q1410" s="5"/>
      <c r="R1410" s="18"/>
      <c r="S1410" s="18"/>
      <c r="T1410" s="18"/>
      <c r="AA1410" s="67"/>
      <c r="AB1410" s="67"/>
    </row>
    <row r="1411" spans="1:28" x14ac:dyDescent="0.25">
      <c r="A1411" s="18"/>
      <c r="B1411" s="18"/>
      <c r="C1411" s="18"/>
      <c r="D1411" s="74"/>
      <c r="E1411" s="74"/>
      <c r="F1411" s="74"/>
      <c r="G1411" s="75"/>
      <c r="H1411" s="5"/>
      <c r="I1411" s="5"/>
      <c r="J1411" s="5"/>
      <c r="K1411" s="5"/>
      <c r="O1411" s="5"/>
      <c r="P1411" s="5"/>
      <c r="Q1411" s="5"/>
      <c r="R1411" s="18"/>
      <c r="S1411" s="18"/>
      <c r="T1411" s="18"/>
      <c r="AA1411" s="67"/>
      <c r="AB1411" s="67"/>
    </row>
    <row r="1412" spans="1:28" x14ac:dyDescent="0.25">
      <c r="A1412" s="18"/>
      <c r="B1412" s="18"/>
      <c r="C1412" s="18"/>
      <c r="D1412" s="74"/>
      <c r="E1412" s="74"/>
      <c r="F1412" s="74"/>
      <c r="G1412" s="75"/>
      <c r="H1412" s="5"/>
      <c r="I1412" s="5"/>
      <c r="J1412" s="5"/>
      <c r="K1412" s="5"/>
      <c r="O1412" s="5"/>
      <c r="P1412" s="5"/>
      <c r="Q1412" s="5"/>
      <c r="R1412" s="18"/>
      <c r="S1412" s="18"/>
      <c r="T1412" s="18"/>
      <c r="AA1412" s="67"/>
      <c r="AB1412" s="67"/>
    </row>
    <row r="1413" spans="1:28" x14ac:dyDescent="0.25">
      <c r="A1413" s="18"/>
      <c r="B1413" s="18"/>
      <c r="C1413" s="18"/>
      <c r="D1413" s="74"/>
      <c r="E1413" s="74"/>
      <c r="F1413" s="74"/>
      <c r="G1413" s="75"/>
      <c r="H1413" s="5"/>
      <c r="I1413" s="5"/>
      <c r="J1413" s="5"/>
      <c r="K1413" s="5"/>
      <c r="O1413" s="5"/>
      <c r="P1413" s="5"/>
      <c r="Q1413" s="5"/>
      <c r="R1413" s="18"/>
      <c r="S1413" s="18"/>
      <c r="T1413" s="18"/>
      <c r="AA1413" s="67"/>
      <c r="AB1413" s="67"/>
    </row>
    <row r="1414" spans="1:28" x14ac:dyDescent="0.25">
      <c r="A1414" s="18"/>
      <c r="B1414" s="18"/>
      <c r="C1414" s="18"/>
      <c r="D1414" s="74"/>
      <c r="E1414" s="74"/>
      <c r="F1414" s="74"/>
      <c r="G1414" s="75"/>
      <c r="H1414" s="5"/>
      <c r="I1414" s="5"/>
      <c r="J1414" s="5"/>
      <c r="K1414" s="5"/>
      <c r="O1414" s="5"/>
      <c r="P1414" s="5"/>
      <c r="Q1414" s="5"/>
      <c r="R1414" s="18"/>
      <c r="S1414" s="18"/>
      <c r="T1414" s="18"/>
      <c r="AA1414" s="67"/>
      <c r="AB1414" s="67"/>
    </row>
    <row r="1415" spans="1:28" x14ac:dyDescent="0.25">
      <c r="A1415" s="18"/>
      <c r="B1415" s="18"/>
      <c r="C1415" s="18"/>
      <c r="D1415" s="74"/>
      <c r="E1415" s="74"/>
      <c r="F1415" s="74"/>
      <c r="G1415" s="75"/>
      <c r="H1415" s="5"/>
      <c r="I1415" s="5"/>
      <c r="J1415" s="5"/>
      <c r="K1415" s="5"/>
      <c r="O1415" s="5"/>
      <c r="P1415" s="5"/>
      <c r="Q1415" s="5"/>
      <c r="R1415" s="18"/>
      <c r="S1415" s="18"/>
      <c r="T1415" s="18"/>
      <c r="AA1415" s="67"/>
      <c r="AB1415" s="67"/>
    </row>
    <row r="1416" spans="1:28" x14ac:dyDescent="0.25">
      <c r="A1416" s="18"/>
      <c r="B1416" s="18"/>
      <c r="C1416" s="18"/>
      <c r="D1416" s="74"/>
      <c r="E1416" s="74"/>
      <c r="F1416" s="74"/>
      <c r="G1416" s="75"/>
      <c r="H1416" s="5"/>
      <c r="I1416" s="5"/>
      <c r="J1416" s="5"/>
      <c r="K1416" s="5"/>
      <c r="O1416" s="5"/>
      <c r="P1416" s="5"/>
      <c r="Q1416" s="5"/>
      <c r="R1416" s="18"/>
      <c r="S1416" s="18"/>
      <c r="T1416" s="18"/>
      <c r="AA1416" s="67"/>
      <c r="AB1416" s="67"/>
    </row>
    <row r="1417" spans="1:28" x14ac:dyDescent="0.25">
      <c r="A1417" s="18"/>
      <c r="B1417" s="18"/>
      <c r="C1417" s="18"/>
      <c r="D1417" s="74"/>
      <c r="E1417" s="74"/>
      <c r="F1417" s="74"/>
      <c r="G1417" s="75"/>
      <c r="H1417" s="5"/>
      <c r="I1417" s="5"/>
      <c r="J1417" s="5"/>
      <c r="K1417" s="5"/>
      <c r="O1417" s="5"/>
      <c r="P1417" s="5"/>
      <c r="Q1417" s="5"/>
      <c r="R1417" s="18"/>
      <c r="S1417" s="18"/>
      <c r="T1417" s="18"/>
      <c r="AA1417" s="67"/>
      <c r="AB1417" s="67"/>
    </row>
    <row r="1418" spans="1:28" x14ac:dyDescent="0.25">
      <c r="A1418" s="18"/>
      <c r="B1418" s="18"/>
      <c r="C1418" s="18"/>
      <c r="D1418" s="74"/>
      <c r="E1418" s="74"/>
      <c r="F1418" s="74"/>
      <c r="G1418" s="75"/>
      <c r="H1418" s="5"/>
      <c r="I1418" s="5"/>
      <c r="J1418" s="5"/>
      <c r="K1418" s="5"/>
      <c r="O1418" s="5"/>
      <c r="P1418" s="5"/>
      <c r="Q1418" s="5"/>
      <c r="R1418" s="18"/>
      <c r="S1418" s="18"/>
      <c r="T1418" s="18"/>
      <c r="AA1418" s="67"/>
      <c r="AB1418" s="67"/>
    </row>
    <row r="1419" spans="1:28" x14ac:dyDescent="0.25">
      <c r="A1419" s="18"/>
      <c r="B1419" s="18"/>
      <c r="C1419" s="18"/>
      <c r="D1419" s="74"/>
      <c r="E1419" s="74"/>
      <c r="F1419" s="74"/>
      <c r="G1419" s="75"/>
      <c r="H1419" s="5"/>
      <c r="I1419" s="5"/>
      <c r="J1419" s="5"/>
      <c r="K1419" s="5"/>
      <c r="O1419" s="5"/>
      <c r="P1419" s="5"/>
      <c r="Q1419" s="5"/>
      <c r="R1419" s="18"/>
      <c r="S1419" s="18"/>
      <c r="T1419" s="18"/>
      <c r="AA1419" s="67"/>
      <c r="AB1419" s="67"/>
    </row>
    <row r="1420" spans="1:28" x14ac:dyDescent="0.25">
      <c r="A1420" s="18"/>
      <c r="B1420" s="18"/>
      <c r="C1420" s="18"/>
      <c r="D1420" s="74"/>
      <c r="E1420" s="74"/>
      <c r="F1420" s="74"/>
      <c r="G1420" s="75"/>
      <c r="H1420" s="5"/>
      <c r="I1420" s="5"/>
      <c r="J1420" s="5"/>
      <c r="K1420" s="5"/>
      <c r="O1420" s="5"/>
      <c r="P1420" s="5"/>
      <c r="Q1420" s="5"/>
      <c r="R1420" s="18"/>
      <c r="S1420" s="18"/>
      <c r="T1420" s="18"/>
      <c r="AA1420" s="67"/>
      <c r="AB1420" s="67"/>
    </row>
    <row r="1421" spans="1:28" x14ac:dyDescent="0.25">
      <c r="A1421" s="18"/>
      <c r="B1421" s="18"/>
      <c r="C1421" s="18"/>
      <c r="D1421" s="74"/>
      <c r="E1421" s="74"/>
      <c r="F1421" s="74"/>
      <c r="G1421" s="75"/>
      <c r="H1421" s="5"/>
      <c r="I1421" s="5"/>
      <c r="J1421" s="5"/>
      <c r="K1421" s="5"/>
      <c r="O1421" s="5"/>
      <c r="P1421" s="5"/>
      <c r="Q1421" s="5"/>
      <c r="R1421" s="18"/>
      <c r="S1421" s="18"/>
      <c r="T1421" s="18"/>
      <c r="AA1421" s="67"/>
      <c r="AB1421" s="67"/>
    </row>
    <row r="1422" spans="1:28" x14ac:dyDescent="0.25">
      <c r="A1422" s="18"/>
      <c r="B1422" s="18"/>
      <c r="C1422" s="18"/>
      <c r="D1422" s="74"/>
      <c r="E1422" s="74"/>
      <c r="F1422" s="74"/>
      <c r="G1422" s="75"/>
      <c r="H1422" s="5"/>
      <c r="I1422" s="5"/>
      <c r="J1422" s="5"/>
      <c r="K1422" s="5"/>
      <c r="O1422" s="5"/>
      <c r="P1422" s="5"/>
      <c r="Q1422" s="5"/>
      <c r="R1422" s="18"/>
      <c r="S1422" s="18"/>
      <c r="T1422" s="18"/>
      <c r="AA1422" s="67"/>
      <c r="AB1422" s="67"/>
    </row>
    <row r="1423" spans="1:28" x14ac:dyDescent="0.25">
      <c r="A1423" s="18"/>
      <c r="B1423" s="18"/>
      <c r="C1423" s="18"/>
      <c r="D1423" s="74"/>
      <c r="E1423" s="74"/>
      <c r="F1423" s="74"/>
      <c r="G1423" s="75"/>
      <c r="H1423" s="5"/>
      <c r="I1423" s="5"/>
      <c r="J1423" s="5"/>
      <c r="K1423" s="5"/>
      <c r="O1423" s="5"/>
      <c r="P1423" s="5"/>
      <c r="Q1423" s="5"/>
      <c r="R1423" s="18"/>
      <c r="S1423" s="18"/>
      <c r="T1423" s="18"/>
      <c r="AA1423" s="67"/>
      <c r="AB1423" s="67"/>
    </row>
    <row r="1424" spans="1:28" x14ac:dyDescent="0.25">
      <c r="A1424" s="18"/>
      <c r="B1424" s="18"/>
      <c r="C1424" s="18"/>
      <c r="D1424" s="74"/>
      <c r="E1424" s="74"/>
      <c r="F1424" s="74"/>
      <c r="G1424" s="75"/>
      <c r="H1424" s="5"/>
      <c r="I1424" s="5"/>
      <c r="J1424" s="5"/>
      <c r="K1424" s="5"/>
      <c r="O1424" s="5"/>
      <c r="P1424" s="5"/>
      <c r="Q1424" s="5"/>
      <c r="R1424" s="18"/>
      <c r="S1424" s="18"/>
      <c r="T1424" s="18"/>
      <c r="AA1424" s="67"/>
      <c r="AB1424" s="67"/>
    </row>
    <row r="1425" spans="1:28" x14ac:dyDescent="0.25">
      <c r="A1425" s="18"/>
      <c r="B1425" s="18"/>
      <c r="C1425" s="18"/>
      <c r="D1425" s="74"/>
      <c r="E1425" s="74"/>
      <c r="F1425" s="74"/>
      <c r="G1425" s="75"/>
      <c r="H1425" s="5"/>
      <c r="I1425" s="5"/>
      <c r="J1425" s="5"/>
      <c r="K1425" s="5"/>
      <c r="O1425" s="5"/>
      <c r="P1425" s="5"/>
      <c r="Q1425" s="5"/>
      <c r="R1425" s="18"/>
      <c r="S1425" s="18"/>
      <c r="T1425" s="18"/>
      <c r="AA1425" s="67"/>
      <c r="AB1425" s="67"/>
    </row>
    <row r="1426" spans="1:28" x14ac:dyDescent="0.25">
      <c r="A1426" s="18"/>
      <c r="B1426" s="18"/>
      <c r="C1426" s="18"/>
      <c r="D1426" s="74"/>
      <c r="E1426" s="74"/>
      <c r="F1426" s="74"/>
      <c r="G1426" s="75"/>
      <c r="H1426" s="5"/>
      <c r="I1426" s="5"/>
      <c r="J1426" s="5"/>
      <c r="K1426" s="5"/>
      <c r="O1426" s="5"/>
      <c r="P1426" s="5"/>
      <c r="Q1426" s="5"/>
      <c r="R1426" s="18"/>
      <c r="S1426" s="18"/>
      <c r="T1426" s="18"/>
      <c r="AA1426" s="67"/>
      <c r="AB1426" s="67"/>
    </row>
    <row r="1427" spans="1:28" x14ac:dyDescent="0.25">
      <c r="A1427" s="18"/>
      <c r="B1427" s="18"/>
      <c r="C1427" s="18"/>
      <c r="D1427" s="74"/>
      <c r="E1427" s="74"/>
      <c r="F1427" s="74"/>
      <c r="G1427" s="75"/>
      <c r="H1427" s="5"/>
      <c r="I1427" s="5"/>
      <c r="J1427" s="5"/>
      <c r="K1427" s="5"/>
      <c r="O1427" s="5"/>
      <c r="P1427" s="5"/>
      <c r="Q1427" s="5"/>
      <c r="R1427" s="18"/>
      <c r="S1427" s="18"/>
      <c r="T1427" s="18"/>
      <c r="AA1427" s="67"/>
      <c r="AB1427" s="67"/>
    </row>
    <row r="1428" spans="1:28" x14ac:dyDescent="0.25">
      <c r="A1428" s="18"/>
      <c r="B1428" s="18"/>
      <c r="C1428" s="18"/>
      <c r="D1428" s="74"/>
      <c r="E1428" s="74"/>
      <c r="F1428" s="74"/>
      <c r="G1428" s="75"/>
      <c r="H1428" s="5"/>
      <c r="I1428" s="5"/>
      <c r="J1428" s="5"/>
      <c r="K1428" s="5"/>
      <c r="O1428" s="5"/>
      <c r="P1428" s="5"/>
      <c r="Q1428" s="5"/>
      <c r="R1428" s="18"/>
      <c r="S1428" s="18"/>
      <c r="T1428" s="18"/>
      <c r="AA1428" s="67"/>
      <c r="AB1428" s="67"/>
    </row>
    <row r="1429" spans="1:28" x14ac:dyDescent="0.25">
      <c r="A1429" s="18"/>
      <c r="B1429" s="18"/>
      <c r="C1429" s="18"/>
      <c r="D1429" s="74"/>
      <c r="E1429" s="74"/>
      <c r="F1429" s="74"/>
      <c r="G1429" s="75"/>
      <c r="H1429" s="5"/>
      <c r="I1429" s="5"/>
      <c r="J1429" s="5"/>
      <c r="K1429" s="5"/>
      <c r="O1429" s="5"/>
      <c r="P1429" s="5"/>
      <c r="Q1429" s="5"/>
      <c r="R1429" s="18"/>
      <c r="S1429" s="18"/>
      <c r="T1429" s="18"/>
      <c r="AA1429" s="67"/>
      <c r="AB1429" s="67"/>
    </row>
    <row r="1430" spans="1:28" x14ac:dyDescent="0.25">
      <c r="A1430" s="18"/>
      <c r="B1430" s="18"/>
      <c r="C1430" s="18"/>
      <c r="D1430" s="74"/>
      <c r="E1430" s="74"/>
      <c r="F1430" s="74"/>
      <c r="G1430" s="75"/>
      <c r="H1430" s="5"/>
      <c r="I1430" s="5"/>
      <c r="J1430" s="5"/>
      <c r="K1430" s="5"/>
      <c r="O1430" s="5"/>
      <c r="P1430" s="5"/>
      <c r="Q1430" s="5"/>
      <c r="R1430" s="18"/>
      <c r="S1430" s="18"/>
      <c r="T1430" s="18"/>
      <c r="AA1430" s="67"/>
      <c r="AB1430" s="67"/>
    </row>
    <row r="1431" spans="1:28" x14ac:dyDescent="0.25">
      <c r="A1431" s="18"/>
      <c r="B1431" s="18"/>
      <c r="C1431" s="18"/>
      <c r="D1431" s="74"/>
      <c r="E1431" s="74"/>
      <c r="F1431" s="74"/>
      <c r="G1431" s="75"/>
      <c r="H1431" s="5"/>
      <c r="I1431" s="5"/>
      <c r="J1431" s="5"/>
      <c r="K1431" s="5"/>
      <c r="O1431" s="5"/>
      <c r="P1431" s="5"/>
      <c r="Q1431" s="5"/>
      <c r="R1431" s="18"/>
      <c r="S1431" s="18"/>
      <c r="T1431" s="18"/>
      <c r="AA1431" s="67"/>
      <c r="AB1431" s="67"/>
    </row>
    <row r="1432" spans="1:28" x14ac:dyDescent="0.25">
      <c r="A1432" s="18"/>
      <c r="B1432" s="18"/>
      <c r="C1432" s="18"/>
      <c r="D1432" s="74"/>
      <c r="E1432" s="74"/>
      <c r="F1432" s="74"/>
      <c r="G1432" s="75"/>
      <c r="H1432" s="5"/>
      <c r="I1432" s="5"/>
      <c r="J1432" s="5"/>
      <c r="K1432" s="5"/>
      <c r="O1432" s="5"/>
      <c r="P1432" s="5"/>
      <c r="Q1432" s="5"/>
      <c r="R1432" s="18"/>
      <c r="S1432" s="18"/>
      <c r="T1432" s="18"/>
      <c r="AA1432" s="67"/>
      <c r="AB1432" s="67"/>
    </row>
    <row r="1433" spans="1:28" x14ac:dyDescent="0.25">
      <c r="A1433" s="18"/>
      <c r="B1433" s="18"/>
      <c r="C1433" s="18"/>
      <c r="D1433" s="74"/>
      <c r="E1433" s="74"/>
      <c r="F1433" s="74"/>
      <c r="G1433" s="75"/>
      <c r="H1433" s="5"/>
      <c r="I1433" s="5"/>
      <c r="J1433" s="5"/>
      <c r="K1433" s="5"/>
      <c r="O1433" s="5"/>
      <c r="P1433" s="5"/>
      <c r="Q1433" s="5"/>
      <c r="R1433" s="18"/>
      <c r="S1433" s="18"/>
      <c r="T1433" s="18"/>
      <c r="AA1433" s="67"/>
      <c r="AB1433" s="67"/>
    </row>
    <row r="1434" spans="1:28" x14ac:dyDescent="0.25">
      <c r="A1434" s="18"/>
      <c r="B1434" s="18"/>
      <c r="C1434" s="18"/>
      <c r="D1434" s="74"/>
      <c r="E1434" s="74"/>
      <c r="F1434" s="74"/>
      <c r="G1434" s="75"/>
      <c r="H1434" s="5"/>
      <c r="I1434" s="5"/>
      <c r="J1434" s="5"/>
      <c r="K1434" s="5"/>
      <c r="O1434" s="5"/>
      <c r="P1434" s="5"/>
      <c r="Q1434" s="5"/>
      <c r="R1434" s="18"/>
      <c r="S1434" s="18"/>
      <c r="T1434" s="18"/>
      <c r="AA1434" s="67"/>
      <c r="AB1434" s="67"/>
    </row>
    <row r="1435" spans="1:28" x14ac:dyDescent="0.25">
      <c r="A1435" s="18"/>
      <c r="B1435" s="18"/>
      <c r="C1435" s="18"/>
      <c r="D1435" s="74"/>
      <c r="E1435" s="74"/>
      <c r="F1435" s="74"/>
      <c r="G1435" s="75"/>
      <c r="H1435" s="5"/>
      <c r="I1435" s="5"/>
      <c r="J1435" s="5"/>
      <c r="K1435" s="5"/>
      <c r="O1435" s="5"/>
      <c r="P1435" s="5"/>
      <c r="Q1435" s="5"/>
      <c r="R1435" s="18"/>
      <c r="S1435" s="18"/>
      <c r="T1435" s="18"/>
      <c r="AA1435" s="67"/>
      <c r="AB1435" s="67"/>
    </row>
    <row r="1436" spans="1:28" x14ac:dyDescent="0.25">
      <c r="A1436" s="18"/>
      <c r="B1436" s="18"/>
      <c r="C1436" s="18"/>
      <c r="D1436" s="74"/>
      <c r="E1436" s="74"/>
      <c r="F1436" s="74"/>
      <c r="G1436" s="75"/>
      <c r="H1436" s="5"/>
      <c r="I1436" s="5"/>
      <c r="J1436" s="5"/>
      <c r="K1436" s="5"/>
      <c r="O1436" s="5"/>
      <c r="P1436" s="5"/>
      <c r="Q1436" s="5"/>
      <c r="R1436" s="18"/>
      <c r="S1436" s="18"/>
      <c r="T1436" s="18"/>
      <c r="AA1436" s="67"/>
      <c r="AB1436" s="67"/>
    </row>
    <row r="1437" spans="1:28" x14ac:dyDescent="0.25">
      <c r="A1437" s="18"/>
      <c r="B1437" s="18"/>
      <c r="C1437" s="18"/>
      <c r="D1437" s="74"/>
      <c r="E1437" s="74"/>
      <c r="F1437" s="74"/>
      <c r="G1437" s="75"/>
      <c r="H1437" s="5"/>
      <c r="I1437" s="5"/>
      <c r="J1437" s="5"/>
      <c r="K1437" s="5"/>
      <c r="O1437" s="5"/>
      <c r="P1437" s="5"/>
      <c r="Q1437" s="5"/>
      <c r="R1437" s="18"/>
      <c r="S1437" s="18"/>
      <c r="T1437" s="18"/>
      <c r="AA1437" s="67"/>
      <c r="AB1437" s="67"/>
    </row>
    <row r="1438" spans="1:28" x14ac:dyDescent="0.25">
      <c r="A1438" s="18"/>
      <c r="B1438" s="18"/>
      <c r="C1438" s="18"/>
      <c r="D1438" s="74"/>
      <c r="E1438" s="74"/>
      <c r="F1438" s="74"/>
      <c r="G1438" s="75"/>
      <c r="H1438" s="5"/>
      <c r="I1438" s="5"/>
      <c r="J1438" s="5"/>
      <c r="K1438" s="5"/>
      <c r="O1438" s="5"/>
      <c r="P1438" s="5"/>
      <c r="Q1438" s="5"/>
      <c r="R1438" s="18"/>
      <c r="S1438" s="18"/>
      <c r="T1438" s="18"/>
      <c r="AA1438" s="67"/>
      <c r="AB1438" s="67"/>
    </row>
    <row r="1439" spans="1:28" x14ac:dyDescent="0.25">
      <c r="A1439" s="18"/>
      <c r="B1439" s="18"/>
      <c r="C1439" s="18"/>
      <c r="D1439" s="74"/>
      <c r="E1439" s="74"/>
      <c r="F1439" s="74"/>
      <c r="G1439" s="75"/>
      <c r="H1439" s="5"/>
      <c r="I1439" s="5"/>
      <c r="J1439" s="5"/>
      <c r="K1439" s="5"/>
      <c r="O1439" s="5"/>
      <c r="P1439" s="5"/>
      <c r="Q1439" s="5"/>
      <c r="R1439" s="18"/>
      <c r="S1439" s="18"/>
      <c r="T1439" s="18"/>
      <c r="AA1439" s="67"/>
      <c r="AB1439" s="67"/>
    </row>
    <row r="1440" spans="1:28" x14ac:dyDescent="0.25">
      <c r="A1440" s="18"/>
      <c r="B1440" s="18"/>
      <c r="C1440" s="18"/>
      <c r="D1440" s="74"/>
      <c r="E1440" s="74"/>
      <c r="F1440" s="74"/>
      <c r="G1440" s="75"/>
      <c r="H1440" s="5"/>
      <c r="I1440" s="5"/>
      <c r="J1440" s="5"/>
      <c r="K1440" s="5"/>
      <c r="O1440" s="5"/>
      <c r="P1440" s="5"/>
      <c r="Q1440" s="5"/>
      <c r="R1440" s="18"/>
      <c r="S1440" s="18"/>
      <c r="T1440" s="18"/>
      <c r="AA1440" s="67"/>
      <c r="AB1440" s="67"/>
    </row>
    <row r="1441" spans="1:28" x14ac:dyDescent="0.25">
      <c r="A1441" s="18"/>
      <c r="B1441" s="18"/>
      <c r="C1441" s="18"/>
      <c r="D1441" s="74"/>
      <c r="E1441" s="74"/>
      <c r="F1441" s="74"/>
      <c r="G1441" s="75"/>
      <c r="H1441" s="5"/>
      <c r="I1441" s="5"/>
      <c r="J1441" s="5"/>
      <c r="K1441" s="5"/>
      <c r="O1441" s="5"/>
      <c r="P1441" s="5"/>
      <c r="Q1441" s="5"/>
      <c r="R1441" s="18"/>
      <c r="S1441" s="18"/>
      <c r="T1441" s="18"/>
      <c r="AA1441" s="67"/>
      <c r="AB1441" s="67"/>
    </row>
    <row r="1442" spans="1:28" x14ac:dyDescent="0.25">
      <c r="A1442" s="18"/>
      <c r="B1442" s="18"/>
      <c r="C1442" s="18"/>
      <c r="D1442" s="74"/>
      <c r="E1442" s="74"/>
      <c r="F1442" s="74"/>
      <c r="G1442" s="75"/>
      <c r="H1442" s="5"/>
      <c r="I1442" s="5"/>
      <c r="J1442" s="5"/>
      <c r="K1442" s="5"/>
      <c r="O1442" s="5"/>
      <c r="P1442" s="5"/>
      <c r="Q1442" s="5"/>
      <c r="R1442" s="18"/>
      <c r="S1442" s="18"/>
      <c r="T1442" s="18"/>
      <c r="AA1442" s="67"/>
      <c r="AB1442" s="67"/>
    </row>
    <row r="1443" spans="1:28" x14ac:dyDescent="0.25">
      <c r="A1443" s="18"/>
      <c r="B1443" s="18"/>
      <c r="C1443" s="18"/>
      <c r="D1443" s="74"/>
      <c r="E1443" s="74"/>
      <c r="F1443" s="74"/>
      <c r="G1443" s="75"/>
      <c r="H1443" s="5"/>
      <c r="I1443" s="5"/>
      <c r="J1443" s="5"/>
      <c r="K1443" s="5"/>
      <c r="O1443" s="5"/>
      <c r="P1443" s="5"/>
      <c r="Q1443" s="5"/>
      <c r="R1443" s="18"/>
      <c r="S1443" s="18"/>
      <c r="T1443" s="18"/>
      <c r="AA1443" s="67"/>
      <c r="AB1443" s="67"/>
    </row>
    <row r="1444" spans="1:28" x14ac:dyDescent="0.25">
      <c r="A1444" s="18"/>
      <c r="B1444" s="18"/>
      <c r="C1444" s="18"/>
      <c r="D1444" s="74"/>
      <c r="E1444" s="74"/>
      <c r="F1444" s="74"/>
      <c r="G1444" s="75"/>
      <c r="H1444" s="5"/>
      <c r="I1444" s="5"/>
      <c r="J1444" s="5"/>
      <c r="K1444" s="5"/>
      <c r="O1444" s="5"/>
      <c r="P1444" s="5"/>
      <c r="Q1444" s="5"/>
      <c r="R1444" s="18"/>
      <c r="S1444" s="18"/>
      <c r="T1444" s="18"/>
      <c r="AA1444" s="67"/>
      <c r="AB1444" s="67"/>
    </row>
    <row r="1445" spans="1:28" x14ac:dyDescent="0.25">
      <c r="A1445" s="18"/>
      <c r="B1445" s="18"/>
      <c r="C1445" s="18"/>
      <c r="D1445" s="74"/>
      <c r="E1445" s="74"/>
      <c r="F1445" s="74"/>
      <c r="G1445" s="75"/>
      <c r="H1445" s="5"/>
      <c r="I1445" s="5"/>
      <c r="J1445" s="5"/>
      <c r="K1445" s="5"/>
      <c r="O1445" s="5"/>
      <c r="P1445" s="5"/>
      <c r="Q1445" s="5"/>
      <c r="R1445" s="18"/>
      <c r="S1445" s="18"/>
      <c r="T1445" s="18"/>
      <c r="AA1445" s="67"/>
      <c r="AB1445" s="67"/>
    </row>
    <row r="1446" spans="1:28" x14ac:dyDescent="0.25">
      <c r="A1446" s="18"/>
      <c r="B1446" s="18"/>
      <c r="C1446" s="18"/>
      <c r="D1446" s="74"/>
      <c r="E1446" s="74"/>
      <c r="F1446" s="74"/>
      <c r="G1446" s="75"/>
      <c r="H1446" s="5"/>
      <c r="I1446" s="5"/>
      <c r="J1446" s="5"/>
      <c r="K1446" s="5"/>
      <c r="O1446" s="5"/>
      <c r="P1446" s="5"/>
      <c r="Q1446" s="5"/>
      <c r="R1446" s="18"/>
      <c r="S1446" s="18"/>
      <c r="T1446" s="18"/>
      <c r="AA1446" s="67"/>
      <c r="AB1446" s="67"/>
    </row>
    <row r="1447" spans="1:28" x14ac:dyDescent="0.25">
      <c r="A1447" s="18"/>
      <c r="B1447" s="18"/>
      <c r="C1447" s="18"/>
      <c r="D1447" s="74"/>
      <c r="E1447" s="74"/>
      <c r="F1447" s="74"/>
      <c r="G1447" s="75"/>
      <c r="H1447" s="5"/>
      <c r="I1447" s="5"/>
      <c r="J1447" s="5"/>
      <c r="K1447" s="5"/>
      <c r="O1447" s="5"/>
      <c r="P1447" s="5"/>
      <c r="Q1447" s="5"/>
      <c r="R1447" s="18"/>
      <c r="S1447" s="18"/>
      <c r="T1447" s="18"/>
      <c r="AA1447" s="67"/>
      <c r="AB1447" s="67"/>
    </row>
    <row r="1448" spans="1:28" x14ac:dyDescent="0.25">
      <c r="A1448" s="18"/>
      <c r="B1448" s="18"/>
      <c r="C1448" s="18"/>
      <c r="D1448" s="74"/>
      <c r="E1448" s="74"/>
      <c r="F1448" s="74"/>
      <c r="G1448" s="75"/>
      <c r="H1448" s="5"/>
      <c r="I1448" s="5"/>
      <c r="J1448" s="5"/>
      <c r="K1448" s="5"/>
      <c r="O1448" s="5"/>
      <c r="P1448" s="5"/>
      <c r="Q1448" s="5"/>
      <c r="R1448" s="18"/>
      <c r="S1448" s="18"/>
      <c r="T1448" s="18"/>
      <c r="AA1448" s="67"/>
      <c r="AB1448" s="67"/>
    </row>
    <row r="1449" spans="1:28" x14ac:dyDescent="0.25">
      <c r="A1449" s="18"/>
      <c r="B1449" s="18"/>
      <c r="C1449" s="18"/>
      <c r="D1449" s="74"/>
      <c r="E1449" s="74"/>
      <c r="F1449" s="74"/>
      <c r="G1449" s="75"/>
      <c r="H1449" s="5"/>
      <c r="I1449" s="5"/>
      <c r="J1449" s="5"/>
      <c r="K1449" s="5"/>
      <c r="O1449" s="5"/>
      <c r="P1449" s="5"/>
      <c r="Q1449" s="5"/>
      <c r="R1449" s="18"/>
      <c r="S1449" s="18"/>
      <c r="T1449" s="18"/>
      <c r="AA1449" s="67"/>
      <c r="AB1449" s="67"/>
    </row>
    <row r="1450" spans="1:28" x14ac:dyDescent="0.25">
      <c r="A1450" s="18"/>
      <c r="B1450" s="18"/>
      <c r="C1450" s="18"/>
      <c r="D1450" s="74"/>
      <c r="E1450" s="74"/>
      <c r="F1450" s="74"/>
      <c r="G1450" s="75"/>
      <c r="H1450" s="5"/>
      <c r="I1450" s="5"/>
      <c r="J1450" s="5"/>
      <c r="K1450" s="5"/>
      <c r="O1450" s="5"/>
      <c r="P1450" s="5"/>
      <c r="Q1450" s="5"/>
      <c r="R1450" s="18"/>
      <c r="S1450" s="18"/>
      <c r="T1450" s="18"/>
      <c r="AA1450" s="67"/>
      <c r="AB1450" s="67"/>
    </row>
    <row r="1451" spans="1:28" x14ac:dyDescent="0.25">
      <c r="A1451" s="18"/>
      <c r="B1451" s="18"/>
      <c r="C1451" s="18"/>
      <c r="D1451" s="74"/>
      <c r="E1451" s="74"/>
      <c r="F1451" s="74"/>
      <c r="G1451" s="75"/>
      <c r="H1451" s="5"/>
      <c r="I1451" s="5"/>
      <c r="J1451" s="5"/>
      <c r="K1451" s="5"/>
      <c r="O1451" s="5"/>
      <c r="P1451" s="5"/>
      <c r="Q1451" s="5"/>
      <c r="R1451" s="18"/>
      <c r="S1451" s="18"/>
      <c r="T1451" s="18"/>
      <c r="AA1451" s="67"/>
      <c r="AB1451" s="67"/>
    </row>
    <row r="1452" spans="1:28" x14ac:dyDescent="0.25">
      <c r="A1452" s="18"/>
      <c r="B1452" s="18"/>
      <c r="C1452" s="18"/>
      <c r="D1452" s="74"/>
      <c r="E1452" s="74"/>
      <c r="F1452" s="74"/>
      <c r="G1452" s="75"/>
      <c r="H1452" s="5"/>
      <c r="I1452" s="5"/>
      <c r="J1452" s="5"/>
      <c r="K1452" s="5"/>
      <c r="O1452" s="5"/>
      <c r="P1452" s="5"/>
      <c r="Q1452" s="5"/>
      <c r="R1452" s="18"/>
      <c r="S1452" s="18"/>
      <c r="T1452" s="18"/>
      <c r="AA1452" s="67"/>
      <c r="AB1452" s="67"/>
    </row>
    <row r="1453" spans="1:28" x14ac:dyDescent="0.25">
      <c r="A1453" s="18"/>
      <c r="B1453" s="18"/>
      <c r="C1453" s="18"/>
      <c r="D1453" s="74"/>
      <c r="E1453" s="74"/>
      <c r="F1453" s="74"/>
      <c r="G1453" s="75"/>
      <c r="H1453" s="5"/>
      <c r="I1453" s="5"/>
      <c r="J1453" s="5"/>
      <c r="K1453" s="5"/>
      <c r="O1453" s="5"/>
      <c r="P1453" s="5"/>
      <c r="Q1453" s="5"/>
      <c r="R1453" s="18"/>
      <c r="S1453" s="18"/>
      <c r="T1453" s="18"/>
      <c r="AA1453" s="67"/>
      <c r="AB1453" s="67"/>
    </row>
    <row r="1454" spans="1:28" x14ac:dyDescent="0.25">
      <c r="A1454" s="18"/>
      <c r="B1454" s="18"/>
      <c r="C1454" s="18"/>
      <c r="D1454" s="74"/>
      <c r="E1454" s="74"/>
      <c r="F1454" s="74"/>
      <c r="G1454" s="75"/>
      <c r="H1454" s="5"/>
      <c r="I1454" s="5"/>
      <c r="J1454" s="5"/>
      <c r="K1454" s="5"/>
      <c r="O1454" s="5"/>
      <c r="P1454" s="5"/>
      <c r="Q1454" s="5"/>
      <c r="R1454" s="18"/>
      <c r="S1454" s="18"/>
      <c r="T1454" s="18"/>
      <c r="AA1454" s="67"/>
      <c r="AB1454" s="67"/>
    </row>
    <row r="1455" spans="1:28" x14ac:dyDescent="0.25">
      <c r="A1455" s="18"/>
      <c r="B1455" s="18"/>
      <c r="C1455" s="18"/>
      <c r="D1455" s="74"/>
      <c r="E1455" s="74"/>
      <c r="F1455" s="74"/>
      <c r="G1455" s="75"/>
      <c r="H1455" s="5"/>
      <c r="I1455" s="5"/>
      <c r="J1455" s="5"/>
      <c r="K1455" s="5"/>
      <c r="O1455" s="5"/>
      <c r="P1455" s="5"/>
      <c r="Q1455" s="5"/>
      <c r="R1455" s="18"/>
      <c r="S1455" s="18"/>
      <c r="T1455" s="18"/>
      <c r="AA1455" s="67"/>
      <c r="AB1455" s="67"/>
    </row>
    <row r="1456" spans="1:28" x14ac:dyDescent="0.25">
      <c r="A1456" s="18"/>
      <c r="B1456" s="18"/>
      <c r="C1456" s="18"/>
      <c r="D1456" s="74"/>
      <c r="E1456" s="74"/>
      <c r="F1456" s="74"/>
      <c r="G1456" s="75"/>
      <c r="H1456" s="5"/>
      <c r="I1456" s="5"/>
      <c r="J1456" s="5"/>
      <c r="K1456" s="5"/>
      <c r="O1456" s="5"/>
      <c r="P1456" s="5"/>
      <c r="Q1456" s="5"/>
      <c r="R1456" s="18"/>
      <c r="S1456" s="18"/>
      <c r="T1456" s="18"/>
      <c r="AA1456" s="67"/>
      <c r="AB1456" s="67"/>
    </row>
    <row r="1457" spans="1:28" x14ac:dyDescent="0.25">
      <c r="A1457" s="18"/>
      <c r="B1457" s="18"/>
      <c r="C1457" s="18"/>
      <c r="D1457" s="74"/>
      <c r="E1457" s="74"/>
      <c r="F1457" s="74"/>
      <c r="G1457" s="75"/>
      <c r="H1457" s="5"/>
      <c r="I1457" s="5"/>
      <c r="J1457" s="5"/>
      <c r="K1457" s="5"/>
      <c r="O1457" s="5"/>
      <c r="P1457" s="5"/>
      <c r="Q1457" s="5"/>
      <c r="R1457" s="18"/>
      <c r="S1457" s="18"/>
      <c r="T1457" s="18"/>
      <c r="AA1457" s="67"/>
      <c r="AB1457" s="67"/>
    </row>
    <row r="1458" spans="1:28" x14ac:dyDescent="0.25">
      <c r="A1458" s="18"/>
      <c r="B1458" s="18"/>
      <c r="C1458" s="18"/>
      <c r="D1458" s="74"/>
      <c r="E1458" s="74"/>
      <c r="F1458" s="74"/>
      <c r="G1458" s="75"/>
      <c r="H1458" s="5"/>
      <c r="I1458" s="5"/>
      <c r="J1458" s="5"/>
      <c r="K1458" s="5"/>
      <c r="O1458" s="5"/>
      <c r="P1458" s="5"/>
      <c r="Q1458" s="5"/>
      <c r="R1458" s="18"/>
      <c r="S1458" s="18"/>
      <c r="T1458" s="18"/>
      <c r="AA1458" s="67"/>
      <c r="AB1458" s="67"/>
    </row>
    <row r="1459" spans="1:28" x14ac:dyDescent="0.25">
      <c r="A1459" s="18"/>
      <c r="B1459" s="18"/>
      <c r="C1459" s="18"/>
      <c r="D1459" s="74"/>
      <c r="E1459" s="74"/>
      <c r="F1459" s="74"/>
      <c r="G1459" s="75"/>
      <c r="H1459" s="5"/>
      <c r="I1459" s="5"/>
      <c r="J1459" s="5"/>
      <c r="K1459" s="5"/>
      <c r="O1459" s="5"/>
      <c r="P1459" s="5"/>
      <c r="Q1459" s="5"/>
      <c r="R1459" s="18"/>
      <c r="S1459" s="18"/>
      <c r="T1459" s="18"/>
      <c r="AA1459" s="67"/>
      <c r="AB1459" s="67"/>
    </row>
    <row r="1460" spans="1:28" x14ac:dyDescent="0.25">
      <c r="A1460" s="18"/>
      <c r="B1460" s="18"/>
      <c r="C1460" s="18"/>
      <c r="D1460" s="74"/>
      <c r="E1460" s="74"/>
      <c r="F1460" s="74"/>
      <c r="G1460" s="75"/>
      <c r="H1460" s="5"/>
      <c r="I1460" s="5"/>
      <c r="J1460" s="5"/>
      <c r="K1460" s="5"/>
      <c r="O1460" s="5"/>
      <c r="P1460" s="5"/>
      <c r="Q1460" s="5"/>
      <c r="R1460" s="18"/>
      <c r="S1460" s="18"/>
      <c r="T1460" s="18"/>
      <c r="AA1460" s="67"/>
      <c r="AB1460" s="67"/>
    </row>
    <row r="1461" spans="1:28" x14ac:dyDescent="0.25">
      <c r="A1461" s="18"/>
      <c r="B1461" s="18"/>
      <c r="C1461" s="18"/>
      <c r="D1461" s="74"/>
      <c r="E1461" s="74"/>
      <c r="F1461" s="74"/>
      <c r="G1461" s="75"/>
      <c r="H1461" s="5"/>
      <c r="I1461" s="5"/>
      <c r="J1461" s="5"/>
      <c r="K1461" s="5"/>
      <c r="O1461" s="5"/>
      <c r="P1461" s="5"/>
      <c r="Q1461" s="5"/>
      <c r="R1461" s="18"/>
      <c r="S1461" s="18"/>
      <c r="T1461" s="18"/>
      <c r="AA1461" s="67"/>
      <c r="AB1461" s="67"/>
    </row>
    <row r="1462" spans="1:28" x14ac:dyDescent="0.25">
      <c r="A1462" s="18"/>
      <c r="B1462" s="18"/>
      <c r="C1462" s="18"/>
      <c r="D1462" s="74"/>
      <c r="E1462" s="74"/>
      <c r="F1462" s="74"/>
      <c r="G1462" s="75"/>
      <c r="H1462" s="5"/>
      <c r="I1462" s="5"/>
      <c r="J1462" s="5"/>
      <c r="K1462" s="5"/>
      <c r="O1462" s="5"/>
      <c r="P1462" s="5"/>
      <c r="Q1462" s="5"/>
      <c r="R1462" s="18"/>
      <c r="S1462" s="18"/>
      <c r="T1462" s="18"/>
      <c r="AA1462" s="67"/>
      <c r="AB1462" s="67"/>
    </row>
    <row r="1463" spans="1:28" x14ac:dyDescent="0.25">
      <c r="A1463" s="18"/>
      <c r="B1463" s="18"/>
      <c r="C1463" s="18"/>
      <c r="D1463" s="74"/>
      <c r="E1463" s="74"/>
      <c r="F1463" s="74"/>
      <c r="G1463" s="75"/>
      <c r="H1463" s="5"/>
      <c r="I1463" s="5"/>
      <c r="J1463" s="5"/>
      <c r="K1463" s="5"/>
      <c r="O1463" s="5"/>
      <c r="P1463" s="5"/>
      <c r="Q1463" s="5"/>
      <c r="R1463" s="18"/>
      <c r="S1463" s="18"/>
      <c r="T1463" s="18"/>
      <c r="AA1463" s="67"/>
      <c r="AB1463" s="67"/>
    </row>
    <row r="1464" spans="1:28" x14ac:dyDescent="0.25">
      <c r="A1464" s="18"/>
      <c r="B1464" s="18"/>
      <c r="C1464" s="18"/>
      <c r="D1464" s="74"/>
      <c r="E1464" s="74"/>
      <c r="F1464" s="74"/>
      <c r="G1464" s="75"/>
      <c r="H1464" s="5"/>
      <c r="I1464" s="5"/>
      <c r="J1464" s="5"/>
      <c r="K1464" s="5"/>
      <c r="O1464" s="5"/>
      <c r="P1464" s="5"/>
      <c r="Q1464" s="5"/>
      <c r="R1464" s="18"/>
      <c r="S1464" s="18"/>
      <c r="T1464" s="18"/>
      <c r="AA1464" s="67"/>
      <c r="AB1464" s="67"/>
    </row>
    <row r="1465" spans="1:28" x14ac:dyDescent="0.25">
      <c r="A1465" s="18"/>
      <c r="B1465" s="18"/>
      <c r="C1465" s="18"/>
      <c r="D1465" s="74"/>
      <c r="E1465" s="74"/>
      <c r="F1465" s="74"/>
      <c r="G1465" s="75"/>
      <c r="H1465" s="5"/>
      <c r="I1465" s="5"/>
      <c r="J1465" s="5"/>
      <c r="K1465" s="5"/>
      <c r="O1465" s="5"/>
      <c r="P1465" s="5"/>
      <c r="Q1465" s="5"/>
      <c r="R1465" s="18"/>
      <c r="S1465" s="18"/>
      <c r="T1465" s="18"/>
      <c r="AA1465" s="67"/>
      <c r="AB1465" s="67"/>
    </row>
    <row r="1466" spans="1:28" x14ac:dyDescent="0.25">
      <c r="A1466" s="18"/>
      <c r="B1466" s="18"/>
      <c r="C1466" s="18"/>
      <c r="D1466" s="74"/>
      <c r="E1466" s="74"/>
      <c r="F1466" s="74"/>
      <c r="G1466" s="75"/>
      <c r="H1466" s="5"/>
      <c r="I1466" s="5"/>
      <c r="J1466" s="5"/>
      <c r="K1466" s="5"/>
      <c r="O1466" s="5"/>
      <c r="P1466" s="5"/>
      <c r="Q1466" s="5"/>
      <c r="R1466" s="18"/>
      <c r="S1466" s="18"/>
      <c r="T1466" s="18"/>
      <c r="AA1466" s="67"/>
      <c r="AB1466" s="67"/>
    </row>
    <row r="1467" spans="1:28" x14ac:dyDescent="0.25">
      <c r="A1467" s="18"/>
      <c r="B1467" s="18"/>
      <c r="C1467" s="18"/>
      <c r="D1467" s="74"/>
      <c r="E1467" s="74"/>
      <c r="F1467" s="74"/>
      <c r="G1467" s="75"/>
      <c r="H1467" s="5"/>
      <c r="I1467" s="5"/>
      <c r="J1467" s="5"/>
      <c r="K1467" s="5"/>
      <c r="O1467" s="5"/>
      <c r="P1467" s="5"/>
      <c r="Q1467" s="5"/>
      <c r="R1467" s="18"/>
      <c r="S1467" s="18"/>
      <c r="T1467" s="18"/>
      <c r="AA1467" s="67"/>
      <c r="AB1467" s="67"/>
    </row>
    <row r="1468" spans="1:28" x14ac:dyDescent="0.25">
      <c r="A1468" s="18"/>
      <c r="B1468" s="18"/>
      <c r="C1468" s="18"/>
      <c r="D1468" s="74"/>
      <c r="E1468" s="74"/>
      <c r="F1468" s="74"/>
      <c r="G1468" s="75"/>
      <c r="H1468" s="5"/>
      <c r="I1468" s="5"/>
      <c r="J1468" s="5"/>
      <c r="K1468" s="5"/>
      <c r="O1468" s="5"/>
      <c r="P1468" s="5"/>
      <c r="Q1468" s="5"/>
      <c r="R1468" s="18"/>
      <c r="S1468" s="18"/>
      <c r="T1468" s="18"/>
      <c r="AA1468" s="67"/>
      <c r="AB1468" s="67"/>
    </row>
    <row r="1469" spans="1:28" x14ac:dyDescent="0.25">
      <c r="A1469" s="18"/>
      <c r="B1469" s="18"/>
      <c r="C1469" s="18"/>
      <c r="D1469" s="74"/>
      <c r="E1469" s="74"/>
      <c r="F1469" s="74"/>
      <c r="G1469" s="75"/>
      <c r="H1469" s="5"/>
      <c r="I1469" s="5"/>
      <c r="J1469" s="5"/>
      <c r="K1469" s="5"/>
      <c r="O1469" s="5"/>
      <c r="P1469" s="5"/>
      <c r="Q1469" s="5"/>
      <c r="R1469" s="18"/>
      <c r="S1469" s="18"/>
      <c r="T1469" s="18"/>
      <c r="AA1469" s="67"/>
      <c r="AB1469" s="67"/>
    </row>
    <row r="1470" spans="1:28" x14ac:dyDescent="0.25">
      <c r="A1470" s="18"/>
      <c r="B1470" s="18"/>
      <c r="C1470" s="18"/>
      <c r="D1470" s="74"/>
      <c r="E1470" s="74"/>
      <c r="F1470" s="74"/>
      <c r="G1470" s="75"/>
      <c r="H1470" s="5"/>
      <c r="I1470" s="5"/>
      <c r="J1470" s="5"/>
      <c r="K1470" s="5"/>
      <c r="O1470" s="5"/>
      <c r="P1470" s="5"/>
      <c r="Q1470" s="5"/>
      <c r="R1470" s="18"/>
      <c r="S1470" s="18"/>
      <c r="T1470" s="18"/>
      <c r="AA1470" s="67"/>
      <c r="AB1470" s="67"/>
    </row>
    <row r="1471" spans="1:28" x14ac:dyDescent="0.25">
      <c r="A1471" s="18"/>
      <c r="B1471" s="18"/>
      <c r="C1471" s="18"/>
      <c r="D1471" s="74"/>
      <c r="E1471" s="74"/>
      <c r="F1471" s="74"/>
      <c r="G1471" s="75"/>
      <c r="H1471" s="5"/>
      <c r="I1471" s="5"/>
      <c r="J1471" s="5"/>
      <c r="K1471" s="5"/>
      <c r="O1471" s="5"/>
      <c r="P1471" s="5"/>
      <c r="Q1471" s="5"/>
      <c r="R1471" s="18"/>
      <c r="S1471" s="18"/>
      <c r="T1471" s="18"/>
      <c r="AA1471" s="67"/>
      <c r="AB1471" s="67"/>
    </row>
    <row r="1472" spans="1:28" x14ac:dyDescent="0.25">
      <c r="A1472" s="18"/>
      <c r="B1472" s="18"/>
      <c r="C1472" s="18"/>
      <c r="D1472" s="74"/>
      <c r="E1472" s="74"/>
      <c r="F1472" s="74"/>
      <c r="G1472" s="75"/>
      <c r="H1472" s="5"/>
      <c r="I1472" s="5"/>
      <c r="J1472" s="5"/>
      <c r="K1472" s="5"/>
      <c r="O1472" s="5"/>
      <c r="P1472" s="5"/>
      <c r="Q1472" s="5"/>
      <c r="R1472" s="18"/>
      <c r="S1472" s="18"/>
      <c r="T1472" s="18"/>
      <c r="AA1472" s="67"/>
      <c r="AB1472" s="67"/>
    </row>
    <row r="1473" spans="1:28" x14ac:dyDescent="0.25">
      <c r="A1473" s="18"/>
      <c r="B1473" s="18"/>
      <c r="C1473" s="18"/>
      <c r="D1473" s="74"/>
      <c r="E1473" s="74"/>
      <c r="F1473" s="74"/>
      <c r="G1473" s="75"/>
      <c r="H1473" s="5"/>
      <c r="I1473" s="5"/>
      <c r="J1473" s="5"/>
      <c r="K1473" s="5"/>
      <c r="O1473" s="5"/>
      <c r="P1473" s="5"/>
      <c r="Q1473" s="5"/>
      <c r="R1473" s="18"/>
      <c r="S1473" s="18"/>
      <c r="T1473" s="18"/>
      <c r="AA1473" s="67"/>
      <c r="AB1473" s="67"/>
    </row>
    <row r="1474" spans="1:28" x14ac:dyDescent="0.25">
      <c r="A1474" s="18"/>
      <c r="B1474" s="18"/>
      <c r="C1474" s="18"/>
      <c r="D1474" s="74"/>
      <c r="E1474" s="74"/>
      <c r="F1474" s="74"/>
      <c r="G1474" s="75"/>
      <c r="H1474" s="5"/>
      <c r="I1474" s="5"/>
      <c r="J1474" s="5"/>
      <c r="K1474" s="5"/>
      <c r="O1474" s="5"/>
      <c r="P1474" s="5"/>
      <c r="Q1474" s="5"/>
      <c r="R1474" s="18"/>
      <c r="S1474" s="18"/>
      <c r="T1474" s="18"/>
      <c r="AA1474" s="67"/>
      <c r="AB1474" s="67"/>
    </row>
    <row r="1475" spans="1:28" x14ac:dyDescent="0.25">
      <c r="A1475" s="18"/>
      <c r="B1475" s="18"/>
      <c r="C1475" s="18"/>
      <c r="D1475" s="74"/>
      <c r="E1475" s="74"/>
      <c r="F1475" s="74"/>
      <c r="G1475" s="75"/>
      <c r="H1475" s="5"/>
      <c r="I1475" s="5"/>
      <c r="J1475" s="5"/>
      <c r="K1475" s="5"/>
      <c r="O1475" s="5"/>
      <c r="P1475" s="5"/>
      <c r="Q1475" s="5"/>
      <c r="R1475" s="18"/>
      <c r="S1475" s="18"/>
      <c r="T1475" s="18"/>
      <c r="AA1475" s="67"/>
      <c r="AB1475" s="67"/>
    </row>
    <row r="1476" spans="1:28" x14ac:dyDescent="0.25">
      <c r="A1476" s="18"/>
      <c r="B1476" s="18"/>
      <c r="C1476" s="18"/>
      <c r="D1476" s="74"/>
      <c r="E1476" s="74"/>
      <c r="F1476" s="74"/>
      <c r="G1476" s="75"/>
      <c r="H1476" s="5"/>
      <c r="I1476" s="5"/>
      <c r="J1476" s="5"/>
      <c r="K1476" s="5"/>
      <c r="O1476" s="5"/>
      <c r="P1476" s="5"/>
      <c r="Q1476" s="5"/>
      <c r="R1476" s="18"/>
      <c r="S1476" s="18"/>
      <c r="T1476" s="18"/>
      <c r="AA1476" s="67"/>
      <c r="AB1476" s="67"/>
    </row>
    <row r="1477" spans="1:28" x14ac:dyDescent="0.25">
      <c r="A1477" s="18"/>
      <c r="B1477" s="18"/>
      <c r="C1477" s="18"/>
      <c r="D1477" s="74"/>
      <c r="E1477" s="74"/>
      <c r="F1477" s="74"/>
      <c r="G1477" s="75"/>
      <c r="H1477" s="5"/>
      <c r="I1477" s="5"/>
      <c r="J1477" s="5"/>
      <c r="K1477" s="5"/>
      <c r="O1477" s="5"/>
      <c r="P1477" s="5"/>
      <c r="Q1477" s="5"/>
      <c r="R1477" s="18"/>
      <c r="S1477" s="18"/>
      <c r="T1477" s="18"/>
      <c r="AA1477" s="67"/>
      <c r="AB1477" s="67"/>
    </row>
    <row r="1478" spans="1:28" x14ac:dyDescent="0.25">
      <c r="A1478" s="18"/>
      <c r="B1478" s="18"/>
      <c r="C1478" s="18"/>
      <c r="D1478" s="74"/>
      <c r="E1478" s="74"/>
      <c r="F1478" s="74"/>
      <c r="G1478" s="75"/>
      <c r="H1478" s="5"/>
      <c r="I1478" s="5"/>
      <c r="J1478" s="5"/>
      <c r="K1478" s="5"/>
      <c r="O1478" s="5"/>
      <c r="P1478" s="5"/>
      <c r="Q1478" s="5"/>
      <c r="R1478" s="18"/>
      <c r="S1478" s="18"/>
      <c r="T1478" s="18"/>
      <c r="AA1478" s="67"/>
      <c r="AB1478" s="67"/>
    </row>
    <row r="1479" spans="1:28" x14ac:dyDescent="0.25">
      <c r="A1479" s="18"/>
      <c r="B1479" s="18"/>
      <c r="C1479" s="18"/>
      <c r="D1479" s="74"/>
      <c r="E1479" s="74"/>
      <c r="F1479" s="74"/>
      <c r="G1479" s="75"/>
      <c r="H1479" s="5"/>
      <c r="I1479" s="5"/>
      <c r="J1479" s="5"/>
      <c r="K1479" s="5"/>
      <c r="O1479" s="5"/>
      <c r="P1479" s="5"/>
      <c r="Q1479" s="5"/>
      <c r="R1479" s="18"/>
      <c r="S1479" s="18"/>
      <c r="T1479" s="18"/>
      <c r="AA1479" s="67"/>
      <c r="AB1479" s="67"/>
    </row>
    <row r="1480" spans="1:28" x14ac:dyDescent="0.25">
      <c r="A1480" s="18"/>
      <c r="B1480" s="18"/>
      <c r="C1480" s="18"/>
      <c r="D1480" s="74"/>
      <c r="E1480" s="74"/>
      <c r="F1480" s="74"/>
      <c r="G1480" s="75"/>
      <c r="H1480" s="5"/>
      <c r="I1480" s="5"/>
      <c r="J1480" s="5"/>
      <c r="K1480" s="5"/>
      <c r="O1480" s="5"/>
      <c r="P1480" s="5"/>
      <c r="Q1480" s="5"/>
      <c r="R1480" s="18"/>
      <c r="S1480" s="18"/>
      <c r="T1480" s="18"/>
      <c r="AA1480" s="67"/>
      <c r="AB1480" s="67"/>
    </row>
    <row r="1481" spans="1:28" x14ac:dyDescent="0.25">
      <c r="A1481" s="18"/>
      <c r="B1481" s="18"/>
      <c r="C1481" s="18"/>
      <c r="D1481" s="74"/>
      <c r="E1481" s="74"/>
      <c r="F1481" s="74"/>
      <c r="G1481" s="75"/>
      <c r="H1481" s="5"/>
      <c r="I1481" s="5"/>
      <c r="J1481" s="5"/>
      <c r="K1481" s="5"/>
      <c r="O1481" s="5"/>
      <c r="P1481" s="5"/>
      <c r="Q1481" s="5"/>
      <c r="R1481" s="18"/>
      <c r="S1481" s="18"/>
      <c r="T1481" s="18"/>
      <c r="AA1481" s="67"/>
      <c r="AB1481" s="67"/>
    </row>
    <row r="1482" spans="1:28" x14ac:dyDescent="0.25">
      <c r="A1482" s="18"/>
      <c r="B1482" s="18"/>
      <c r="C1482" s="18"/>
      <c r="D1482" s="74"/>
      <c r="E1482" s="74"/>
      <c r="F1482" s="74"/>
      <c r="G1482" s="75"/>
      <c r="H1482" s="5"/>
      <c r="I1482" s="5"/>
      <c r="J1482" s="5"/>
      <c r="K1482" s="5"/>
      <c r="O1482" s="5"/>
      <c r="P1482" s="5"/>
      <c r="Q1482" s="5"/>
      <c r="R1482" s="18"/>
      <c r="S1482" s="18"/>
      <c r="T1482" s="18"/>
      <c r="AA1482" s="67"/>
      <c r="AB1482" s="67"/>
    </row>
    <row r="1483" spans="1:28" x14ac:dyDescent="0.25">
      <c r="A1483" s="18"/>
      <c r="B1483" s="18"/>
      <c r="C1483" s="18"/>
      <c r="D1483" s="74"/>
      <c r="E1483" s="74"/>
      <c r="F1483" s="74"/>
      <c r="G1483" s="75"/>
      <c r="H1483" s="5"/>
      <c r="I1483" s="5"/>
      <c r="J1483" s="5"/>
      <c r="K1483" s="5"/>
      <c r="O1483" s="5"/>
      <c r="P1483" s="5"/>
      <c r="Q1483" s="5"/>
      <c r="R1483" s="18"/>
      <c r="S1483" s="18"/>
      <c r="T1483" s="18"/>
      <c r="AA1483" s="67"/>
      <c r="AB1483" s="67"/>
    </row>
    <row r="1484" spans="1:28" x14ac:dyDescent="0.25">
      <c r="A1484" s="18"/>
      <c r="B1484" s="18"/>
      <c r="C1484" s="18"/>
      <c r="D1484" s="74"/>
      <c r="E1484" s="74"/>
      <c r="F1484" s="74"/>
      <c r="G1484" s="75"/>
      <c r="H1484" s="5"/>
      <c r="I1484" s="5"/>
      <c r="J1484" s="5"/>
      <c r="K1484" s="5"/>
      <c r="O1484" s="5"/>
      <c r="P1484" s="5"/>
      <c r="Q1484" s="5"/>
      <c r="R1484" s="18"/>
      <c r="S1484" s="18"/>
      <c r="T1484" s="18"/>
      <c r="AA1484" s="67"/>
      <c r="AB1484" s="67"/>
    </row>
    <row r="1485" spans="1:28" x14ac:dyDescent="0.25">
      <c r="A1485" s="18"/>
      <c r="B1485" s="18"/>
      <c r="C1485" s="18"/>
      <c r="D1485" s="74"/>
      <c r="E1485" s="74"/>
      <c r="F1485" s="74"/>
      <c r="G1485" s="75"/>
      <c r="H1485" s="5"/>
      <c r="I1485" s="5"/>
      <c r="J1485" s="5"/>
      <c r="K1485" s="5"/>
      <c r="O1485" s="5"/>
      <c r="P1485" s="5"/>
      <c r="Q1485" s="5"/>
      <c r="R1485" s="18"/>
      <c r="S1485" s="18"/>
      <c r="T1485" s="18"/>
      <c r="AA1485" s="67"/>
      <c r="AB1485" s="67"/>
    </row>
    <row r="1486" spans="1:28" x14ac:dyDescent="0.25">
      <c r="A1486" s="18"/>
      <c r="B1486" s="18"/>
      <c r="C1486" s="18"/>
      <c r="D1486" s="74"/>
      <c r="E1486" s="74"/>
      <c r="F1486" s="74"/>
      <c r="G1486" s="75"/>
      <c r="H1486" s="5"/>
      <c r="I1486" s="5"/>
      <c r="J1486" s="5"/>
      <c r="K1486" s="5"/>
      <c r="O1486" s="5"/>
      <c r="P1486" s="5"/>
      <c r="Q1486" s="5"/>
      <c r="R1486" s="18"/>
      <c r="S1486" s="18"/>
      <c r="T1486" s="18"/>
      <c r="AA1486" s="67"/>
      <c r="AB1486" s="67"/>
    </row>
    <row r="1487" spans="1:28" x14ac:dyDescent="0.25">
      <c r="A1487" s="18"/>
      <c r="B1487" s="18"/>
      <c r="C1487" s="18"/>
      <c r="D1487" s="74"/>
      <c r="E1487" s="74"/>
      <c r="F1487" s="74"/>
      <c r="G1487" s="75"/>
      <c r="H1487" s="5"/>
      <c r="I1487" s="5"/>
      <c r="J1487" s="5"/>
      <c r="K1487" s="5"/>
      <c r="O1487" s="5"/>
      <c r="P1487" s="5"/>
      <c r="Q1487" s="5"/>
      <c r="R1487" s="18"/>
      <c r="S1487" s="18"/>
      <c r="T1487" s="18"/>
      <c r="AA1487" s="67"/>
      <c r="AB1487" s="67"/>
    </row>
    <row r="1488" spans="1:28" x14ac:dyDescent="0.25">
      <c r="A1488" s="18"/>
      <c r="B1488" s="18"/>
      <c r="C1488" s="18"/>
      <c r="D1488" s="74"/>
      <c r="E1488" s="74"/>
      <c r="F1488" s="74"/>
      <c r="G1488" s="75"/>
      <c r="H1488" s="5"/>
      <c r="I1488" s="5"/>
      <c r="J1488" s="5"/>
      <c r="K1488" s="5"/>
      <c r="O1488" s="5"/>
      <c r="P1488" s="5"/>
      <c r="Q1488" s="5"/>
      <c r="R1488" s="18"/>
      <c r="S1488" s="18"/>
      <c r="T1488" s="18"/>
      <c r="AA1488" s="67"/>
      <c r="AB1488" s="67"/>
    </row>
    <row r="1489" spans="1:28" x14ac:dyDescent="0.25">
      <c r="A1489" s="18"/>
      <c r="B1489" s="18"/>
      <c r="C1489" s="18"/>
      <c r="D1489" s="74"/>
      <c r="E1489" s="74"/>
      <c r="F1489" s="74"/>
      <c r="G1489" s="75"/>
      <c r="H1489" s="5"/>
      <c r="I1489" s="5"/>
      <c r="J1489" s="5"/>
      <c r="K1489" s="5"/>
      <c r="O1489" s="5"/>
      <c r="P1489" s="5"/>
      <c r="Q1489" s="5"/>
      <c r="R1489" s="18"/>
      <c r="S1489" s="18"/>
      <c r="T1489" s="18"/>
      <c r="AA1489" s="67"/>
      <c r="AB1489" s="67"/>
    </row>
    <row r="1490" spans="1:28" x14ac:dyDescent="0.25">
      <c r="A1490" s="18"/>
      <c r="B1490" s="18"/>
      <c r="C1490" s="18"/>
      <c r="D1490" s="74"/>
      <c r="E1490" s="74"/>
      <c r="F1490" s="74"/>
      <c r="G1490" s="75"/>
      <c r="H1490" s="5"/>
      <c r="I1490" s="5"/>
      <c r="J1490" s="5"/>
      <c r="K1490" s="5"/>
      <c r="O1490" s="5"/>
      <c r="P1490" s="5"/>
      <c r="Q1490" s="5"/>
      <c r="R1490" s="18"/>
      <c r="S1490" s="18"/>
      <c r="T1490" s="18"/>
      <c r="AA1490" s="67"/>
      <c r="AB1490" s="67"/>
    </row>
    <row r="1491" spans="1:28" x14ac:dyDescent="0.25">
      <c r="A1491" s="18"/>
      <c r="B1491" s="18"/>
      <c r="C1491" s="18"/>
      <c r="D1491" s="74"/>
      <c r="E1491" s="74"/>
      <c r="F1491" s="74"/>
      <c r="G1491" s="75"/>
      <c r="H1491" s="5"/>
      <c r="I1491" s="5"/>
      <c r="J1491" s="5"/>
      <c r="K1491" s="5"/>
      <c r="O1491" s="5"/>
      <c r="P1491" s="5"/>
      <c r="Q1491" s="5"/>
      <c r="R1491" s="18"/>
      <c r="S1491" s="18"/>
      <c r="T1491" s="18"/>
      <c r="AA1491" s="67"/>
      <c r="AB1491" s="67"/>
    </row>
    <row r="1492" spans="1:28" x14ac:dyDescent="0.25">
      <c r="A1492" s="18"/>
      <c r="B1492" s="18"/>
      <c r="C1492" s="18"/>
      <c r="D1492" s="74"/>
      <c r="E1492" s="74"/>
      <c r="F1492" s="74"/>
      <c r="G1492" s="75"/>
      <c r="H1492" s="5"/>
      <c r="I1492" s="5"/>
      <c r="J1492" s="5"/>
      <c r="K1492" s="5"/>
      <c r="O1492" s="5"/>
      <c r="P1492" s="5"/>
      <c r="Q1492" s="5"/>
      <c r="R1492" s="18"/>
      <c r="S1492" s="18"/>
      <c r="T1492" s="18"/>
      <c r="AA1492" s="67"/>
      <c r="AB1492" s="67"/>
    </row>
    <row r="1493" spans="1:28" x14ac:dyDescent="0.25">
      <c r="A1493" s="18"/>
      <c r="B1493" s="18"/>
      <c r="C1493" s="18"/>
      <c r="D1493" s="74"/>
      <c r="E1493" s="74"/>
      <c r="F1493" s="74"/>
      <c r="G1493" s="75"/>
      <c r="H1493" s="5"/>
      <c r="I1493" s="5"/>
      <c r="J1493" s="5"/>
      <c r="K1493" s="5"/>
      <c r="O1493" s="5"/>
      <c r="P1493" s="5"/>
      <c r="Q1493" s="5"/>
      <c r="R1493" s="18"/>
      <c r="S1493" s="18"/>
      <c r="T1493" s="18"/>
      <c r="AA1493" s="67"/>
      <c r="AB1493" s="67"/>
    </row>
    <row r="1494" spans="1:28" x14ac:dyDescent="0.25">
      <c r="A1494" s="18"/>
      <c r="B1494" s="18"/>
      <c r="C1494" s="18"/>
      <c r="D1494" s="74"/>
      <c r="E1494" s="74"/>
      <c r="F1494" s="74"/>
      <c r="G1494" s="75"/>
      <c r="H1494" s="5"/>
      <c r="I1494" s="5"/>
      <c r="J1494" s="5"/>
      <c r="K1494" s="5"/>
      <c r="O1494" s="5"/>
      <c r="P1494" s="5"/>
      <c r="Q1494" s="5"/>
      <c r="R1494" s="18"/>
      <c r="S1494" s="18"/>
      <c r="T1494" s="18"/>
      <c r="AA1494" s="67"/>
      <c r="AB1494" s="67"/>
    </row>
    <row r="1495" spans="1:28" x14ac:dyDescent="0.25">
      <c r="A1495" s="18"/>
      <c r="B1495" s="18"/>
      <c r="C1495" s="18"/>
      <c r="D1495" s="74"/>
      <c r="E1495" s="74"/>
      <c r="F1495" s="74"/>
      <c r="G1495" s="75"/>
      <c r="H1495" s="5"/>
      <c r="I1495" s="5"/>
      <c r="J1495" s="5"/>
      <c r="K1495" s="5"/>
      <c r="O1495" s="5"/>
      <c r="P1495" s="5"/>
      <c r="Q1495" s="5"/>
      <c r="R1495" s="18"/>
      <c r="S1495" s="18"/>
      <c r="T1495" s="18"/>
      <c r="AA1495" s="67"/>
      <c r="AB1495" s="67"/>
    </row>
    <row r="1496" spans="1:28" x14ac:dyDescent="0.25">
      <c r="A1496" s="18"/>
      <c r="B1496" s="18"/>
      <c r="C1496" s="18"/>
      <c r="D1496" s="74"/>
      <c r="E1496" s="74"/>
      <c r="F1496" s="74"/>
      <c r="G1496" s="75"/>
      <c r="H1496" s="5"/>
      <c r="I1496" s="5"/>
      <c r="J1496" s="5"/>
      <c r="K1496" s="5"/>
      <c r="O1496" s="5"/>
      <c r="P1496" s="5"/>
      <c r="Q1496" s="5"/>
      <c r="R1496" s="18"/>
      <c r="S1496" s="18"/>
      <c r="T1496" s="18"/>
      <c r="AA1496" s="67"/>
      <c r="AB1496" s="67"/>
    </row>
    <row r="1497" spans="1:28" x14ac:dyDescent="0.25">
      <c r="A1497" s="18"/>
      <c r="B1497" s="18"/>
      <c r="C1497" s="18"/>
      <c r="D1497" s="74"/>
      <c r="E1497" s="74"/>
      <c r="F1497" s="74"/>
      <c r="G1497" s="75"/>
      <c r="H1497" s="5"/>
      <c r="I1497" s="5"/>
      <c r="J1497" s="5"/>
      <c r="K1497" s="5"/>
      <c r="O1497" s="5"/>
      <c r="P1497" s="5"/>
      <c r="Q1497" s="5"/>
      <c r="R1497" s="18"/>
      <c r="S1497" s="18"/>
      <c r="T1497" s="18"/>
      <c r="AA1497" s="67"/>
      <c r="AB1497" s="67"/>
    </row>
    <row r="1498" spans="1:28" x14ac:dyDescent="0.25">
      <c r="A1498" s="18"/>
      <c r="B1498" s="18"/>
      <c r="C1498" s="18"/>
      <c r="D1498" s="74"/>
      <c r="E1498" s="74"/>
      <c r="F1498" s="74"/>
      <c r="G1498" s="75"/>
      <c r="H1498" s="5"/>
      <c r="I1498" s="5"/>
      <c r="J1498" s="5"/>
      <c r="K1498" s="5"/>
      <c r="O1498" s="5"/>
      <c r="P1498" s="5"/>
      <c r="Q1498" s="5"/>
      <c r="R1498" s="18"/>
      <c r="S1498" s="18"/>
      <c r="T1498" s="18"/>
      <c r="AA1498" s="67"/>
      <c r="AB1498" s="67"/>
    </row>
    <row r="1499" spans="1:28" x14ac:dyDescent="0.25">
      <c r="A1499" s="18"/>
      <c r="B1499" s="18"/>
      <c r="C1499" s="18"/>
      <c r="D1499" s="74"/>
      <c r="E1499" s="74"/>
      <c r="F1499" s="74"/>
      <c r="G1499" s="75"/>
      <c r="H1499" s="5"/>
      <c r="I1499" s="5"/>
      <c r="J1499" s="5"/>
      <c r="K1499" s="5"/>
      <c r="O1499" s="5"/>
      <c r="P1499" s="5"/>
      <c r="Q1499" s="5"/>
      <c r="R1499" s="18"/>
      <c r="S1499" s="18"/>
      <c r="T1499" s="18"/>
      <c r="AA1499" s="67"/>
      <c r="AB1499" s="67"/>
    </row>
    <row r="1500" spans="1:28" x14ac:dyDescent="0.25">
      <c r="A1500" s="18"/>
      <c r="B1500" s="18"/>
      <c r="C1500" s="18"/>
      <c r="D1500" s="74"/>
      <c r="E1500" s="74"/>
      <c r="F1500" s="74"/>
      <c r="G1500" s="75"/>
      <c r="H1500" s="5"/>
      <c r="I1500" s="5"/>
      <c r="J1500" s="5"/>
      <c r="K1500" s="5"/>
      <c r="O1500" s="5"/>
      <c r="P1500" s="5"/>
      <c r="Q1500" s="5"/>
      <c r="R1500" s="18"/>
      <c r="S1500" s="18"/>
      <c r="T1500" s="18"/>
      <c r="AA1500" s="67"/>
      <c r="AB1500" s="67"/>
    </row>
    <row r="1501" spans="1:28" x14ac:dyDescent="0.25">
      <c r="A1501" s="18"/>
      <c r="B1501" s="18"/>
      <c r="C1501" s="18"/>
      <c r="D1501" s="74"/>
      <c r="E1501" s="74"/>
      <c r="F1501" s="74"/>
      <c r="G1501" s="75"/>
      <c r="H1501" s="5"/>
      <c r="I1501" s="5"/>
      <c r="J1501" s="5"/>
      <c r="K1501" s="5"/>
      <c r="O1501" s="5"/>
      <c r="P1501" s="5"/>
      <c r="Q1501" s="5"/>
      <c r="R1501" s="18"/>
      <c r="S1501" s="18"/>
      <c r="T1501" s="18"/>
      <c r="AA1501" s="67"/>
      <c r="AB1501" s="67"/>
    </row>
    <row r="1502" spans="1:28" x14ac:dyDescent="0.25">
      <c r="A1502" s="18"/>
      <c r="B1502" s="18"/>
      <c r="C1502" s="18"/>
      <c r="D1502" s="74"/>
      <c r="E1502" s="74"/>
      <c r="F1502" s="74"/>
      <c r="G1502" s="75"/>
      <c r="H1502" s="5"/>
      <c r="I1502" s="5"/>
      <c r="J1502" s="5"/>
      <c r="K1502" s="5"/>
      <c r="O1502" s="5"/>
      <c r="P1502" s="5"/>
      <c r="Q1502" s="5"/>
      <c r="R1502" s="18"/>
      <c r="S1502" s="18"/>
      <c r="T1502" s="18"/>
      <c r="AA1502" s="67"/>
      <c r="AB1502" s="67"/>
    </row>
    <row r="1503" spans="1:28" x14ac:dyDescent="0.25">
      <c r="A1503" s="18"/>
      <c r="B1503" s="18"/>
      <c r="C1503" s="18"/>
      <c r="D1503" s="74"/>
      <c r="E1503" s="74"/>
      <c r="F1503" s="74"/>
      <c r="G1503" s="75"/>
      <c r="H1503" s="5"/>
      <c r="I1503" s="5"/>
      <c r="J1503" s="5"/>
      <c r="K1503" s="5"/>
      <c r="O1503" s="5"/>
      <c r="P1503" s="5"/>
      <c r="Q1503" s="5"/>
      <c r="R1503" s="18"/>
      <c r="S1503" s="18"/>
      <c r="T1503" s="18"/>
      <c r="AA1503" s="67"/>
      <c r="AB1503" s="67"/>
    </row>
    <row r="1504" spans="1:28" x14ac:dyDescent="0.25">
      <c r="A1504" s="18"/>
      <c r="B1504" s="18"/>
      <c r="C1504" s="18"/>
      <c r="D1504" s="74"/>
      <c r="E1504" s="74"/>
      <c r="F1504" s="74"/>
      <c r="G1504" s="75"/>
      <c r="H1504" s="5"/>
      <c r="I1504" s="5"/>
      <c r="J1504" s="5"/>
      <c r="K1504" s="5"/>
      <c r="O1504" s="5"/>
      <c r="P1504" s="5"/>
      <c r="Q1504" s="5"/>
      <c r="R1504" s="18"/>
      <c r="S1504" s="18"/>
      <c r="T1504" s="18"/>
      <c r="AA1504" s="67"/>
      <c r="AB1504" s="67"/>
    </row>
    <row r="1505" spans="1:28" x14ac:dyDescent="0.25">
      <c r="A1505" s="18"/>
      <c r="B1505" s="18"/>
      <c r="C1505" s="18"/>
      <c r="D1505" s="74"/>
      <c r="E1505" s="74"/>
      <c r="F1505" s="74"/>
      <c r="G1505" s="75"/>
      <c r="H1505" s="5"/>
      <c r="I1505" s="5"/>
      <c r="J1505" s="5"/>
      <c r="K1505" s="5"/>
      <c r="O1505" s="5"/>
      <c r="P1505" s="5"/>
      <c r="Q1505" s="5"/>
      <c r="R1505" s="18"/>
      <c r="S1505" s="18"/>
      <c r="T1505" s="18"/>
      <c r="AA1505" s="67"/>
      <c r="AB1505" s="67"/>
    </row>
    <row r="1506" spans="1:28" x14ac:dyDescent="0.25">
      <c r="A1506" s="18"/>
      <c r="B1506" s="18"/>
      <c r="C1506" s="18"/>
      <c r="D1506" s="74"/>
      <c r="E1506" s="74"/>
      <c r="F1506" s="74"/>
      <c r="G1506" s="75"/>
      <c r="H1506" s="5"/>
      <c r="I1506" s="5"/>
      <c r="J1506" s="5"/>
      <c r="K1506" s="5"/>
      <c r="O1506" s="5"/>
      <c r="P1506" s="5"/>
      <c r="Q1506" s="5"/>
      <c r="R1506" s="18"/>
      <c r="S1506" s="18"/>
      <c r="T1506" s="18"/>
      <c r="AA1506" s="67"/>
      <c r="AB1506" s="67"/>
    </row>
    <row r="1507" spans="1:28" x14ac:dyDescent="0.25">
      <c r="A1507" s="18"/>
      <c r="B1507" s="18"/>
      <c r="C1507" s="18"/>
      <c r="D1507" s="74"/>
      <c r="E1507" s="74"/>
      <c r="F1507" s="74"/>
      <c r="G1507" s="75"/>
      <c r="H1507" s="5"/>
      <c r="I1507" s="5"/>
      <c r="J1507" s="5"/>
      <c r="K1507" s="5"/>
      <c r="O1507" s="5"/>
      <c r="P1507" s="5"/>
      <c r="Q1507" s="5"/>
      <c r="R1507" s="18"/>
      <c r="S1507" s="18"/>
      <c r="T1507" s="18"/>
      <c r="AA1507" s="67"/>
      <c r="AB1507" s="67"/>
    </row>
    <row r="1508" spans="1:28" x14ac:dyDescent="0.25">
      <c r="A1508" s="18"/>
      <c r="B1508" s="18"/>
      <c r="C1508" s="18"/>
      <c r="D1508" s="74"/>
      <c r="E1508" s="74"/>
      <c r="F1508" s="74"/>
      <c r="G1508" s="75"/>
      <c r="H1508" s="5"/>
      <c r="I1508" s="5"/>
      <c r="J1508" s="5"/>
      <c r="K1508" s="5"/>
      <c r="O1508" s="5"/>
      <c r="P1508" s="5"/>
      <c r="Q1508" s="5"/>
      <c r="R1508" s="18"/>
      <c r="S1508" s="18"/>
      <c r="T1508" s="18"/>
      <c r="AA1508" s="67"/>
      <c r="AB1508" s="67"/>
    </row>
    <row r="1509" spans="1:28" x14ac:dyDescent="0.25">
      <c r="A1509" s="18"/>
      <c r="B1509" s="18"/>
      <c r="C1509" s="18"/>
      <c r="D1509" s="74"/>
      <c r="E1509" s="74"/>
      <c r="F1509" s="74"/>
      <c r="G1509" s="75"/>
      <c r="H1509" s="5"/>
      <c r="I1509" s="5"/>
      <c r="J1509" s="5"/>
      <c r="K1509" s="5"/>
      <c r="O1509" s="5"/>
      <c r="P1509" s="5"/>
      <c r="Q1509" s="5"/>
      <c r="R1509" s="18"/>
      <c r="S1509" s="18"/>
      <c r="T1509" s="18"/>
      <c r="AA1509" s="67"/>
      <c r="AB1509" s="67"/>
    </row>
    <row r="1510" spans="1:28" x14ac:dyDescent="0.25">
      <c r="A1510" s="18"/>
      <c r="B1510" s="18"/>
      <c r="C1510" s="18"/>
      <c r="D1510" s="74"/>
      <c r="E1510" s="74"/>
      <c r="F1510" s="74"/>
      <c r="G1510" s="75"/>
      <c r="H1510" s="5"/>
      <c r="I1510" s="5"/>
      <c r="J1510" s="5"/>
      <c r="K1510" s="5"/>
      <c r="O1510" s="5"/>
      <c r="P1510" s="5"/>
      <c r="Q1510" s="5"/>
      <c r="R1510" s="18"/>
      <c r="S1510" s="18"/>
      <c r="T1510" s="18"/>
      <c r="AA1510" s="67"/>
      <c r="AB1510" s="67"/>
    </row>
    <row r="1511" spans="1:28" x14ac:dyDescent="0.25">
      <c r="A1511" s="18"/>
      <c r="B1511" s="18"/>
      <c r="C1511" s="18"/>
      <c r="D1511" s="74"/>
      <c r="E1511" s="74"/>
      <c r="F1511" s="74"/>
      <c r="G1511" s="75"/>
      <c r="H1511" s="5"/>
      <c r="I1511" s="5"/>
      <c r="J1511" s="5"/>
      <c r="K1511" s="5"/>
      <c r="O1511" s="5"/>
      <c r="P1511" s="5"/>
      <c r="Q1511" s="5"/>
      <c r="R1511" s="18"/>
      <c r="S1511" s="18"/>
      <c r="T1511" s="18"/>
      <c r="AA1511" s="67"/>
      <c r="AB1511" s="67"/>
    </row>
    <row r="1512" spans="1:28" x14ac:dyDescent="0.25">
      <c r="A1512" s="18"/>
      <c r="B1512" s="18"/>
      <c r="C1512" s="18"/>
      <c r="D1512" s="74"/>
      <c r="E1512" s="74"/>
      <c r="F1512" s="74"/>
      <c r="G1512" s="75"/>
      <c r="H1512" s="5"/>
      <c r="I1512" s="5"/>
      <c r="J1512" s="5"/>
      <c r="K1512" s="5"/>
      <c r="O1512" s="5"/>
      <c r="P1512" s="5"/>
      <c r="Q1512" s="5"/>
      <c r="R1512" s="18"/>
      <c r="S1512" s="18"/>
      <c r="T1512" s="18"/>
      <c r="AA1512" s="67"/>
      <c r="AB1512" s="67"/>
    </row>
    <row r="1513" spans="1:28" x14ac:dyDescent="0.25">
      <c r="A1513" s="18"/>
      <c r="B1513" s="18"/>
      <c r="C1513" s="18"/>
      <c r="D1513" s="74"/>
      <c r="E1513" s="74"/>
      <c r="F1513" s="74"/>
      <c r="G1513" s="75"/>
      <c r="H1513" s="5"/>
      <c r="I1513" s="5"/>
      <c r="J1513" s="5"/>
      <c r="K1513" s="5"/>
      <c r="O1513" s="5"/>
      <c r="P1513" s="5"/>
      <c r="Q1513" s="5"/>
      <c r="R1513" s="18"/>
      <c r="S1513" s="18"/>
      <c r="T1513" s="18"/>
      <c r="AA1513" s="67"/>
      <c r="AB1513" s="67"/>
    </row>
    <row r="1514" spans="1:28" x14ac:dyDescent="0.25">
      <c r="A1514" s="18"/>
      <c r="B1514" s="18"/>
      <c r="C1514" s="18"/>
      <c r="D1514" s="74"/>
      <c r="E1514" s="74"/>
      <c r="F1514" s="74"/>
      <c r="G1514" s="75"/>
      <c r="H1514" s="5"/>
      <c r="I1514" s="5"/>
      <c r="J1514" s="5"/>
      <c r="K1514" s="5"/>
      <c r="O1514" s="5"/>
      <c r="P1514" s="5"/>
      <c r="Q1514" s="5"/>
      <c r="R1514" s="18"/>
      <c r="S1514" s="18"/>
      <c r="T1514" s="18"/>
      <c r="AA1514" s="67"/>
      <c r="AB1514" s="67"/>
    </row>
    <row r="1515" spans="1:28" x14ac:dyDescent="0.25">
      <c r="A1515" s="18"/>
      <c r="B1515" s="18"/>
      <c r="C1515" s="18"/>
      <c r="D1515" s="74"/>
      <c r="E1515" s="74"/>
      <c r="F1515" s="74"/>
      <c r="G1515" s="75"/>
      <c r="H1515" s="5"/>
      <c r="I1515" s="5"/>
      <c r="J1515" s="5"/>
      <c r="K1515" s="5"/>
      <c r="O1515" s="5"/>
      <c r="P1515" s="5"/>
      <c r="Q1515" s="5"/>
      <c r="R1515" s="18"/>
      <c r="S1515" s="18"/>
      <c r="T1515" s="18"/>
      <c r="AA1515" s="67"/>
      <c r="AB1515" s="67"/>
    </row>
    <row r="1516" spans="1:28" x14ac:dyDescent="0.25">
      <c r="A1516" s="18"/>
      <c r="B1516" s="18"/>
      <c r="C1516" s="18"/>
      <c r="D1516" s="74"/>
      <c r="E1516" s="74"/>
      <c r="F1516" s="74"/>
      <c r="G1516" s="75"/>
      <c r="H1516" s="5"/>
      <c r="I1516" s="5"/>
      <c r="J1516" s="5"/>
      <c r="K1516" s="5"/>
      <c r="O1516" s="5"/>
      <c r="P1516" s="5"/>
      <c r="Q1516" s="5"/>
      <c r="R1516" s="18"/>
      <c r="S1516" s="18"/>
      <c r="T1516" s="18"/>
      <c r="AA1516" s="67"/>
      <c r="AB1516" s="67"/>
    </row>
    <row r="1517" spans="1:28" x14ac:dyDescent="0.25">
      <c r="A1517" s="18"/>
      <c r="B1517" s="18"/>
      <c r="C1517" s="18"/>
      <c r="D1517" s="74"/>
      <c r="E1517" s="74"/>
      <c r="F1517" s="74"/>
      <c r="G1517" s="75"/>
      <c r="H1517" s="5"/>
      <c r="I1517" s="5"/>
      <c r="J1517" s="5"/>
      <c r="K1517" s="5"/>
      <c r="O1517" s="5"/>
      <c r="P1517" s="5"/>
      <c r="Q1517" s="5"/>
      <c r="R1517" s="18"/>
      <c r="S1517" s="18"/>
      <c r="T1517" s="18"/>
      <c r="AA1517" s="67"/>
      <c r="AB1517" s="67"/>
    </row>
    <row r="1518" spans="1:28" x14ac:dyDescent="0.25">
      <c r="A1518" s="18"/>
      <c r="B1518" s="18"/>
      <c r="C1518" s="18"/>
      <c r="D1518" s="74"/>
      <c r="E1518" s="74"/>
      <c r="F1518" s="74"/>
      <c r="G1518" s="75"/>
      <c r="H1518" s="5"/>
      <c r="I1518" s="5"/>
      <c r="J1518" s="5"/>
      <c r="K1518" s="5"/>
      <c r="O1518" s="5"/>
      <c r="P1518" s="5"/>
      <c r="Q1518" s="5"/>
      <c r="R1518" s="18"/>
      <c r="S1518" s="18"/>
      <c r="T1518" s="18"/>
      <c r="AA1518" s="67"/>
      <c r="AB1518" s="67"/>
    </row>
    <row r="1519" spans="1:28" x14ac:dyDescent="0.25">
      <c r="A1519" s="18"/>
      <c r="B1519" s="18"/>
      <c r="C1519" s="18"/>
      <c r="D1519" s="74"/>
      <c r="E1519" s="74"/>
      <c r="F1519" s="74"/>
      <c r="G1519" s="75"/>
      <c r="H1519" s="5"/>
      <c r="I1519" s="5"/>
      <c r="J1519" s="5"/>
      <c r="K1519" s="5"/>
      <c r="O1519" s="5"/>
      <c r="P1519" s="5"/>
      <c r="Q1519" s="5"/>
      <c r="R1519" s="18"/>
      <c r="S1519" s="18"/>
      <c r="T1519" s="18"/>
      <c r="AA1519" s="67"/>
      <c r="AB1519" s="67"/>
    </row>
    <row r="1520" spans="1:28" x14ac:dyDescent="0.25">
      <c r="A1520" s="18"/>
      <c r="B1520" s="18"/>
      <c r="C1520" s="18"/>
      <c r="D1520" s="74"/>
      <c r="E1520" s="74"/>
      <c r="F1520" s="74"/>
      <c r="G1520" s="75"/>
      <c r="H1520" s="5"/>
      <c r="I1520" s="5"/>
      <c r="J1520" s="5"/>
      <c r="K1520" s="5"/>
      <c r="O1520" s="5"/>
      <c r="P1520" s="5"/>
      <c r="Q1520" s="5"/>
      <c r="R1520" s="18"/>
      <c r="S1520" s="18"/>
      <c r="T1520" s="18"/>
      <c r="AA1520" s="67"/>
      <c r="AB1520" s="67"/>
    </row>
    <row r="1521" spans="1:28" x14ac:dyDescent="0.25">
      <c r="A1521" s="18"/>
      <c r="B1521" s="18"/>
      <c r="C1521" s="18"/>
      <c r="D1521" s="74"/>
      <c r="E1521" s="74"/>
      <c r="F1521" s="74"/>
      <c r="G1521" s="75"/>
      <c r="H1521" s="5"/>
      <c r="I1521" s="5"/>
      <c r="J1521" s="5"/>
      <c r="K1521" s="5"/>
      <c r="O1521" s="5"/>
      <c r="P1521" s="5"/>
      <c r="Q1521" s="5"/>
      <c r="R1521" s="18"/>
      <c r="S1521" s="18"/>
      <c r="T1521" s="18"/>
      <c r="AA1521" s="67"/>
      <c r="AB1521" s="67"/>
    </row>
    <row r="1522" spans="1:28" x14ac:dyDescent="0.25">
      <c r="A1522" s="18"/>
      <c r="B1522" s="18"/>
      <c r="C1522" s="18"/>
      <c r="D1522" s="74"/>
      <c r="E1522" s="74"/>
      <c r="F1522" s="74"/>
      <c r="G1522" s="75"/>
      <c r="H1522" s="5"/>
      <c r="I1522" s="5"/>
      <c r="J1522" s="5"/>
      <c r="K1522" s="5"/>
      <c r="O1522" s="5"/>
      <c r="P1522" s="5"/>
      <c r="Q1522" s="5"/>
      <c r="R1522" s="18"/>
      <c r="S1522" s="18"/>
      <c r="T1522" s="18"/>
      <c r="AA1522" s="67"/>
      <c r="AB1522" s="67"/>
    </row>
    <row r="1523" spans="1:28" x14ac:dyDescent="0.25">
      <c r="A1523" s="18"/>
      <c r="B1523" s="18"/>
      <c r="C1523" s="18"/>
      <c r="D1523" s="74"/>
      <c r="E1523" s="74"/>
      <c r="F1523" s="74"/>
      <c r="G1523" s="75"/>
      <c r="H1523" s="5"/>
      <c r="I1523" s="5"/>
      <c r="J1523" s="5"/>
      <c r="K1523" s="5"/>
      <c r="O1523" s="5"/>
      <c r="P1523" s="5"/>
      <c r="Q1523" s="5"/>
      <c r="R1523" s="18"/>
      <c r="S1523" s="18"/>
      <c r="T1523" s="18"/>
      <c r="AA1523" s="67"/>
      <c r="AB1523" s="67"/>
    </row>
    <row r="1524" spans="1:28" x14ac:dyDescent="0.25">
      <c r="A1524" s="18"/>
      <c r="B1524" s="18"/>
      <c r="C1524" s="18"/>
      <c r="D1524" s="74"/>
      <c r="E1524" s="74"/>
      <c r="F1524" s="74"/>
      <c r="G1524" s="75"/>
      <c r="H1524" s="5"/>
      <c r="I1524" s="5"/>
      <c r="J1524" s="5"/>
      <c r="K1524" s="5"/>
      <c r="O1524" s="5"/>
      <c r="P1524" s="5"/>
      <c r="Q1524" s="5"/>
      <c r="R1524" s="18"/>
      <c r="S1524" s="18"/>
      <c r="T1524" s="18"/>
      <c r="AA1524" s="67"/>
      <c r="AB1524" s="67"/>
    </row>
    <row r="1525" spans="1:28" x14ac:dyDescent="0.25">
      <c r="A1525" s="18"/>
      <c r="B1525" s="18"/>
      <c r="C1525" s="18"/>
      <c r="D1525" s="74"/>
      <c r="E1525" s="74"/>
      <c r="F1525" s="74"/>
      <c r="G1525" s="75"/>
      <c r="H1525" s="5"/>
      <c r="I1525" s="5"/>
      <c r="J1525" s="5"/>
      <c r="K1525" s="5"/>
      <c r="O1525" s="5"/>
      <c r="P1525" s="5"/>
      <c r="Q1525" s="5"/>
      <c r="R1525" s="18"/>
      <c r="S1525" s="18"/>
      <c r="T1525" s="18"/>
      <c r="AA1525" s="67"/>
      <c r="AB1525" s="67"/>
    </row>
    <row r="1526" spans="1:28" x14ac:dyDescent="0.25">
      <c r="A1526" s="18"/>
      <c r="B1526" s="18"/>
      <c r="C1526" s="18"/>
      <c r="D1526" s="74"/>
      <c r="E1526" s="74"/>
      <c r="F1526" s="74"/>
      <c r="G1526" s="75"/>
      <c r="H1526" s="5"/>
      <c r="I1526" s="5"/>
      <c r="J1526" s="5"/>
      <c r="K1526" s="5"/>
      <c r="O1526" s="5"/>
      <c r="P1526" s="5"/>
      <c r="Q1526" s="5"/>
      <c r="R1526" s="18"/>
      <c r="S1526" s="18"/>
      <c r="T1526" s="18"/>
      <c r="AA1526" s="67"/>
      <c r="AB1526" s="67"/>
    </row>
    <row r="1527" spans="1:28" x14ac:dyDescent="0.25">
      <c r="A1527" s="18"/>
      <c r="B1527" s="18"/>
      <c r="C1527" s="18"/>
      <c r="D1527" s="74"/>
      <c r="E1527" s="74"/>
      <c r="F1527" s="74"/>
      <c r="G1527" s="75"/>
      <c r="H1527" s="5"/>
      <c r="I1527" s="5"/>
      <c r="J1527" s="5"/>
      <c r="K1527" s="5"/>
      <c r="O1527" s="5"/>
      <c r="P1527" s="5"/>
      <c r="Q1527" s="5"/>
      <c r="R1527" s="18"/>
      <c r="S1527" s="18"/>
      <c r="T1527" s="18"/>
      <c r="AA1527" s="67"/>
      <c r="AB1527" s="67"/>
    </row>
    <row r="1528" spans="1:28" x14ac:dyDescent="0.25">
      <c r="A1528" s="18"/>
      <c r="B1528" s="18"/>
      <c r="C1528" s="18"/>
      <c r="D1528" s="74"/>
      <c r="E1528" s="74"/>
      <c r="F1528" s="74"/>
      <c r="G1528" s="75"/>
      <c r="H1528" s="5"/>
      <c r="I1528" s="5"/>
      <c r="J1528" s="5"/>
      <c r="K1528" s="5"/>
      <c r="O1528" s="5"/>
      <c r="P1528" s="5"/>
      <c r="Q1528" s="5"/>
      <c r="R1528" s="18"/>
      <c r="S1528" s="18"/>
      <c r="T1528" s="18"/>
      <c r="AA1528" s="67"/>
      <c r="AB1528" s="67"/>
    </row>
    <row r="1529" spans="1:28" x14ac:dyDescent="0.25">
      <c r="A1529" s="18"/>
      <c r="B1529" s="18"/>
      <c r="C1529" s="18"/>
      <c r="D1529" s="74"/>
      <c r="E1529" s="74"/>
      <c r="F1529" s="74"/>
      <c r="G1529" s="75"/>
      <c r="H1529" s="5"/>
      <c r="I1529" s="5"/>
      <c r="J1529" s="5"/>
      <c r="K1529" s="5"/>
      <c r="O1529" s="5"/>
      <c r="P1529" s="5"/>
      <c r="Q1529" s="5"/>
      <c r="R1529" s="18"/>
      <c r="S1529" s="18"/>
      <c r="T1529" s="18"/>
      <c r="AA1529" s="67"/>
      <c r="AB1529" s="67"/>
    </row>
    <row r="1530" spans="1:28" x14ac:dyDescent="0.25">
      <c r="A1530" s="18"/>
      <c r="B1530" s="18"/>
      <c r="C1530" s="18"/>
      <c r="D1530" s="74"/>
      <c r="E1530" s="74"/>
      <c r="F1530" s="74"/>
      <c r="G1530" s="75"/>
      <c r="H1530" s="5"/>
      <c r="I1530" s="5"/>
      <c r="J1530" s="5"/>
      <c r="K1530" s="5"/>
      <c r="O1530" s="5"/>
      <c r="P1530" s="5"/>
      <c r="Q1530" s="5"/>
      <c r="R1530" s="18"/>
      <c r="S1530" s="18"/>
      <c r="T1530" s="18"/>
      <c r="AA1530" s="67"/>
      <c r="AB1530" s="67"/>
    </row>
    <row r="1531" spans="1:28" x14ac:dyDescent="0.25">
      <c r="A1531" s="18"/>
      <c r="B1531" s="18"/>
      <c r="C1531" s="18"/>
      <c r="D1531" s="74"/>
      <c r="E1531" s="74"/>
      <c r="F1531" s="74"/>
      <c r="G1531" s="75"/>
      <c r="H1531" s="5"/>
      <c r="I1531" s="5"/>
      <c r="J1531" s="5"/>
      <c r="K1531" s="5"/>
      <c r="O1531" s="5"/>
      <c r="P1531" s="5"/>
      <c r="Q1531" s="5"/>
      <c r="R1531" s="18"/>
      <c r="S1531" s="18"/>
      <c r="T1531" s="18"/>
      <c r="AA1531" s="67"/>
      <c r="AB1531" s="67"/>
    </row>
    <row r="1532" spans="1:28" x14ac:dyDescent="0.25">
      <c r="A1532" s="18"/>
      <c r="B1532" s="18"/>
      <c r="C1532" s="18"/>
      <c r="D1532" s="74"/>
      <c r="E1532" s="74"/>
      <c r="F1532" s="74"/>
      <c r="G1532" s="75"/>
      <c r="H1532" s="5"/>
      <c r="I1532" s="5"/>
      <c r="J1532" s="5"/>
      <c r="K1532" s="5"/>
      <c r="O1532" s="5"/>
      <c r="P1532" s="5"/>
      <c r="Q1532" s="5"/>
      <c r="R1532" s="18"/>
      <c r="S1532" s="18"/>
      <c r="T1532" s="18"/>
      <c r="AA1532" s="67"/>
      <c r="AB1532" s="67"/>
    </row>
    <row r="1533" spans="1:28" x14ac:dyDescent="0.25">
      <c r="A1533" s="18"/>
      <c r="B1533" s="18"/>
      <c r="C1533" s="18"/>
      <c r="D1533" s="74"/>
      <c r="E1533" s="74"/>
      <c r="F1533" s="74"/>
      <c r="G1533" s="75"/>
      <c r="H1533" s="5"/>
      <c r="I1533" s="5"/>
      <c r="J1533" s="5"/>
      <c r="K1533" s="5"/>
      <c r="O1533" s="5"/>
      <c r="P1533" s="5"/>
      <c r="Q1533" s="5"/>
      <c r="R1533" s="18"/>
      <c r="S1533" s="18"/>
      <c r="T1533" s="18"/>
      <c r="AA1533" s="67"/>
      <c r="AB1533" s="67"/>
    </row>
    <row r="1534" spans="1:28" x14ac:dyDescent="0.25">
      <c r="A1534" s="18"/>
      <c r="B1534" s="18"/>
      <c r="C1534" s="18"/>
      <c r="D1534" s="74"/>
      <c r="E1534" s="74"/>
      <c r="F1534" s="74"/>
      <c r="G1534" s="75"/>
      <c r="H1534" s="5"/>
      <c r="I1534" s="5"/>
      <c r="J1534" s="5"/>
      <c r="K1534" s="5"/>
      <c r="O1534" s="5"/>
      <c r="P1534" s="5"/>
      <c r="Q1534" s="5"/>
      <c r="R1534" s="18"/>
      <c r="S1534" s="18"/>
      <c r="T1534" s="18"/>
      <c r="AA1534" s="67"/>
      <c r="AB1534" s="67"/>
    </row>
    <row r="1535" spans="1:28" x14ac:dyDescent="0.25">
      <c r="A1535" s="18"/>
      <c r="B1535" s="18"/>
      <c r="C1535" s="18"/>
      <c r="D1535" s="74"/>
      <c r="E1535" s="74"/>
      <c r="F1535" s="74"/>
      <c r="G1535" s="75"/>
      <c r="H1535" s="5"/>
      <c r="I1535" s="5"/>
      <c r="J1535" s="5"/>
      <c r="K1535" s="5"/>
      <c r="O1535" s="5"/>
      <c r="P1535" s="5"/>
      <c r="Q1535" s="5"/>
      <c r="R1535" s="18"/>
      <c r="S1535" s="18"/>
      <c r="T1535" s="18"/>
      <c r="AA1535" s="67"/>
      <c r="AB1535" s="67"/>
    </row>
    <row r="1536" spans="1:28" x14ac:dyDescent="0.25">
      <c r="A1536" s="18"/>
      <c r="B1536" s="18"/>
      <c r="C1536" s="18"/>
      <c r="D1536" s="74"/>
      <c r="E1536" s="74"/>
      <c r="F1536" s="74"/>
      <c r="G1536" s="75"/>
      <c r="H1536" s="5"/>
      <c r="I1536" s="5"/>
      <c r="J1536" s="5"/>
      <c r="K1536" s="5"/>
      <c r="O1536" s="5"/>
      <c r="P1536" s="5"/>
      <c r="Q1536" s="5"/>
      <c r="R1536" s="18"/>
      <c r="S1536" s="18"/>
      <c r="T1536" s="18"/>
      <c r="AA1536" s="67"/>
      <c r="AB1536" s="67"/>
    </row>
    <row r="1537" spans="1:29" x14ac:dyDescent="0.25">
      <c r="A1537" s="18"/>
      <c r="B1537" s="18"/>
      <c r="C1537" s="18"/>
      <c r="D1537" s="74"/>
      <c r="E1537" s="74"/>
      <c r="F1537" s="74"/>
      <c r="G1537" s="75"/>
      <c r="H1537" s="5"/>
      <c r="I1537" s="5"/>
      <c r="J1537" s="5"/>
      <c r="K1537" s="5"/>
      <c r="O1537" s="5"/>
      <c r="P1537" s="5"/>
      <c r="Q1537" s="5"/>
      <c r="R1537" s="18"/>
      <c r="S1537" s="18"/>
      <c r="T1537" s="18"/>
      <c r="AA1537" s="67"/>
      <c r="AB1537" s="67"/>
    </row>
    <row r="1538" spans="1:29" x14ac:dyDescent="0.25">
      <c r="A1538" s="18"/>
      <c r="B1538" s="18"/>
      <c r="C1538" s="18"/>
      <c r="D1538" s="74"/>
      <c r="E1538" s="74"/>
      <c r="F1538" s="74"/>
      <c r="G1538" s="75"/>
      <c r="H1538" s="5"/>
      <c r="I1538" s="5"/>
      <c r="J1538" s="5"/>
      <c r="K1538" s="5"/>
      <c r="O1538" s="5"/>
      <c r="P1538" s="5"/>
      <c r="Q1538" s="5"/>
      <c r="R1538" s="18"/>
      <c r="S1538" s="18"/>
      <c r="T1538" s="18"/>
      <c r="AA1538" s="67"/>
      <c r="AB1538" s="67"/>
    </row>
    <row r="1539" spans="1:29" x14ac:dyDescent="0.25">
      <c r="A1539" s="18"/>
      <c r="B1539" s="18"/>
      <c r="C1539" s="18"/>
      <c r="D1539" s="74"/>
      <c r="E1539" s="74"/>
      <c r="F1539" s="74"/>
      <c r="G1539" s="75"/>
      <c r="H1539" s="5"/>
      <c r="I1539" s="5"/>
      <c r="J1539" s="5"/>
      <c r="K1539" s="5"/>
      <c r="O1539" s="5"/>
      <c r="P1539" s="5"/>
      <c r="Q1539" s="5"/>
      <c r="R1539" s="18"/>
      <c r="S1539" s="18"/>
      <c r="T1539" s="18"/>
      <c r="AA1539" s="67"/>
      <c r="AB1539" s="67"/>
    </row>
    <row r="1540" spans="1:29" x14ac:dyDescent="0.25">
      <c r="A1540" s="18"/>
      <c r="B1540" s="18"/>
      <c r="C1540" s="18"/>
      <c r="D1540" s="74"/>
      <c r="E1540" s="74"/>
      <c r="F1540" s="74"/>
      <c r="G1540" s="75"/>
      <c r="H1540" s="5"/>
      <c r="I1540" s="5"/>
      <c r="J1540" s="5"/>
      <c r="K1540" s="5"/>
      <c r="O1540" s="5"/>
      <c r="P1540" s="5"/>
      <c r="Q1540" s="5"/>
      <c r="R1540" s="18"/>
      <c r="S1540" s="18"/>
      <c r="T1540" s="18"/>
      <c r="AA1540" s="67"/>
      <c r="AB1540" s="67"/>
    </row>
    <row r="1541" spans="1:29" x14ac:dyDescent="0.25">
      <c r="A1541" s="18"/>
      <c r="B1541" s="18"/>
      <c r="C1541" s="18"/>
      <c r="D1541" s="74"/>
      <c r="E1541" s="74"/>
      <c r="F1541" s="74"/>
      <c r="G1541" s="75"/>
      <c r="H1541" s="5"/>
      <c r="I1541" s="5"/>
      <c r="J1541" s="5"/>
      <c r="K1541" s="5"/>
      <c r="O1541" s="5"/>
      <c r="P1541" s="5"/>
      <c r="Q1541" s="5"/>
      <c r="R1541" s="18"/>
      <c r="S1541" s="18"/>
      <c r="T1541" s="18"/>
      <c r="AA1541" s="67"/>
      <c r="AB1541" s="67"/>
    </row>
    <row r="1542" spans="1:29" x14ac:dyDescent="0.25">
      <c r="A1542" s="18"/>
      <c r="B1542" s="18"/>
      <c r="C1542" s="18"/>
      <c r="D1542" s="74"/>
      <c r="E1542" s="74"/>
      <c r="F1542" s="74"/>
      <c r="G1542" s="75"/>
      <c r="H1542" s="5"/>
      <c r="I1542" s="5"/>
      <c r="J1542" s="5"/>
      <c r="K1542" s="5"/>
      <c r="O1542" s="5"/>
      <c r="P1542" s="5"/>
      <c r="Q1542" s="5"/>
      <c r="R1542" s="18"/>
      <c r="S1542" s="18"/>
      <c r="T1542" s="18"/>
      <c r="AA1542" s="67"/>
      <c r="AB1542" s="67"/>
    </row>
    <row r="1543" spans="1:29" x14ac:dyDescent="0.25">
      <c r="A1543" s="18"/>
      <c r="B1543" s="18"/>
      <c r="C1543" s="18"/>
      <c r="D1543" s="74"/>
      <c r="E1543" s="74"/>
      <c r="F1543" s="74"/>
      <c r="G1543" s="75"/>
      <c r="H1543" s="5"/>
      <c r="I1543" s="5"/>
      <c r="J1543" s="5"/>
      <c r="K1543" s="5"/>
      <c r="O1543" s="5"/>
      <c r="P1543" s="5"/>
      <c r="Q1543" s="5"/>
      <c r="R1543" s="18"/>
      <c r="S1543" s="18"/>
      <c r="T1543" s="18"/>
      <c r="AA1543" s="67"/>
      <c r="AB1543" s="67"/>
    </row>
    <row r="1544" spans="1:29" x14ac:dyDescent="0.25">
      <c r="A1544" s="18"/>
      <c r="B1544" s="18"/>
      <c r="C1544" s="18"/>
      <c r="D1544" s="74"/>
      <c r="E1544" s="74"/>
      <c r="F1544" s="74"/>
      <c r="G1544" s="75"/>
      <c r="H1544" s="5"/>
      <c r="I1544" s="5"/>
      <c r="J1544" s="5"/>
      <c r="K1544" s="5"/>
      <c r="O1544" s="5"/>
      <c r="P1544" s="5"/>
      <c r="Q1544" s="5"/>
      <c r="R1544" s="18"/>
      <c r="S1544" s="18"/>
      <c r="T1544" s="18"/>
      <c r="AA1544" s="67"/>
      <c r="AB1544" s="67"/>
    </row>
    <row r="1545" spans="1:29" x14ac:dyDescent="0.25">
      <c r="A1545" s="18"/>
      <c r="B1545" s="18"/>
      <c r="C1545" s="18"/>
      <c r="D1545" s="74"/>
      <c r="E1545" s="74"/>
      <c r="F1545" s="74"/>
      <c r="G1545" s="75"/>
      <c r="H1545" s="5"/>
      <c r="I1545" s="5"/>
      <c r="J1545" s="5"/>
      <c r="K1545" s="5"/>
      <c r="O1545" s="5"/>
      <c r="P1545" s="5"/>
      <c r="Q1545" s="5"/>
      <c r="R1545" s="18"/>
      <c r="S1545" s="18"/>
      <c r="T1545" s="18"/>
      <c r="AA1545" s="67"/>
      <c r="AB1545" s="67"/>
    </row>
    <row r="1546" spans="1:29" x14ac:dyDescent="0.25">
      <c r="A1546" s="18"/>
      <c r="B1546" s="18"/>
      <c r="C1546" s="18"/>
      <c r="D1546" s="74"/>
      <c r="E1546" s="74"/>
      <c r="F1546" s="74"/>
      <c r="G1546" s="75"/>
      <c r="H1546" s="5"/>
      <c r="I1546" s="5"/>
      <c r="J1546" s="5"/>
      <c r="K1546" s="5"/>
      <c r="O1546" s="5"/>
      <c r="P1546" s="5"/>
      <c r="Q1546" s="5"/>
      <c r="R1546" s="18"/>
      <c r="S1546" s="18"/>
      <c r="T1546" s="18"/>
      <c r="AA1546" s="67"/>
      <c r="AB1546" s="67"/>
      <c r="AC1546" s="20"/>
    </row>
    <row r="1547" spans="1:29" x14ac:dyDescent="0.25">
      <c r="A1547" s="18"/>
      <c r="B1547" s="18"/>
      <c r="C1547" s="18"/>
      <c r="D1547" s="74"/>
      <c r="E1547" s="74"/>
      <c r="F1547" s="74"/>
      <c r="G1547" s="75"/>
      <c r="H1547" s="5"/>
      <c r="I1547" s="5"/>
      <c r="J1547" s="5"/>
      <c r="K1547" s="5"/>
      <c r="O1547" s="5"/>
      <c r="P1547" s="5"/>
      <c r="Q1547" s="5"/>
      <c r="R1547" s="18"/>
      <c r="S1547" s="18"/>
      <c r="T1547" s="18"/>
      <c r="AA1547" s="67"/>
      <c r="AB1547" s="67"/>
    </row>
    <row r="1548" spans="1:29" x14ac:dyDescent="0.25">
      <c r="A1548" s="18"/>
      <c r="B1548" s="18"/>
      <c r="C1548" s="18"/>
      <c r="D1548" s="74"/>
      <c r="E1548" s="74"/>
      <c r="F1548" s="74"/>
      <c r="G1548" s="75"/>
      <c r="H1548" s="5"/>
      <c r="I1548" s="5"/>
      <c r="J1548" s="5"/>
      <c r="K1548" s="5"/>
      <c r="O1548" s="5"/>
      <c r="P1548" s="5"/>
      <c r="Q1548" s="5"/>
      <c r="R1548" s="18"/>
      <c r="S1548" s="18"/>
      <c r="T1548" s="18"/>
      <c r="AA1548" s="67"/>
      <c r="AB1548" s="67"/>
    </row>
    <row r="1549" spans="1:29" x14ac:dyDescent="0.25">
      <c r="A1549" s="18"/>
      <c r="B1549" s="18"/>
      <c r="C1549" s="18"/>
      <c r="D1549" s="74"/>
      <c r="E1549" s="74"/>
      <c r="F1549" s="74"/>
      <c r="G1549" s="75"/>
      <c r="H1549" s="5"/>
      <c r="I1549" s="5"/>
      <c r="J1549" s="5"/>
      <c r="K1549" s="5"/>
      <c r="O1549" s="5"/>
      <c r="P1549" s="5"/>
      <c r="Q1549" s="5"/>
      <c r="R1549" s="18"/>
      <c r="S1549" s="18"/>
      <c r="T1549" s="18"/>
      <c r="AA1549" s="67"/>
      <c r="AB1549" s="67"/>
    </row>
    <row r="1550" spans="1:29" x14ac:dyDescent="0.25">
      <c r="A1550" s="18"/>
      <c r="B1550" s="18"/>
      <c r="C1550" s="18"/>
      <c r="D1550" s="74"/>
      <c r="E1550" s="74"/>
      <c r="F1550" s="74"/>
      <c r="G1550" s="75"/>
      <c r="H1550" s="5"/>
      <c r="I1550" s="5"/>
      <c r="J1550" s="5"/>
      <c r="K1550" s="5"/>
      <c r="O1550" s="5"/>
      <c r="P1550" s="5"/>
      <c r="Q1550" s="5"/>
      <c r="R1550" s="18"/>
      <c r="S1550" s="18"/>
      <c r="T1550" s="18"/>
      <c r="AA1550" s="67"/>
      <c r="AB1550" s="67"/>
    </row>
    <row r="1551" spans="1:29" x14ac:dyDescent="0.25">
      <c r="A1551" s="18"/>
      <c r="B1551" s="18"/>
      <c r="C1551" s="18"/>
      <c r="D1551" s="74"/>
      <c r="E1551" s="74"/>
      <c r="F1551" s="74"/>
      <c r="G1551" s="75"/>
      <c r="H1551" s="5"/>
      <c r="I1551" s="5"/>
      <c r="J1551" s="5"/>
      <c r="K1551" s="5"/>
      <c r="O1551" s="5"/>
      <c r="P1551" s="5"/>
      <c r="Q1551" s="5"/>
      <c r="R1551" s="18"/>
      <c r="S1551" s="18"/>
      <c r="T1551" s="18"/>
      <c r="AA1551" s="67"/>
      <c r="AB1551" s="67"/>
    </row>
    <row r="1552" spans="1:29" x14ac:dyDescent="0.25">
      <c r="A1552" s="18"/>
      <c r="B1552" s="18"/>
      <c r="C1552" s="18"/>
      <c r="D1552" s="74"/>
      <c r="E1552" s="74"/>
      <c r="F1552" s="74"/>
      <c r="G1552" s="75"/>
      <c r="H1552" s="5"/>
      <c r="I1552" s="5"/>
      <c r="J1552" s="5"/>
      <c r="K1552" s="5"/>
      <c r="O1552" s="5"/>
      <c r="P1552" s="5"/>
      <c r="Q1552" s="5"/>
      <c r="R1552" s="18"/>
      <c r="S1552" s="18"/>
      <c r="T1552" s="18"/>
      <c r="AA1552" s="67"/>
      <c r="AB1552" s="67"/>
    </row>
    <row r="1553" spans="1:28" x14ac:dyDescent="0.25">
      <c r="A1553" s="18"/>
      <c r="B1553" s="18"/>
      <c r="C1553" s="18"/>
      <c r="D1553" s="74"/>
      <c r="E1553" s="74"/>
      <c r="F1553" s="74"/>
      <c r="G1553" s="75"/>
      <c r="H1553" s="5"/>
      <c r="I1553" s="5"/>
      <c r="J1553" s="5"/>
      <c r="K1553" s="5"/>
      <c r="O1553" s="5"/>
      <c r="P1553" s="5"/>
      <c r="Q1553" s="5"/>
      <c r="R1553" s="18"/>
      <c r="S1553" s="18"/>
      <c r="T1553" s="18"/>
      <c r="AA1553" s="67"/>
      <c r="AB1553" s="67"/>
    </row>
    <row r="1554" spans="1:28" x14ac:dyDescent="0.25">
      <c r="A1554" s="18"/>
      <c r="B1554" s="18"/>
      <c r="C1554" s="18"/>
      <c r="D1554" s="74"/>
      <c r="E1554" s="74"/>
      <c r="F1554" s="74"/>
      <c r="G1554" s="75"/>
      <c r="H1554" s="5"/>
      <c r="I1554" s="5"/>
      <c r="J1554" s="5"/>
      <c r="K1554" s="5"/>
      <c r="O1554" s="5"/>
      <c r="P1554" s="5"/>
      <c r="Q1554" s="5"/>
      <c r="R1554" s="18"/>
      <c r="S1554" s="18"/>
      <c r="T1554" s="18"/>
      <c r="AA1554" s="67"/>
      <c r="AB1554" s="67"/>
    </row>
    <row r="1555" spans="1:28" x14ac:dyDescent="0.25">
      <c r="A1555" s="18"/>
      <c r="B1555" s="18"/>
      <c r="C1555" s="18"/>
      <c r="D1555" s="74"/>
      <c r="E1555" s="74"/>
      <c r="F1555" s="74"/>
      <c r="G1555" s="75"/>
      <c r="H1555" s="5"/>
      <c r="I1555" s="5"/>
      <c r="J1555" s="5"/>
      <c r="K1555" s="5"/>
      <c r="O1555" s="5"/>
      <c r="P1555" s="5"/>
      <c r="Q1555" s="5"/>
      <c r="R1555" s="18"/>
      <c r="S1555" s="18"/>
      <c r="T1555" s="18"/>
      <c r="AA1555" s="67"/>
      <c r="AB1555" s="67"/>
    </row>
    <row r="1556" spans="1:28" x14ac:dyDescent="0.25">
      <c r="A1556" s="18"/>
      <c r="B1556" s="18"/>
      <c r="C1556" s="18"/>
      <c r="D1556" s="74"/>
      <c r="E1556" s="74"/>
      <c r="F1556" s="74"/>
      <c r="G1556" s="75"/>
      <c r="H1556" s="5"/>
      <c r="I1556" s="5"/>
      <c r="J1556" s="5"/>
      <c r="K1556" s="5"/>
      <c r="O1556" s="5"/>
      <c r="P1556" s="5"/>
      <c r="Q1556" s="5"/>
      <c r="R1556" s="18"/>
      <c r="S1556" s="18"/>
      <c r="T1556" s="18"/>
      <c r="AA1556" s="67"/>
      <c r="AB1556" s="67"/>
    </row>
    <row r="1557" spans="1:28" x14ac:dyDescent="0.25">
      <c r="A1557" s="18"/>
      <c r="B1557" s="18"/>
      <c r="C1557" s="18"/>
      <c r="D1557" s="74"/>
      <c r="E1557" s="74"/>
      <c r="F1557" s="74"/>
      <c r="G1557" s="75"/>
      <c r="H1557" s="5"/>
      <c r="I1557" s="5"/>
      <c r="J1557" s="5"/>
      <c r="K1557" s="5"/>
      <c r="O1557" s="5"/>
      <c r="P1557" s="5"/>
      <c r="Q1557" s="5"/>
      <c r="R1557" s="18"/>
      <c r="S1557" s="18"/>
      <c r="T1557" s="18"/>
      <c r="AA1557" s="67"/>
      <c r="AB1557" s="67"/>
    </row>
    <row r="1558" spans="1:28" x14ac:dyDescent="0.25">
      <c r="A1558" s="18"/>
      <c r="B1558" s="18"/>
      <c r="C1558" s="18"/>
      <c r="D1558" s="74"/>
      <c r="E1558" s="74"/>
      <c r="F1558" s="74"/>
      <c r="G1558" s="75"/>
      <c r="H1558" s="5"/>
      <c r="I1558" s="5"/>
      <c r="J1558" s="5"/>
      <c r="K1558" s="5"/>
      <c r="O1558" s="5"/>
      <c r="P1558" s="5"/>
      <c r="Q1558" s="5"/>
      <c r="R1558" s="18"/>
      <c r="S1558" s="18"/>
      <c r="T1558" s="18"/>
      <c r="AA1558" s="67"/>
      <c r="AB1558" s="67"/>
    </row>
    <row r="1559" spans="1:28" x14ac:dyDescent="0.25">
      <c r="A1559" s="18"/>
      <c r="B1559" s="18"/>
      <c r="C1559" s="18"/>
      <c r="D1559" s="74"/>
      <c r="E1559" s="74"/>
      <c r="F1559" s="74"/>
      <c r="G1559" s="75"/>
      <c r="H1559" s="5"/>
      <c r="I1559" s="5"/>
      <c r="J1559" s="5"/>
      <c r="K1559" s="5"/>
      <c r="O1559" s="5"/>
      <c r="P1559" s="5"/>
      <c r="Q1559" s="5"/>
      <c r="R1559" s="18"/>
      <c r="S1559" s="18"/>
      <c r="T1559" s="18"/>
      <c r="AA1559" s="67"/>
      <c r="AB1559" s="67"/>
    </row>
    <row r="1560" spans="1:28" x14ac:dyDescent="0.25">
      <c r="A1560" s="18"/>
      <c r="B1560" s="18"/>
      <c r="C1560" s="18"/>
      <c r="D1560" s="74"/>
      <c r="E1560" s="74"/>
      <c r="F1560" s="74"/>
      <c r="G1560" s="75"/>
      <c r="H1560" s="5"/>
      <c r="I1560" s="5"/>
      <c r="J1560" s="5"/>
      <c r="K1560" s="5"/>
      <c r="O1560" s="5"/>
      <c r="P1560" s="5"/>
      <c r="Q1560" s="5"/>
      <c r="R1560" s="18"/>
      <c r="S1560" s="18"/>
      <c r="T1560" s="18"/>
      <c r="AA1560" s="67"/>
      <c r="AB1560" s="67"/>
    </row>
    <row r="1561" spans="1:28" x14ac:dyDescent="0.25">
      <c r="A1561" s="18"/>
      <c r="B1561" s="18"/>
      <c r="C1561" s="18"/>
      <c r="D1561" s="74"/>
      <c r="E1561" s="74"/>
      <c r="F1561" s="74"/>
      <c r="G1561" s="75"/>
      <c r="H1561" s="5"/>
      <c r="I1561" s="5"/>
      <c r="J1561" s="5"/>
      <c r="K1561" s="5"/>
      <c r="O1561" s="5"/>
      <c r="P1561" s="5"/>
      <c r="Q1561" s="5"/>
      <c r="R1561" s="18"/>
      <c r="S1561" s="18"/>
      <c r="T1561" s="18"/>
      <c r="AA1561" s="67"/>
      <c r="AB1561" s="67"/>
    </row>
    <row r="1562" spans="1:28" x14ac:dyDescent="0.25">
      <c r="A1562" s="18"/>
      <c r="B1562" s="18"/>
      <c r="C1562" s="18"/>
      <c r="D1562" s="74"/>
      <c r="E1562" s="74"/>
      <c r="F1562" s="74"/>
      <c r="G1562" s="75"/>
      <c r="H1562" s="5"/>
      <c r="I1562" s="5"/>
      <c r="J1562" s="5"/>
      <c r="K1562" s="5"/>
      <c r="O1562" s="5"/>
      <c r="P1562" s="5"/>
      <c r="Q1562" s="5"/>
      <c r="R1562" s="18"/>
      <c r="S1562" s="18"/>
      <c r="T1562" s="18"/>
      <c r="AA1562" s="67"/>
      <c r="AB1562" s="67"/>
    </row>
    <row r="1563" spans="1:28" x14ac:dyDescent="0.25">
      <c r="A1563" s="18"/>
      <c r="B1563" s="18"/>
      <c r="C1563" s="18"/>
      <c r="D1563" s="74"/>
      <c r="E1563" s="74"/>
      <c r="F1563" s="74"/>
      <c r="G1563" s="75"/>
      <c r="H1563" s="5"/>
      <c r="I1563" s="5"/>
      <c r="J1563" s="5"/>
      <c r="K1563" s="5"/>
      <c r="O1563" s="5"/>
      <c r="P1563" s="5"/>
      <c r="Q1563" s="5"/>
      <c r="R1563" s="18"/>
      <c r="S1563" s="18"/>
      <c r="T1563" s="18"/>
      <c r="AA1563" s="67"/>
      <c r="AB1563" s="67"/>
    </row>
    <row r="1564" spans="1:28" x14ac:dyDescent="0.25">
      <c r="A1564" s="18"/>
      <c r="B1564" s="18"/>
      <c r="C1564" s="18"/>
      <c r="D1564" s="74"/>
      <c r="E1564" s="74"/>
      <c r="F1564" s="74"/>
      <c r="G1564" s="75"/>
      <c r="H1564" s="5"/>
      <c r="I1564" s="5"/>
      <c r="J1564" s="5"/>
      <c r="K1564" s="5"/>
      <c r="O1564" s="5"/>
      <c r="P1564" s="5"/>
      <c r="Q1564" s="5"/>
      <c r="R1564" s="18"/>
      <c r="S1564" s="18"/>
      <c r="T1564" s="18"/>
      <c r="AA1564" s="67"/>
      <c r="AB1564" s="67"/>
    </row>
    <row r="1565" spans="1:28" x14ac:dyDescent="0.25">
      <c r="A1565" s="18"/>
      <c r="B1565" s="18"/>
      <c r="C1565" s="18"/>
      <c r="D1565" s="74"/>
      <c r="E1565" s="74"/>
      <c r="F1565" s="74"/>
      <c r="G1565" s="75"/>
      <c r="H1565" s="5"/>
      <c r="I1565" s="5"/>
      <c r="J1565" s="5"/>
      <c r="K1565" s="5"/>
      <c r="O1565" s="5"/>
      <c r="P1565" s="5"/>
      <c r="Q1565" s="5"/>
      <c r="R1565" s="18"/>
      <c r="S1565" s="18"/>
      <c r="T1565" s="18"/>
      <c r="AA1565" s="67"/>
      <c r="AB1565" s="67"/>
    </row>
    <row r="1566" spans="1:28" x14ac:dyDescent="0.25">
      <c r="A1566" s="18"/>
      <c r="B1566" s="18"/>
      <c r="C1566" s="18"/>
      <c r="D1566" s="74"/>
      <c r="E1566" s="74"/>
      <c r="F1566" s="74"/>
      <c r="G1566" s="75"/>
      <c r="H1566" s="5"/>
      <c r="I1566" s="5"/>
      <c r="J1566" s="5"/>
      <c r="K1566" s="5"/>
      <c r="O1566" s="5"/>
      <c r="P1566" s="5"/>
      <c r="Q1566" s="5"/>
      <c r="R1566" s="18"/>
      <c r="S1566" s="18"/>
      <c r="T1566" s="18"/>
      <c r="AA1566" s="67"/>
      <c r="AB1566" s="67"/>
    </row>
    <row r="1567" spans="1:28" x14ac:dyDescent="0.25">
      <c r="A1567" s="18"/>
      <c r="B1567" s="18"/>
      <c r="C1567" s="18"/>
      <c r="D1567" s="74"/>
      <c r="E1567" s="74"/>
      <c r="F1567" s="74"/>
      <c r="G1567" s="75"/>
      <c r="H1567" s="5"/>
      <c r="I1567" s="5"/>
      <c r="J1567" s="5"/>
      <c r="K1567" s="5"/>
      <c r="O1567" s="5"/>
      <c r="P1567" s="5"/>
      <c r="Q1567" s="5"/>
      <c r="R1567" s="18"/>
      <c r="S1567" s="18"/>
      <c r="T1567" s="18"/>
      <c r="AA1567" s="67"/>
      <c r="AB1567" s="67"/>
    </row>
    <row r="1568" spans="1:28" x14ac:dyDescent="0.25">
      <c r="A1568" s="18"/>
      <c r="B1568" s="18"/>
      <c r="C1568" s="18"/>
      <c r="D1568" s="74"/>
      <c r="E1568" s="74"/>
      <c r="F1568" s="74"/>
      <c r="G1568" s="75"/>
      <c r="H1568" s="5"/>
      <c r="I1568" s="5"/>
      <c r="J1568" s="5"/>
      <c r="K1568" s="5"/>
      <c r="O1568" s="5"/>
      <c r="P1568" s="5"/>
      <c r="Q1568" s="5"/>
      <c r="R1568" s="18"/>
      <c r="S1568" s="18"/>
      <c r="T1568" s="18"/>
      <c r="AA1568" s="67"/>
      <c r="AB1568" s="67"/>
    </row>
    <row r="1569" spans="1:28" x14ac:dyDescent="0.25">
      <c r="A1569" s="18"/>
      <c r="B1569" s="18"/>
      <c r="C1569" s="18"/>
      <c r="D1569" s="74"/>
      <c r="E1569" s="74"/>
      <c r="F1569" s="74"/>
      <c r="G1569" s="75"/>
      <c r="H1569" s="5"/>
      <c r="I1569" s="5"/>
      <c r="J1569" s="5"/>
      <c r="K1569" s="5"/>
      <c r="O1569" s="5"/>
      <c r="P1569" s="5"/>
      <c r="Q1569" s="5"/>
      <c r="R1569" s="18"/>
      <c r="S1569" s="18"/>
      <c r="T1569" s="18"/>
      <c r="AA1569" s="67"/>
      <c r="AB1569" s="67"/>
    </row>
    <row r="1570" spans="1:28" x14ac:dyDescent="0.25">
      <c r="A1570" s="18"/>
      <c r="B1570" s="18"/>
      <c r="C1570" s="18"/>
      <c r="D1570" s="74"/>
      <c r="E1570" s="74"/>
      <c r="F1570" s="74"/>
      <c r="G1570" s="75"/>
      <c r="H1570" s="5"/>
      <c r="I1570" s="5"/>
      <c r="J1570" s="5"/>
      <c r="K1570" s="5"/>
      <c r="O1570" s="5"/>
      <c r="P1570" s="5"/>
      <c r="Q1570" s="5"/>
      <c r="R1570" s="18"/>
      <c r="S1570" s="18"/>
      <c r="T1570" s="18"/>
      <c r="AA1570" s="67"/>
      <c r="AB1570" s="67"/>
    </row>
    <row r="1571" spans="1:28" x14ac:dyDescent="0.25">
      <c r="A1571" s="18"/>
      <c r="B1571" s="18"/>
      <c r="C1571" s="18"/>
      <c r="D1571" s="74"/>
      <c r="E1571" s="74"/>
      <c r="F1571" s="74"/>
      <c r="G1571" s="75"/>
      <c r="H1571" s="5"/>
      <c r="I1571" s="5"/>
      <c r="J1571" s="5"/>
      <c r="K1571" s="5"/>
      <c r="O1571" s="5"/>
      <c r="P1571" s="5"/>
      <c r="Q1571" s="5"/>
      <c r="R1571" s="18"/>
      <c r="S1571" s="18"/>
      <c r="T1571" s="18"/>
      <c r="AA1571" s="67"/>
      <c r="AB1571" s="67"/>
    </row>
    <row r="1572" spans="1:28" x14ac:dyDescent="0.25">
      <c r="A1572" s="18"/>
      <c r="B1572" s="18"/>
      <c r="C1572" s="18"/>
      <c r="D1572" s="74"/>
      <c r="E1572" s="74"/>
      <c r="F1572" s="74"/>
      <c r="G1572" s="75"/>
      <c r="H1572" s="5"/>
      <c r="I1572" s="5"/>
      <c r="J1572" s="5"/>
      <c r="K1572" s="5"/>
      <c r="O1572" s="5"/>
      <c r="P1572" s="5"/>
      <c r="Q1572" s="5"/>
      <c r="R1572" s="18"/>
      <c r="S1572" s="18"/>
      <c r="T1572" s="18"/>
      <c r="AA1572" s="67"/>
      <c r="AB1572" s="67"/>
    </row>
    <row r="1573" spans="1:28" x14ac:dyDescent="0.25">
      <c r="A1573" s="18"/>
      <c r="B1573" s="18"/>
      <c r="C1573" s="18"/>
      <c r="D1573" s="74"/>
      <c r="E1573" s="74"/>
      <c r="F1573" s="74"/>
      <c r="G1573" s="75"/>
      <c r="H1573" s="5"/>
      <c r="I1573" s="5"/>
      <c r="J1573" s="5"/>
      <c r="K1573" s="5"/>
      <c r="O1573" s="5"/>
      <c r="P1573" s="5"/>
      <c r="Q1573" s="5"/>
      <c r="R1573" s="18"/>
      <c r="S1573" s="18"/>
      <c r="T1573" s="18"/>
      <c r="AA1573" s="67"/>
      <c r="AB1573" s="67"/>
    </row>
    <row r="1574" spans="1:28" x14ac:dyDescent="0.25">
      <c r="A1574" s="18"/>
      <c r="B1574" s="18"/>
      <c r="C1574" s="18"/>
      <c r="D1574" s="74"/>
      <c r="E1574" s="74"/>
      <c r="F1574" s="74"/>
      <c r="G1574" s="75"/>
      <c r="H1574" s="5"/>
      <c r="I1574" s="5"/>
      <c r="J1574" s="5"/>
      <c r="K1574" s="5"/>
      <c r="O1574" s="5"/>
      <c r="P1574" s="5"/>
      <c r="Q1574" s="5"/>
      <c r="R1574" s="18"/>
      <c r="S1574" s="18"/>
      <c r="T1574" s="18"/>
      <c r="AA1574" s="67"/>
      <c r="AB1574" s="67"/>
    </row>
    <row r="1575" spans="1:28" x14ac:dyDescent="0.25">
      <c r="A1575" s="18"/>
      <c r="B1575" s="18"/>
      <c r="C1575" s="18"/>
      <c r="D1575" s="74"/>
      <c r="E1575" s="74"/>
      <c r="F1575" s="74"/>
      <c r="G1575" s="75"/>
      <c r="H1575" s="5"/>
      <c r="I1575" s="5"/>
      <c r="J1575" s="5"/>
      <c r="K1575" s="5"/>
      <c r="O1575" s="5"/>
      <c r="P1575" s="5"/>
      <c r="Q1575" s="5"/>
      <c r="R1575" s="18"/>
      <c r="S1575" s="18"/>
      <c r="T1575" s="18"/>
      <c r="AA1575" s="67"/>
      <c r="AB1575" s="67"/>
    </row>
    <row r="1576" spans="1:28" x14ac:dyDescent="0.25">
      <c r="A1576" s="18"/>
      <c r="B1576" s="18"/>
      <c r="C1576" s="18"/>
      <c r="D1576" s="74"/>
      <c r="E1576" s="74"/>
      <c r="F1576" s="74"/>
      <c r="G1576" s="75"/>
      <c r="H1576" s="5"/>
      <c r="I1576" s="5"/>
      <c r="J1576" s="5"/>
      <c r="K1576" s="5"/>
      <c r="O1576" s="5"/>
      <c r="P1576" s="5"/>
      <c r="Q1576" s="5"/>
      <c r="R1576" s="18"/>
      <c r="S1576" s="18"/>
      <c r="T1576" s="18"/>
      <c r="AA1576" s="67"/>
      <c r="AB1576" s="67"/>
    </row>
    <row r="1577" spans="1:28" x14ac:dyDescent="0.25">
      <c r="A1577" s="18"/>
      <c r="B1577" s="18"/>
      <c r="C1577" s="18"/>
      <c r="D1577" s="74"/>
      <c r="E1577" s="74"/>
      <c r="F1577" s="74"/>
      <c r="G1577" s="75"/>
      <c r="H1577" s="5"/>
      <c r="I1577" s="5"/>
      <c r="J1577" s="5"/>
      <c r="K1577" s="5"/>
      <c r="O1577" s="5"/>
      <c r="P1577" s="5"/>
      <c r="Q1577" s="5"/>
      <c r="R1577" s="18"/>
      <c r="S1577" s="18"/>
      <c r="T1577" s="18"/>
      <c r="AA1577" s="67"/>
      <c r="AB1577" s="67"/>
    </row>
    <row r="1578" spans="1:28" x14ac:dyDescent="0.25">
      <c r="A1578" s="18"/>
      <c r="B1578" s="18"/>
      <c r="C1578" s="18"/>
      <c r="D1578" s="74"/>
      <c r="E1578" s="74"/>
      <c r="F1578" s="74"/>
      <c r="G1578" s="75"/>
      <c r="H1578" s="5"/>
      <c r="I1578" s="5"/>
      <c r="J1578" s="5"/>
      <c r="K1578" s="5"/>
      <c r="O1578" s="5"/>
      <c r="P1578" s="5"/>
      <c r="Q1578" s="5"/>
      <c r="R1578" s="18"/>
      <c r="S1578" s="18"/>
      <c r="T1578" s="18"/>
      <c r="AA1578" s="67"/>
      <c r="AB1578" s="67"/>
    </row>
    <row r="1579" spans="1:28" x14ac:dyDescent="0.25">
      <c r="A1579" s="18"/>
      <c r="B1579" s="18"/>
      <c r="C1579" s="18"/>
      <c r="D1579" s="74"/>
      <c r="E1579" s="74"/>
      <c r="F1579" s="74"/>
      <c r="G1579" s="75"/>
      <c r="H1579" s="5"/>
      <c r="I1579" s="5"/>
      <c r="J1579" s="5"/>
      <c r="K1579" s="5"/>
      <c r="O1579" s="5"/>
      <c r="P1579" s="5"/>
      <c r="Q1579" s="5"/>
      <c r="R1579" s="18"/>
      <c r="S1579" s="18"/>
      <c r="T1579" s="18"/>
      <c r="AA1579" s="67"/>
      <c r="AB1579" s="67"/>
    </row>
    <row r="1580" spans="1:28" x14ac:dyDescent="0.25">
      <c r="A1580" s="18"/>
      <c r="B1580" s="18"/>
      <c r="C1580" s="18"/>
      <c r="D1580" s="74"/>
      <c r="E1580" s="74"/>
      <c r="F1580" s="74"/>
      <c r="G1580" s="75"/>
      <c r="H1580" s="5"/>
      <c r="I1580" s="5"/>
      <c r="J1580" s="5"/>
      <c r="K1580" s="5"/>
      <c r="O1580" s="5"/>
      <c r="P1580" s="5"/>
      <c r="Q1580" s="5"/>
      <c r="R1580" s="18"/>
      <c r="S1580" s="18"/>
      <c r="T1580" s="18"/>
      <c r="AA1580" s="67"/>
      <c r="AB1580" s="67"/>
    </row>
    <row r="1581" spans="1:28" x14ac:dyDescent="0.25">
      <c r="A1581" s="18"/>
      <c r="B1581" s="18"/>
      <c r="C1581" s="18"/>
      <c r="D1581" s="74"/>
      <c r="E1581" s="74"/>
      <c r="F1581" s="74"/>
      <c r="G1581" s="75"/>
      <c r="H1581" s="5"/>
      <c r="I1581" s="5"/>
      <c r="J1581" s="5"/>
      <c r="K1581" s="5"/>
      <c r="O1581" s="5"/>
      <c r="P1581" s="5"/>
      <c r="Q1581" s="5"/>
      <c r="R1581" s="18"/>
      <c r="S1581" s="18"/>
      <c r="T1581" s="18"/>
      <c r="AA1581" s="67"/>
      <c r="AB1581" s="67"/>
    </row>
    <row r="1582" spans="1:28" x14ac:dyDescent="0.25">
      <c r="A1582" s="18"/>
      <c r="B1582" s="18"/>
      <c r="C1582" s="18"/>
      <c r="D1582" s="74"/>
      <c r="E1582" s="74"/>
      <c r="F1582" s="74"/>
      <c r="G1582" s="75"/>
      <c r="H1582" s="5"/>
      <c r="I1582" s="5"/>
      <c r="J1582" s="5"/>
      <c r="K1582" s="5"/>
      <c r="O1582" s="5"/>
      <c r="P1582" s="5"/>
      <c r="Q1582" s="5"/>
      <c r="R1582" s="18"/>
      <c r="S1582" s="18"/>
      <c r="T1582" s="18"/>
      <c r="AA1582" s="67"/>
      <c r="AB1582" s="67"/>
    </row>
    <row r="1583" spans="1:28" x14ac:dyDescent="0.25">
      <c r="A1583" s="18"/>
      <c r="B1583" s="18"/>
      <c r="C1583" s="18"/>
      <c r="D1583" s="74"/>
      <c r="E1583" s="74"/>
      <c r="F1583" s="74"/>
      <c r="G1583" s="75"/>
      <c r="H1583" s="5"/>
      <c r="I1583" s="5"/>
      <c r="J1583" s="5"/>
      <c r="K1583" s="5"/>
      <c r="O1583" s="5"/>
      <c r="P1583" s="5"/>
      <c r="Q1583" s="5"/>
      <c r="R1583" s="18"/>
      <c r="S1583" s="18"/>
      <c r="T1583" s="18"/>
      <c r="AA1583" s="67"/>
      <c r="AB1583" s="67"/>
    </row>
    <row r="1584" spans="1:28" x14ac:dyDescent="0.25">
      <c r="A1584" s="18"/>
      <c r="B1584" s="18"/>
      <c r="C1584" s="18"/>
      <c r="D1584" s="74"/>
      <c r="E1584" s="74"/>
      <c r="F1584" s="74"/>
      <c r="G1584" s="75"/>
      <c r="H1584" s="5"/>
      <c r="I1584" s="5"/>
      <c r="J1584" s="5"/>
      <c r="K1584" s="5"/>
      <c r="O1584" s="5"/>
      <c r="P1584" s="5"/>
      <c r="Q1584" s="5"/>
      <c r="R1584" s="18"/>
      <c r="S1584" s="18"/>
      <c r="T1584" s="18"/>
      <c r="AA1584" s="67"/>
      <c r="AB1584" s="67"/>
    </row>
    <row r="1585" spans="1:31" x14ac:dyDescent="0.25">
      <c r="A1585" s="18"/>
      <c r="B1585" s="18"/>
      <c r="C1585" s="18"/>
      <c r="D1585" s="74"/>
      <c r="E1585" s="74"/>
      <c r="F1585" s="74"/>
      <c r="G1585" s="75"/>
      <c r="H1585" s="5"/>
      <c r="I1585" s="5"/>
      <c r="J1585" s="5"/>
      <c r="K1585" s="5"/>
      <c r="O1585" s="5"/>
      <c r="P1585" s="5"/>
      <c r="Q1585" s="5"/>
      <c r="R1585" s="18"/>
      <c r="S1585" s="18"/>
      <c r="T1585" s="18"/>
      <c r="AA1585" s="67"/>
      <c r="AB1585" s="67"/>
    </row>
    <row r="1586" spans="1:31" x14ac:dyDescent="0.25">
      <c r="A1586" s="18"/>
      <c r="B1586" s="18"/>
      <c r="C1586" s="18"/>
      <c r="D1586" s="74"/>
      <c r="E1586" s="74"/>
      <c r="F1586" s="74"/>
      <c r="G1586" s="75"/>
      <c r="H1586" s="5"/>
      <c r="I1586" s="5"/>
      <c r="J1586" s="5"/>
      <c r="K1586" s="5"/>
      <c r="O1586" s="5"/>
      <c r="P1586" s="5"/>
      <c r="Q1586" s="5"/>
      <c r="R1586" s="18"/>
      <c r="S1586" s="18"/>
      <c r="T1586" s="18"/>
      <c r="AA1586" s="67"/>
      <c r="AB1586" s="67"/>
    </row>
    <row r="1587" spans="1:31" x14ac:dyDescent="0.25">
      <c r="A1587" s="18"/>
      <c r="B1587" s="18"/>
      <c r="C1587" s="18"/>
      <c r="D1587" s="74"/>
      <c r="E1587" s="74"/>
      <c r="F1587" s="74"/>
      <c r="G1587" s="75"/>
      <c r="H1587" s="5"/>
      <c r="I1587" s="5"/>
      <c r="J1587" s="5"/>
      <c r="K1587" s="5"/>
      <c r="O1587" s="5"/>
      <c r="P1587" s="5"/>
      <c r="Q1587" s="5"/>
      <c r="R1587" s="18"/>
      <c r="S1587" s="18"/>
      <c r="T1587" s="18"/>
      <c r="AA1587" s="67"/>
      <c r="AB1587" s="67"/>
    </row>
    <row r="1588" spans="1:31" x14ac:dyDescent="0.25">
      <c r="A1588" s="18"/>
      <c r="B1588" s="18"/>
      <c r="C1588" s="18"/>
      <c r="D1588" s="74"/>
      <c r="E1588" s="74"/>
      <c r="F1588" s="74"/>
      <c r="G1588" s="75"/>
      <c r="H1588" s="5"/>
      <c r="I1588" s="5"/>
      <c r="J1588" s="5"/>
      <c r="K1588" s="5"/>
      <c r="O1588" s="5"/>
      <c r="P1588" s="5"/>
      <c r="Q1588" s="5"/>
      <c r="R1588" s="18"/>
      <c r="S1588" s="18"/>
      <c r="T1588" s="18"/>
      <c r="AA1588" s="67"/>
      <c r="AB1588" s="67"/>
    </row>
    <row r="1589" spans="1:31" x14ac:dyDescent="0.25">
      <c r="A1589" s="18"/>
      <c r="B1589" s="18"/>
      <c r="C1589" s="18"/>
      <c r="D1589" s="74"/>
      <c r="E1589" s="74"/>
      <c r="F1589" s="74"/>
      <c r="G1589" s="75"/>
      <c r="H1589" s="5"/>
      <c r="I1589" s="5"/>
      <c r="J1589" s="5"/>
      <c r="K1589" s="5"/>
      <c r="O1589" s="5"/>
      <c r="P1589" s="5"/>
      <c r="Q1589" s="5"/>
      <c r="R1589" s="18"/>
      <c r="S1589" s="18"/>
      <c r="T1589" s="18"/>
      <c r="AA1589" s="67"/>
      <c r="AB1589" s="67"/>
    </row>
    <row r="1590" spans="1:31" x14ac:dyDescent="0.25">
      <c r="A1590" s="18"/>
      <c r="B1590" s="18"/>
      <c r="C1590" s="18"/>
      <c r="D1590" s="74"/>
      <c r="E1590" s="74"/>
      <c r="F1590" s="74"/>
      <c r="G1590" s="75"/>
      <c r="H1590" s="5"/>
      <c r="I1590" s="5"/>
      <c r="J1590" s="5"/>
      <c r="K1590" s="5"/>
      <c r="O1590" s="5"/>
      <c r="P1590" s="5"/>
      <c r="Q1590" s="5"/>
      <c r="R1590" s="18"/>
      <c r="S1590" s="18"/>
      <c r="T1590" s="18"/>
      <c r="AA1590" s="67"/>
      <c r="AB1590" s="67"/>
    </row>
    <row r="1591" spans="1:31" x14ac:dyDescent="0.25">
      <c r="A1591" s="18"/>
      <c r="B1591" s="18"/>
      <c r="C1591" s="18"/>
      <c r="D1591" s="74"/>
      <c r="E1591" s="74"/>
      <c r="F1591" s="74"/>
      <c r="G1591" s="75"/>
      <c r="H1591" s="5"/>
      <c r="I1591" s="5"/>
      <c r="J1591" s="5"/>
      <c r="K1591" s="5"/>
      <c r="O1591" s="5"/>
      <c r="P1591" s="5"/>
      <c r="Q1591" s="5"/>
      <c r="R1591" s="18"/>
      <c r="S1591" s="18"/>
      <c r="T1591" s="18"/>
      <c r="AA1591" s="67"/>
      <c r="AB1591" s="67"/>
    </row>
    <row r="1592" spans="1:31" x14ac:dyDescent="0.25">
      <c r="A1592" s="18"/>
      <c r="B1592" s="18"/>
      <c r="C1592" s="18"/>
      <c r="D1592" s="74"/>
      <c r="E1592" s="74"/>
      <c r="F1592" s="74"/>
      <c r="G1592" s="75"/>
      <c r="H1592" s="5"/>
      <c r="I1592" s="5"/>
      <c r="J1592" s="5"/>
      <c r="K1592" s="5"/>
      <c r="O1592" s="5"/>
      <c r="P1592" s="5"/>
      <c r="Q1592" s="5"/>
      <c r="R1592" s="18"/>
      <c r="S1592" s="18"/>
      <c r="T1592" s="18"/>
      <c r="AA1592" s="67"/>
      <c r="AB1592" s="67"/>
    </row>
    <row r="1593" spans="1:31" x14ac:dyDescent="0.25">
      <c r="A1593" s="18"/>
      <c r="B1593" s="18"/>
      <c r="C1593" s="18"/>
      <c r="D1593" s="74"/>
      <c r="E1593" s="74"/>
      <c r="F1593" s="74"/>
      <c r="G1593" s="75"/>
      <c r="H1593" s="5"/>
      <c r="I1593" s="5"/>
      <c r="J1593" s="5"/>
      <c r="K1593" s="5"/>
      <c r="O1593" s="5"/>
      <c r="P1593" s="5"/>
      <c r="Q1593" s="5"/>
      <c r="R1593" s="18"/>
      <c r="S1593" s="18"/>
      <c r="T1593" s="18"/>
      <c r="AA1593" s="67"/>
      <c r="AB1593" s="67"/>
      <c r="AE1593" s="78"/>
    </row>
    <row r="1594" spans="1:31" x14ac:dyDescent="0.25">
      <c r="A1594" s="18"/>
      <c r="B1594" s="18"/>
      <c r="C1594" s="18"/>
      <c r="D1594" s="74"/>
      <c r="E1594" s="74"/>
      <c r="F1594" s="74"/>
      <c r="G1594" s="75"/>
      <c r="H1594" s="5"/>
      <c r="I1594" s="5"/>
      <c r="J1594" s="5"/>
      <c r="K1594" s="5"/>
      <c r="O1594" s="5"/>
      <c r="P1594" s="5"/>
      <c r="Q1594" s="5"/>
      <c r="R1594" s="18"/>
      <c r="S1594" s="18"/>
      <c r="T1594" s="18"/>
      <c r="AA1594" s="67"/>
      <c r="AB1594" s="67"/>
      <c r="AE1594" s="78"/>
    </row>
    <row r="1595" spans="1:31" x14ac:dyDescent="0.25">
      <c r="A1595" s="18"/>
      <c r="B1595" s="18"/>
      <c r="C1595" s="18"/>
      <c r="D1595" s="74"/>
      <c r="E1595" s="74"/>
      <c r="F1595" s="74"/>
      <c r="G1595" s="75"/>
      <c r="H1595" s="5"/>
      <c r="I1595" s="5"/>
      <c r="J1595" s="5"/>
      <c r="K1595" s="5"/>
      <c r="O1595" s="5"/>
      <c r="P1595" s="5"/>
      <c r="Q1595" s="5"/>
      <c r="R1595" s="18"/>
      <c r="S1595" s="18"/>
      <c r="T1595" s="18"/>
      <c r="AA1595" s="67"/>
      <c r="AB1595" s="67"/>
      <c r="AE1595" s="78"/>
    </row>
    <row r="1596" spans="1:31" x14ac:dyDescent="0.25">
      <c r="A1596" s="18"/>
      <c r="B1596" s="18"/>
      <c r="C1596" s="18"/>
      <c r="D1596" s="74"/>
      <c r="E1596" s="74"/>
      <c r="F1596" s="74"/>
      <c r="G1596" s="75"/>
      <c r="H1596" s="5"/>
      <c r="I1596" s="5"/>
      <c r="J1596" s="5"/>
      <c r="K1596" s="5"/>
      <c r="O1596" s="5"/>
      <c r="P1596" s="5"/>
      <c r="Q1596" s="5"/>
      <c r="R1596" s="18"/>
      <c r="S1596" s="18"/>
      <c r="T1596" s="18"/>
      <c r="AA1596" s="67"/>
      <c r="AB1596" s="67"/>
      <c r="AE1596" s="78"/>
    </row>
    <row r="1597" spans="1:31" x14ac:dyDescent="0.25">
      <c r="A1597" s="18"/>
      <c r="B1597" s="18"/>
      <c r="C1597" s="18"/>
      <c r="D1597" s="74"/>
      <c r="E1597" s="74"/>
      <c r="F1597" s="74"/>
      <c r="G1597" s="75"/>
      <c r="H1597" s="5"/>
      <c r="I1597" s="5"/>
      <c r="J1597" s="5"/>
      <c r="K1597" s="5"/>
      <c r="O1597" s="5"/>
      <c r="P1597" s="5"/>
      <c r="Q1597" s="5"/>
      <c r="R1597" s="18"/>
      <c r="S1597" s="18"/>
      <c r="T1597" s="18"/>
      <c r="AA1597" s="67"/>
      <c r="AB1597" s="67"/>
      <c r="AE1597" s="78"/>
    </row>
    <row r="1598" spans="1:31" x14ac:dyDescent="0.25">
      <c r="A1598" s="18"/>
      <c r="B1598" s="18"/>
      <c r="C1598" s="18"/>
      <c r="D1598" s="74"/>
      <c r="E1598" s="74"/>
      <c r="F1598" s="74"/>
      <c r="G1598" s="75"/>
      <c r="H1598" s="5"/>
      <c r="I1598" s="5"/>
      <c r="J1598" s="5"/>
      <c r="K1598" s="5"/>
      <c r="O1598" s="5"/>
      <c r="P1598" s="5"/>
      <c r="Q1598" s="5"/>
      <c r="R1598" s="18"/>
      <c r="S1598" s="18"/>
      <c r="T1598" s="18"/>
      <c r="AA1598" s="67"/>
      <c r="AB1598" s="67"/>
      <c r="AE1598" s="78"/>
    </row>
    <row r="1599" spans="1:31" x14ac:dyDescent="0.25">
      <c r="A1599" s="18"/>
      <c r="B1599" s="18"/>
      <c r="C1599" s="18"/>
      <c r="D1599" s="74"/>
      <c r="E1599" s="74"/>
      <c r="F1599" s="74"/>
      <c r="G1599" s="75"/>
      <c r="H1599" s="5"/>
      <c r="I1599" s="5"/>
      <c r="J1599" s="5"/>
      <c r="K1599" s="5"/>
      <c r="O1599" s="5"/>
      <c r="P1599" s="5"/>
      <c r="Q1599" s="5"/>
      <c r="R1599" s="18"/>
      <c r="S1599" s="18"/>
      <c r="T1599" s="18"/>
      <c r="AA1599" s="67"/>
      <c r="AB1599" s="67"/>
      <c r="AE1599" s="78"/>
    </row>
    <row r="1600" spans="1:31" x14ac:dyDescent="0.25">
      <c r="A1600" s="18"/>
      <c r="B1600" s="18"/>
      <c r="C1600" s="18"/>
      <c r="D1600" s="74"/>
      <c r="E1600" s="74"/>
      <c r="F1600" s="74"/>
      <c r="G1600" s="75"/>
      <c r="H1600" s="5"/>
      <c r="I1600" s="5"/>
      <c r="J1600" s="5"/>
      <c r="K1600" s="5"/>
      <c r="O1600" s="5"/>
      <c r="P1600" s="5"/>
      <c r="Q1600" s="5"/>
      <c r="R1600" s="18"/>
      <c r="S1600" s="18"/>
      <c r="T1600" s="18"/>
      <c r="AA1600" s="67"/>
      <c r="AB1600" s="67"/>
      <c r="AE1600" s="78"/>
    </row>
    <row r="1601" spans="1:31" x14ac:dyDescent="0.25">
      <c r="A1601" s="18"/>
      <c r="B1601" s="18"/>
      <c r="C1601" s="18"/>
      <c r="D1601" s="74"/>
      <c r="E1601" s="74"/>
      <c r="F1601" s="74"/>
      <c r="G1601" s="75"/>
      <c r="H1601" s="5"/>
      <c r="I1601" s="5"/>
      <c r="J1601" s="5"/>
      <c r="K1601" s="5"/>
      <c r="O1601" s="5"/>
      <c r="P1601" s="5"/>
      <c r="Q1601" s="5"/>
      <c r="R1601" s="18"/>
      <c r="S1601" s="18"/>
      <c r="T1601" s="18"/>
      <c r="AA1601" s="67"/>
      <c r="AB1601" s="67"/>
      <c r="AE1601" s="78"/>
    </row>
    <row r="1602" spans="1:31" x14ac:dyDescent="0.25">
      <c r="A1602" s="18"/>
      <c r="B1602" s="18"/>
      <c r="C1602" s="18"/>
      <c r="D1602" s="74"/>
      <c r="E1602" s="74"/>
      <c r="F1602" s="74"/>
      <c r="G1602" s="75"/>
      <c r="H1602" s="5"/>
      <c r="I1602" s="5"/>
      <c r="J1602" s="5"/>
      <c r="K1602" s="5"/>
      <c r="O1602" s="5"/>
      <c r="P1602" s="5"/>
      <c r="Q1602" s="5"/>
      <c r="R1602" s="18"/>
      <c r="S1602" s="18"/>
      <c r="T1602" s="18"/>
      <c r="AA1602" s="67"/>
      <c r="AB1602" s="67"/>
      <c r="AE1602" s="78"/>
    </row>
    <row r="1603" spans="1:31" x14ac:dyDescent="0.25">
      <c r="A1603" s="18"/>
      <c r="B1603" s="18"/>
      <c r="C1603" s="18"/>
      <c r="D1603" s="74"/>
      <c r="E1603" s="74"/>
      <c r="F1603" s="74"/>
      <c r="G1603" s="75"/>
      <c r="H1603" s="5"/>
      <c r="I1603" s="5"/>
      <c r="J1603" s="5"/>
      <c r="K1603" s="5"/>
      <c r="O1603" s="5"/>
      <c r="P1603" s="5"/>
      <c r="Q1603" s="5"/>
      <c r="R1603" s="18"/>
      <c r="S1603" s="18"/>
      <c r="T1603" s="18"/>
      <c r="AA1603" s="67"/>
      <c r="AB1603" s="67"/>
      <c r="AE1603" s="78"/>
    </row>
    <row r="1604" spans="1:31" x14ac:dyDescent="0.25">
      <c r="A1604" s="18"/>
      <c r="B1604" s="18"/>
      <c r="C1604" s="18"/>
      <c r="D1604" s="74"/>
      <c r="E1604" s="74"/>
      <c r="F1604" s="74"/>
      <c r="G1604" s="75"/>
      <c r="H1604" s="5"/>
      <c r="I1604" s="5"/>
      <c r="J1604" s="5"/>
      <c r="K1604" s="5"/>
      <c r="O1604" s="5"/>
      <c r="P1604" s="5"/>
      <c r="Q1604" s="5"/>
      <c r="R1604" s="18"/>
      <c r="S1604" s="18"/>
      <c r="T1604" s="18"/>
      <c r="AA1604" s="67"/>
      <c r="AB1604" s="67"/>
      <c r="AE1604" s="78"/>
    </row>
    <row r="1605" spans="1:31" x14ac:dyDescent="0.25">
      <c r="A1605" s="18"/>
      <c r="B1605" s="18"/>
      <c r="C1605" s="18"/>
      <c r="D1605" s="74"/>
      <c r="E1605" s="74"/>
      <c r="F1605" s="74"/>
      <c r="G1605" s="75"/>
      <c r="H1605" s="5"/>
      <c r="I1605" s="5"/>
      <c r="J1605" s="5"/>
      <c r="K1605" s="5"/>
      <c r="O1605" s="5"/>
      <c r="P1605" s="5"/>
      <c r="Q1605" s="5"/>
      <c r="R1605" s="18"/>
      <c r="S1605" s="18"/>
      <c r="T1605" s="18"/>
      <c r="AA1605" s="67"/>
      <c r="AB1605" s="67"/>
      <c r="AE1605" s="78"/>
    </row>
    <row r="1606" spans="1:31" x14ac:dyDescent="0.25">
      <c r="A1606" s="18"/>
      <c r="B1606" s="18"/>
      <c r="C1606" s="18"/>
      <c r="D1606" s="74"/>
      <c r="E1606" s="74"/>
      <c r="F1606" s="74"/>
      <c r="G1606" s="75"/>
      <c r="H1606" s="5"/>
      <c r="I1606" s="5"/>
      <c r="J1606" s="5"/>
      <c r="K1606" s="5"/>
      <c r="O1606" s="5"/>
      <c r="P1606" s="5"/>
      <c r="Q1606" s="5"/>
      <c r="R1606" s="18"/>
      <c r="S1606" s="18"/>
      <c r="T1606" s="18"/>
      <c r="AA1606" s="67"/>
      <c r="AB1606" s="67"/>
      <c r="AE1606" s="78"/>
    </row>
    <row r="1607" spans="1:31" x14ac:dyDescent="0.25">
      <c r="A1607" s="18"/>
      <c r="B1607" s="18"/>
      <c r="C1607" s="18"/>
      <c r="D1607" s="74"/>
      <c r="E1607" s="74"/>
      <c r="F1607" s="74"/>
      <c r="G1607" s="75"/>
      <c r="H1607" s="5"/>
      <c r="I1607" s="5"/>
      <c r="J1607" s="5"/>
      <c r="K1607" s="5"/>
      <c r="O1607" s="5"/>
      <c r="P1607" s="5"/>
      <c r="Q1607" s="5"/>
      <c r="R1607" s="18"/>
      <c r="S1607" s="18"/>
      <c r="T1607" s="18"/>
      <c r="AA1607" s="67"/>
      <c r="AB1607" s="67"/>
      <c r="AE1607" s="78"/>
    </row>
    <row r="1608" spans="1:31" x14ac:dyDescent="0.25">
      <c r="A1608" s="18"/>
      <c r="B1608" s="18"/>
      <c r="C1608" s="18"/>
      <c r="D1608" s="74"/>
      <c r="E1608" s="74"/>
      <c r="F1608" s="74"/>
      <c r="G1608" s="75"/>
      <c r="H1608" s="5"/>
      <c r="I1608" s="5"/>
      <c r="J1608" s="5"/>
      <c r="K1608" s="5"/>
      <c r="O1608" s="5"/>
      <c r="P1608" s="5"/>
      <c r="Q1608" s="5"/>
      <c r="R1608" s="18"/>
      <c r="S1608" s="18"/>
      <c r="T1608" s="18"/>
      <c r="AA1608" s="67"/>
      <c r="AB1608" s="67"/>
      <c r="AE1608" s="78"/>
    </row>
    <row r="1609" spans="1:31" x14ac:dyDescent="0.25">
      <c r="A1609" s="18"/>
      <c r="B1609" s="18"/>
      <c r="C1609" s="18"/>
      <c r="D1609" s="74"/>
      <c r="E1609" s="74"/>
      <c r="F1609" s="74"/>
      <c r="G1609" s="75"/>
      <c r="H1609" s="5"/>
      <c r="I1609" s="5"/>
      <c r="J1609" s="5"/>
      <c r="K1609" s="5"/>
      <c r="O1609" s="5"/>
      <c r="P1609" s="5"/>
      <c r="Q1609" s="5"/>
      <c r="R1609" s="18"/>
      <c r="S1609" s="18"/>
      <c r="T1609" s="18"/>
      <c r="AA1609" s="67"/>
      <c r="AB1609" s="67"/>
      <c r="AE1609" s="78"/>
    </row>
    <row r="1610" spans="1:31" x14ac:dyDescent="0.25">
      <c r="A1610" s="18"/>
      <c r="B1610" s="18"/>
      <c r="C1610" s="18"/>
      <c r="D1610" s="74"/>
      <c r="E1610" s="74"/>
      <c r="F1610" s="74"/>
      <c r="G1610" s="75"/>
      <c r="H1610" s="5"/>
      <c r="I1610" s="5"/>
      <c r="J1610" s="5"/>
      <c r="K1610" s="5"/>
      <c r="O1610" s="5"/>
      <c r="P1610" s="5"/>
      <c r="Q1610" s="5"/>
      <c r="R1610" s="18"/>
      <c r="S1610" s="18"/>
      <c r="T1610" s="18"/>
      <c r="AA1610" s="67"/>
      <c r="AB1610" s="67"/>
      <c r="AE1610" s="78"/>
    </row>
    <row r="1611" spans="1:31" x14ac:dyDescent="0.25">
      <c r="A1611" s="18"/>
      <c r="B1611" s="18"/>
      <c r="C1611" s="18"/>
      <c r="D1611" s="74"/>
      <c r="E1611" s="74"/>
      <c r="F1611" s="74"/>
      <c r="G1611" s="75"/>
      <c r="H1611" s="5"/>
      <c r="I1611" s="5"/>
      <c r="J1611" s="5"/>
      <c r="K1611" s="5"/>
      <c r="O1611" s="5"/>
      <c r="P1611" s="5"/>
      <c r="Q1611" s="5"/>
      <c r="R1611" s="18"/>
      <c r="S1611" s="18"/>
      <c r="T1611" s="18"/>
      <c r="AA1611" s="67"/>
      <c r="AB1611" s="67"/>
      <c r="AE1611" s="78"/>
    </row>
    <row r="1612" spans="1:31" x14ac:dyDescent="0.25">
      <c r="A1612" s="18"/>
      <c r="B1612" s="18"/>
      <c r="C1612" s="18"/>
      <c r="D1612" s="74"/>
      <c r="E1612" s="74"/>
      <c r="F1612" s="74"/>
      <c r="G1612" s="75"/>
      <c r="H1612" s="5"/>
      <c r="I1612" s="5"/>
      <c r="J1612" s="5"/>
      <c r="K1612" s="5"/>
      <c r="O1612" s="5"/>
      <c r="P1612" s="5"/>
      <c r="Q1612" s="5"/>
      <c r="R1612" s="18"/>
      <c r="S1612" s="18"/>
      <c r="T1612" s="18"/>
      <c r="AA1612" s="67"/>
      <c r="AB1612" s="67"/>
      <c r="AE1612" s="78"/>
    </row>
    <row r="1613" spans="1:31" x14ac:dyDescent="0.25">
      <c r="A1613" s="18"/>
      <c r="B1613" s="18"/>
      <c r="C1613" s="18"/>
      <c r="D1613" s="74"/>
      <c r="E1613" s="74"/>
      <c r="F1613" s="74"/>
      <c r="G1613" s="75"/>
      <c r="H1613" s="5"/>
      <c r="I1613" s="5"/>
      <c r="J1613" s="5"/>
      <c r="K1613" s="5"/>
      <c r="O1613" s="5"/>
      <c r="P1613" s="5"/>
      <c r="Q1613" s="5"/>
      <c r="R1613" s="18"/>
      <c r="S1613" s="18"/>
      <c r="T1613" s="18"/>
      <c r="AA1613" s="67"/>
      <c r="AB1613" s="67"/>
      <c r="AE1613" s="78"/>
    </row>
    <row r="1614" spans="1:31" x14ac:dyDescent="0.25">
      <c r="A1614" s="18"/>
      <c r="B1614" s="18"/>
      <c r="C1614" s="18"/>
      <c r="D1614" s="74"/>
      <c r="E1614" s="74"/>
      <c r="F1614" s="74"/>
      <c r="G1614" s="75"/>
      <c r="H1614" s="5"/>
      <c r="I1614" s="5"/>
      <c r="J1614" s="5"/>
      <c r="K1614" s="5"/>
      <c r="O1614" s="5"/>
      <c r="P1614" s="5"/>
      <c r="Q1614" s="5"/>
      <c r="R1614" s="18"/>
      <c r="S1614" s="18"/>
      <c r="T1614" s="18"/>
      <c r="AA1614" s="67"/>
      <c r="AB1614" s="67"/>
      <c r="AE1614" s="78"/>
    </row>
    <row r="1615" spans="1:31" x14ac:dyDescent="0.25">
      <c r="A1615" s="18"/>
      <c r="B1615" s="18"/>
      <c r="C1615" s="18"/>
      <c r="D1615" s="74"/>
      <c r="E1615" s="74"/>
      <c r="F1615" s="74"/>
      <c r="G1615" s="75"/>
      <c r="H1615" s="5"/>
      <c r="I1615" s="5"/>
      <c r="J1615" s="5"/>
      <c r="K1615" s="5"/>
      <c r="O1615" s="5"/>
      <c r="P1615" s="5"/>
      <c r="Q1615" s="5"/>
      <c r="R1615" s="18"/>
      <c r="S1615" s="18"/>
      <c r="T1615" s="18"/>
      <c r="AA1615" s="67"/>
      <c r="AB1615" s="67"/>
      <c r="AE1615" s="78"/>
    </row>
    <row r="1616" spans="1:31" x14ac:dyDescent="0.25">
      <c r="A1616" s="18"/>
      <c r="B1616" s="18"/>
      <c r="C1616" s="18"/>
      <c r="D1616" s="74"/>
      <c r="E1616" s="74"/>
      <c r="F1616" s="74"/>
      <c r="G1616" s="75"/>
      <c r="H1616" s="5"/>
      <c r="I1616" s="5"/>
      <c r="J1616" s="5"/>
      <c r="K1616" s="5"/>
      <c r="O1616" s="5"/>
      <c r="P1616" s="5"/>
      <c r="Q1616" s="5"/>
      <c r="R1616" s="18"/>
      <c r="S1616" s="18"/>
      <c r="T1616" s="18"/>
      <c r="AA1616" s="67"/>
      <c r="AB1616" s="67"/>
      <c r="AE1616" s="78"/>
    </row>
    <row r="1617" spans="1:31" x14ac:dyDescent="0.25">
      <c r="A1617" s="18"/>
      <c r="B1617" s="18"/>
      <c r="C1617" s="18"/>
      <c r="D1617" s="74"/>
      <c r="E1617" s="74"/>
      <c r="F1617" s="74"/>
      <c r="G1617" s="75"/>
      <c r="H1617" s="5"/>
      <c r="I1617" s="5"/>
      <c r="J1617" s="5"/>
      <c r="K1617" s="5"/>
      <c r="O1617" s="5"/>
      <c r="P1617" s="5"/>
      <c r="Q1617" s="5"/>
      <c r="R1617" s="18"/>
      <c r="S1617" s="18"/>
      <c r="T1617" s="18"/>
      <c r="AA1617" s="67"/>
      <c r="AB1617" s="67"/>
      <c r="AE1617" s="78"/>
    </row>
    <row r="1618" spans="1:31" x14ac:dyDescent="0.25">
      <c r="A1618" s="18"/>
      <c r="B1618" s="18"/>
      <c r="C1618" s="18"/>
      <c r="D1618" s="74"/>
      <c r="E1618" s="74"/>
      <c r="F1618" s="74"/>
      <c r="G1618" s="75"/>
      <c r="H1618" s="5"/>
      <c r="I1618" s="5"/>
      <c r="J1618" s="5"/>
      <c r="K1618" s="5"/>
      <c r="O1618" s="5"/>
      <c r="P1618" s="5"/>
      <c r="Q1618" s="5"/>
      <c r="R1618" s="18"/>
      <c r="S1618" s="18"/>
      <c r="T1618" s="18"/>
      <c r="AA1618" s="67"/>
      <c r="AB1618" s="67"/>
      <c r="AE1618" s="78"/>
    </row>
    <row r="1619" spans="1:31" x14ac:dyDescent="0.25">
      <c r="A1619" s="18"/>
      <c r="B1619" s="18"/>
      <c r="C1619" s="18"/>
      <c r="D1619" s="74"/>
      <c r="E1619" s="74"/>
      <c r="F1619" s="74"/>
      <c r="G1619" s="75"/>
      <c r="H1619" s="5"/>
      <c r="I1619" s="5"/>
      <c r="J1619" s="5"/>
      <c r="K1619" s="5"/>
      <c r="O1619" s="5"/>
      <c r="P1619" s="5"/>
      <c r="Q1619" s="5"/>
      <c r="R1619" s="18"/>
      <c r="S1619" s="18"/>
      <c r="T1619" s="18"/>
      <c r="AA1619" s="67"/>
      <c r="AB1619" s="67"/>
      <c r="AE1619" s="78"/>
    </row>
    <row r="1620" spans="1:31" x14ac:dyDescent="0.25">
      <c r="A1620" s="18"/>
      <c r="B1620" s="18"/>
      <c r="C1620" s="18"/>
      <c r="D1620" s="74"/>
      <c r="E1620" s="74"/>
      <c r="F1620" s="74"/>
      <c r="G1620" s="75"/>
      <c r="H1620" s="5"/>
      <c r="I1620" s="5"/>
      <c r="J1620" s="5"/>
      <c r="K1620" s="5"/>
      <c r="O1620" s="5"/>
      <c r="P1620" s="5"/>
      <c r="Q1620" s="5"/>
      <c r="R1620" s="18"/>
      <c r="S1620" s="18"/>
      <c r="T1620" s="18"/>
      <c r="AA1620" s="67"/>
      <c r="AB1620" s="67"/>
      <c r="AE1620" s="78"/>
    </row>
    <row r="1621" spans="1:31" x14ac:dyDescent="0.25">
      <c r="A1621" s="18"/>
      <c r="B1621" s="18"/>
      <c r="C1621" s="18"/>
      <c r="D1621" s="74"/>
      <c r="E1621" s="74"/>
      <c r="F1621" s="74"/>
      <c r="G1621" s="75"/>
      <c r="H1621" s="5"/>
      <c r="I1621" s="5"/>
      <c r="J1621" s="5"/>
      <c r="K1621" s="5"/>
      <c r="O1621" s="5"/>
      <c r="P1621" s="5"/>
      <c r="Q1621" s="5"/>
      <c r="R1621" s="18"/>
      <c r="S1621" s="18"/>
      <c r="T1621" s="18"/>
      <c r="AA1621" s="67"/>
      <c r="AB1621" s="67"/>
      <c r="AE1621" s="78"/>
    </row>
    <row r="1622" spans="1:31" x14ac:dyDescent="0.25">
      <c r="A1622" s="18"/>
      <c r="B1622" s="18"/>
      <c r="C1622" s="18"/>
      <c r="D1622" s="74"/>
      <c r="E1622" s="74"/>
      <c r="F1622" s="74"/>
      <c r="G1622" s="75"/>
      <c r="H1622" s="5"/>
      <c r="I1622" s="5"/>
      <c r="J1622" s="5"/>
      <c r="K1622" s="5"/>
      <c r="O1622" s="5"/>
      <c r="P1622" s="5"/>
      <c r="Q1622" s="5"/>
      <c r="R1622" s="18"/>
      <c r="S1622" s="18"/>
      <c r="T1622" s="18"/>
      <c r="AA1622" s="67"/>
      <c r="AB1622" s="67"/>
      <c r="AE1622" s="78"/>
    </row>
    <row r="1623" spans="1:31" x14ac:dyDescent="0.25">
      <c r="A1623" s="18"/>
      <c r="B1623" s="18"/>
      <c r="C1623" s="18"/>
      <c r="D1623" s="74"/>
      <c r="E1623" s="74"/>
      <c r="F1623" s="74"/>
      <c r="G1623" s="75"/>
      <c r="H1623" s="5"/>
      <c r="I1623" s="5"/>
      <c r="J1623" s="5"/>
      <c r="K1623" s="5"/>
      <c r="O1623" s="5"/>
      <c r="P1623" s="5"/>
      <c r="Q1623" s="5"/>
      <c r="R1623" s="18"/>
      <c r="S1623" s="18"/>
      <c r="T1623" s="18"/>
      <c r="AA1623" s="67"/>
      <c r="AB1623" s="67"/>
      <c r="AE1623" s="78"/>
    </row>
    <row r="1624" spans="1:31" x14ac:dyDescent="0.25">
      <c r="A1624" s="18"/>
      <c r="B1624" s="18"/>
      <c r="C1624" s="18"/>
      <c r="D1624" s="74"/>
      <c r="E1624" s="74"/>
      <c r="F1624" s="74"/>
      <c r="G1624" s="75"/>
      <c r="H1624" s="5"/>
      <c r="I1624" s="5"/>
      <c r="J1624" s="5"/>
      <c r="K1624" s="5"/>
      <c r="O1624" s="5"/>
      <c r="P1624" s="5"/>
      <c r="Q1624" s="5"/>
      <c r="R1624" s="18"/>
      <c r="S1624" s="18"/>
      <c r="T1624" s="18"/>
      <c r="AA1624" s="67"/>
      <c r="AB1624" s="67"/>
      <c r="AE1624" s="78"/>
    </row>
    <row r="1625" spans="1:31" x14ac:dyDescent="0.25">
      <c r="A1625" s="18"/>
      <c r="B1625" s="18"/>
      <c r="C1625" s="18"/>
      <c r="D1625" s="74"/>
      <c r="E1625" s="74"/>
      <c r="F1625" s="74"/>
      <c r="G1625" s="75"/>
      <c r="H1625" s="5"/>
      <c r="I1625" s="5"/>
      <c r="J1625" s="5"/>
      <c r="K1625" s="5"/>
      <c r="O1625" s="5"/>
      <c r="P1625" s="5"/>
      <c r="Q1625" s="5"/>
      <c r="R1625" s="18"/>
      <c r="S1625" s="18"/>
      <c r="T1625" s="18"/>
      <c r="AA1625" s="67"/>
      <c r="AB1625" s="67"/>
      <c r="AE1625" s="78"/>
    </row>
    <row r="1626" spans="1:31" x14ac:dyDescent="0.25">
      <c r="A1626" s="18"/>
      <c r="B1626" s="18"/>
      <c r="C1626" s="18"/>
      <c r="D1626" s="74"/>
      <c r="E1626" s="74"/>
      <c r="F1626" s="74"/>
      <c r="G1626" s="75"/>
      <c r="H1626" s="5"/>
      <c r="I1626" s="5"/>
      <c r="J1626" s="5"/>
      <c r="K1626" s="5"/>
      <c r="O1626" s="5"/>
      <c r="P1626" s="5"/>
      <c r="Q1626" s="5"/>
      <c r="R1626" s="18"/>
      <c r="S1626" s="18"/>
      <c r="T1626" s="18"/>
      <c r="AA1626" s="67"/>
      <c r="AB1626" s="67"/>
      <c r="AE1626" s="78"/>
    </row>
    <row r="1627" spans="1:31" x14ac:dyDescent="0.25">
      <c r="A1627" s="18"/>
      <c r="B1627" s="18"/>
      <c r="C1627" s="18"/>
      <c r="D1627" s="74"/>
      <c r="E1627" s="74"/>
      <c r="F1627" s="74"/>
      <c r="G1627" s="75"/>
      <c r="H1627" s="5"/>
      <c r="I1627" s="5"/>
      <c r="J1627" s="5"/>
      <c r="K1627" s="5"/>
      <c r="O1627" s="5"/>
      <c r="P1627" s="5"/>
      <c r="Q1627" s="5"/>
      <c r="R1627" s="18"/>
      <c r="S1627" s="18"/>
      <c r="T1627" s="18"/>
      <c r="AA1627" s="67"/>
      <c r="AB1627" s="67"/>
      <c r="AE1627" s="78"/>
    </row>
    <row r="1628" spans="1:31" x14ac:dyDescent="0.25">
      <c r="A1628" s="18"/>
      <c r="B1628" s="18"/>
      <c r="C1628" s="18"/>
      <c r="D1628" s="74"/>
      <c r="E1628" s="74"/>
      <c r="F1628" s="74"/>
      <c r="G1628" s="75"/>
      <c r="H1628" s="5"/>
      <c r="I1628" s="5"/>
      <c r="J1628" s="5"/>
      <c r="K1628" s="5"/>
      <c r="O1628" s="5"/>
      <c r="P1628" s="5"/>
      <c r="Q1628" s="5"/>
      <c r="R1628" s="18"/>
      <c r="S1628" s="18"/>
      <c r="T1628" s="18"/>
      <c r="AA1628" s="67"/>
      <c r="AB1628" s="67"/>
      <c r="AE1628" s="78"/>
    </row>
    <row r="1629" spans="1:31" x14ac:dyDescent="0.25">
      <c r="A1629" s="18"/>
      <c r="B1629" s="18"/>
      <c r="C1629" s="18"/>
      <c r="D1629" s="74"/>
      <c r="E1629" s="74"/>
      <c r="F1629" s="74"/>
      <c r="G1629" s="75"/>
      <c r="H1629" s="5"/>
      <c r="I1629" s="5"/>
      <c r="J1629" s="5"/>
      <c r="K1629" s="5"/>
      <c r="O1629" s="5"/>
      <c r="P1629" s="5"/>
      <c r="Q1629" s="5"/>
      <c r="R1629" s="18"/>
      <c r="S1629" s="18"/>
      <c r="T1629" s="18"/>
      <c r="AA1629" s="67"/>
      <c r="AB1629" s="67"/>
      <c r="AE1629" s="78"/>
    </row>
    <row r="1630" spans="1:31" x14ac:dyDescent="0.25">
      <c r="A1630" s="18"/>
      <c r="B1630" s="18"/>
      <c r="C1630" s="18"/>
      <c r="D1630" s="74"/>
      <c r="E1630" s="74"/>
      <c r="F1630" s="74"/>
      <c r="G1630" s="75"/>
      <c r="H1630" s="5"/>
      <c r="I1630" s="5"/>
      <c r="J1630" s="5"/>
      <c r="K1630" s="5"/>
      <c r="O1630" s="5"/>
      <c r="P1630" s="5"/>
      <c r="Q1630" s="5"/>
      <c r="R1630" s="18"/>
      <c r="S1630" s="18"/>
      <c r="T1630" s="18"/>
      <c r="AA1630" s="67"/>
      <c r="AB1630" s="67"/>
      <c r="AE1630" s="78"/>
    </row>
    <row r="1631" spans="1:31" x14ac:dyDescent="0.25">
      <c r="A1631" s="18"/>
      <c r="B1631" s="18"/>
      <c r="C1631" s="18"/>
      <c r="D1631" s="74"/>
      <c r="E1631" s="74"/>
      <c r="F1631" s="74"/>
      <c r="G1631" s="75"/>
      <c r="H1631" s="5"/>
      <c r="I1631" s="5"/>
      <c r="J1631" s="5"/>
      <c r="K1631" s="5"/>
      <c r="O1631" s="5"/>
      <c r="P1631" s="5"/>
      <c r="Q1631" s="5"/>
      <c r="R1631" s="18"/>
      <c r="S1631" s="18"/>
      <c r="T1631" s="18"/>
      <c r="AA1631" s="67"/>
      <c r="AB1631" s="67"/>
      <c r="AE1631" s="78"/>
    </row>
    <row r="1632" spans="1:31" x14ac:dyDescent="0.25">
      <c r="A1632" s="18"/>
      <c r="B1632" s="18"/>
      <c r="C1632" s="18"/>
      <c r="D1632" s="74"/>
      <c r="E1632" s="74"/>
      <c r="F1632" s="74"/>
      <c r="G1632" s="75"/>
      <c r="H1632" s="5"/>
      <c r="I1632" s="5"/>
      <c r="J1632" s="5"/>
      <c r="K1632" s="5"/>
      <c r="O1632" s="5"/>
      <c r="P1632" s="5"/>
      <c r="Q1632" s="5"/>
      <c r="R1632" s="18"/>
      <c r="S1632" s="18"/>
      <c r="T1632" s="18"/>
      <c r="AA1632" s="67"/>
      <c r="AB1632" s="67"/>
      <c r="AE1632" s="78"/>
    </row>
    <row r="1633" spans="1:31" x14ac:dyDescent="0.25">
      <c r="A1633" s="18"/>
      <c r="B1633" s="18"/>
      <c r="C1633" s="18"/>
      <c r="D1633" s="74"/>
      <c r="E1633" s="74"/>
      <c r="F1633" s="74"/>
      <c r="G1633" s="75"/>
      <c r="H1633" s="5"/>
      <c r="I1633" s="5"/>
      <c r="J1633" s="5"/>
      <c r="K1633" s="5"/>
      <c r="O1633" s="5"/>
      <c r="P1633" s="5"/>
      <c r="Q1633" s="5"/>
      <c r="R1633" s="18"/>
      <c r="S1633" s="18"/>
      <c r="T1633" s="18"/>
      <c r="AA1633" s="67"/>
      <c r="AB1633" s="67"/>
      <c r="AE1633" s="78"/>
    </row>
    <row r="1634" spans="1:31" x14ac:dyDescent="0.25">
      <c r="A1634" s="18"/>
      <c r="B1634" s="18"/>
      <c r="C1634" s="18"/>
      <c r="D1634" s="74"/>
      <c r="E1634" s="74"/>
      <c r="F1634" s="74"/>
      <c r="G1634" s="75"/>
      <c r="H1634" s="5"/>
      <c r="I1634" s="5"/>
      <c r="J1634" s="5"/>
      <c r="K1634" s="5"/>
      <c r="O1634" s="5"/>
      <c r="P1634" s="5"/>
      <c r="Q1634" s="5"/>
      <c r="R1634" s="18"/>
      <c r="S1634" s="18"/>
      <c r="T1634" s="18"/>
      <c r="AA1634" s="67"/>
      <c r="AB1634" s="67"/>
      <c r="AE1634" s="78"/>
    </row>
    <row r="1635" spans="1:31" x14ac:dyDescent="0.25">
      <c r="A1635" s="18"/>
      <c r="B1635" s="18"/>
      <c r="C1635" s="18"/>
      <c r="D1635" s="74"/>
      <c r="E1635" s="74"/>
      <c r="F1635" s="74"/>
      <c r="G1635" s="75"/>
      <c r="H1635" s="5"/>
      <c r="I1635" s="5"/>
      <c r="J1635" s="5"/>
      <c r="K1635" s="5"/>
      <c r="O1635" s="5"/>
      <c r="P1635" s="5"/>
      <c r="Q1635" s="5"/>
      <c r="R1635" s="18"/>
      <c r="S1635" s="18"/>
      <c r="T1635" s="18"/>
      <c r="AA1635" s="67"/>
      <c r="AB1635" s="67"/>
      <c r="AE1635" s="78"/>
    </row>
    <row r="1636" spans="1:31" x14ac:dyDescent="0.25">
      <c r="A1636" s="18"/>
      <c r="B1636" s="18"/>
      <c r="C1636" s="18"/>
      <c r="D1636" s="74"/>
      <c r="E1636" s="74"/>
      <c r="F1636" s="74"/>
      <c r="G1636" s="75"/>
      <c r="H1636" s="5"/>
      <c r="I1636" s="5"/>
      <c r="J1636" s="5"/>
      <c r="K1636" s="5"/>
      <c r="O1636" s="5"/>
      <c r="P1636" s="5"/>
      <c r="Q1636" s="5"/>
      <c r="R1636" s="18"/>
      <c r="S1636" s="18"/>
      <c r="T1636" s="18"/>
      <c r="AA1636" s="67"/>
      <c r="AB1636" s="67"/>
      <c r="AE1636" s="78"/>
    </row>
    <row r="1637" spans="1:31" x14ac:dyDescent="0.25">
      <c r="A1637" s="18"/>
      <c r="B1637" s="18"/>
      <c r="C1637" s="18"/>
      <c r="D1637" s="74"/>
      <c r="E1637" s="74"/>
      <c r="F1637" s="74"/>
      <c r="G1637" s="75"/>
      <c r="H1637" s="5"/>
      <c r="I1637" s="5"/>
      <c r="J1637" s="5"/>
      <c r="K1637" s="5"/>
      <c r="O1637" s="5"/>
      <c r="P1637" s="5"/>
      <c r="Q1637" s="5"/>
      <c r="R1637" s="18"/>
      <c r="S1637" s="18"/>
      <c r="T1637" s="18"/>
      <c r="AA1637" s="67"/>
      <c r="AB1637" s="67"/>
      <c r="AE1637" s="78"/>
    </row>
    <row r="1638" spans="1:31" x14ac:dyDescent="0.25">
      <c r="A1638" s="18"/>
      <c r="B1638" s="18"/>
      <c r="C1638" s="18"/>
      <c r="D1638" s="74"/>
      <c r="E1638" s="74"/>
      <c r="F1638" s="74"/>
      <c r="G1638" s="75"/>
      <c r="H1638" s="5"/>
      <c r="I1638" s="5"/>
      <c r="J1638" s="5"/>
      <c r="K1638" s="5"/>
      <c r="O1638" s="5"/>
      <c r="P1638" s="5"/>
      <c r="Q1638" s="5"/>
      <c r="R1638" s="18"/>
      <c r="S1638" s="18"/>
      <c r="T1638" s="18"/>
      <c r="AA1638" s="67"/>
      <c r="AB1638" s="67"/>
      <c r="AE1638" s="78"/>
    </row>
    <row r="1639" spans="1:31" x14ac:dyDescent="0.25">
      <c r="A1639" s="18"/>
      <c r="B1639" s="18"/>
      <c r="C1639" s="18"/>
      <c r="D1639" s="74"/>
      <c r="E1639" s="74"/>
      <c r="F1639" s="74"/>
      <c r="G1639" s="75"/>
      <c r="H1639" s="5"/>
      <c r="I1639" s="5"/>
      <c r="J1639" s="5"/>
      <c r="K1639" s="5"/>
      <c r="O1639" s="5"/>
      <c r="P1639" s="5"/>
      <c r="Q1639" s="5"/>
      <c r="R1639" s="18"/>
      <c r="S1639" s="18"/>
      <c r="T1639" s="18"/>
      <c r="AA1639" s="67"/>
      <c r="AB1639" s="67"/>
      <c r="AE1639" s="78"/>
    </row>
    <row r="1640" spans="1:31" x14ac:dyDescent="0.25">
      <c r="A1640" s="18"/>
      <c r="B1640" s="18"/>
      <c r="C1640" s="18"/>
      <c r="D1640" s="74"/>
      <c r="E1640" s="74"/>
      <c r="F1640" s="74"/>
      <c r="G1640" s="75"/>
      <c r="H1640" s="5"/>
      <c r="I1640" s="5"/>
      <c r="J1640" s="5"/>
      <c r="K1640" s="5"/>
      <c r="O1640" s="5"/>
      <c r="P1640" s="5"/>
      <c r="Q1640" s="5"/>
      <c r="R1640" s="18"/>
      <c r="S1640" s="18"/>
      <c r="T1640" s="18"/>
      <c r="AA1640" s="67"/>
      <c r="AB1640" s="67"/>
      <c r="AE1640" s="78"/>
    </row>
    <row r="1641" spans="1:31" x14ac:dyDescent="0.25">
      <c r="A1641" s="18"/>
      <c r="B1641" s="18"/>
      <c r="C1641" s="18"/>
      <c r="D1641" s="74"/>
      <c r="E1641" s="74"/>
      <c r="F1641" s="74"/>
      <c r="G1641" s="75"/>
      <c r="H1641" s="5"/>
      <c r="I1641" s="5"/>
      <c r="J1641" s="5"/>
      <c r="K1641" s="5"/>
      <c r="O1641" s="5"/>
      <c r="P1641" s="5"/>
      <c r="Q1641" s="5"/>
      <c r="R1641" s="18"/>
      <c r="S1641" s="18"/>
      <c r="T1641" s="18"/>
      <c r="AA1641" s="67"/>
      <c r="AB1641" s="67"/>
      <c r="AE1641" s="78"/>
    </row>
    <row r="1642" spans="1:31" x14ac:dyDescent="0.25">
      <c r="A1642" s="18"/>
      <c r="B1642" s="18"/>
      <c r="C1642" s="18"/>
      <c r="D1642" s="74"/>
      <c r="E1642" s="74"/>
      <c r="F1642" s="74"/>
      <c r="G1642" s="75"/>
      <c r="H1642" s="5"/>
      <c r="I1642" s="5"/>
      <c r="J1642" s="5"/>
      <c r="K1642" s="5"/>
      <c r="O1642" s="5"/>
      <c r="P1642" s="5"/>
      <c r="Q1642" s="5"/>
      <c r="R1642" s="18"/>
      <c r="S1642" s="18"/>
      <c r="T1642" s="18"/>
      <c r="AA1642" s="67"/>
      <c r="AB1642" s="67"/>
      <c r="AE1642" s="78"/>
    </row>
    <row r="1643" spans="1:31" x14ac:dyDescent="0.25">
      <c r="A1643" s="18"/>
      <c r="B1643" s="18"/>
      <c r="C1643" s="18"/>
      <c r="D1643" s="74"/>
      <c r="E1643" s="74"/>
      <c r="F1643" s="74"/>
      <c r="G1643" s="75"/>
      <c r="H1643" s="5"/>
      <c r="I1643" s="5"/>
      <c r="J1643" s="5"/>
      <c r="K1643" s="5"/>
      <c r="O1643" s="5"/>
      <c r="P1643" s="5"/>
      <c r="Q1643" s="5"/>
      <c r="R1643" s="18"/>
      <c r="S1643" s="18"/>
      <c r="T1643" s="18"/>
      <c r="AA1643" s="67"/>
      <c r="AB1643" s="67"/>
      <c r="AE1643" s="78"/>
    </row>
    <row r="1644" spans="1:31" x14ac:dyDescent="0.25">
      <c r="A1644" s="18"/>
      <c r="B1644" s="18"/>
      <c r="C1644" s="18"/>
      <c r="D1644" s="74"/>
      <c r="E1644" s="74"/>
      <c r="F1644" s="74"/>
      <c r="G1644" s="75"/>
      <c r="H1644" s="5"/>
      <c r="I1644" s="5"/>
      <c r="J1644" s="5"/>
      <c r="K1644" s="5"/>
      <c r="O1644" s="5"/>
      <c r="P1644" s="5"/>
      <c r="Q1644" s="5"/>
      <c r="R1644" s="18"/>
      <c r="S1644" s="18"/>
      <c r="T1644" s="18"/>
      <c r="AA1644" s="67"/>
      <c r="AB1644" s="67"/>
      <c r="AE1644" s="78"/>
    </row>
    <row r="1645" spans="1:31" x14ac:dyDescent="0.25">
      <c r="A1645" s="18"/>
      <c r="B1645" s="18"/>
      <c r="C1645" s="18"/>
      <c r="D1645" s="74"/>
      <c r="E1645" s="74"/>
      <c r="F1645" s="74"/>
      <c r="G1645" s="75"/>
      <c r="H1645" s="5"/>
      <c r="I1645" s="5"/>
      <c r="J1645" s="5"/>
      <c r="K1645" s="5"/>
      <c r="O1645" s="5"/>
      <c r="P1645" s="5"/>
      <c r="Q1645" s="5"/>
      <c r="R1645" s="18"/>
      <c r="S1645" s="18"/>
      <c r="T1645" s="18"/>
      <c r="AA1645" s="67"/>
      <c r="AB1645" s="67"/>
      <c r="AE1645" s="78"/>
    </row>
    <row r="1646" spans="1:31" x14ac:dyDescent="0.25">
      <c r="A1646" s="18"/>
      <c r="B1646" s="18"/>
      <c r="C1646" s="18"/>
      <c r="D1646" s="74"/>
      <c r="E1646" s="74"/>
      <c r="F1646" s="74"/>
      <c r="G1646" s="75"/>
      <c r="H1646" s="5"/>
      <c r="I1646" s="5"/>
      <c r="J1646" s="5"/>
      <c r="K1646" s="5"/>
      <c r="O1646" s="5"/>
      <c r="P1646" s="5"/>
      <c r="Q1646" s="5"/>
      <c r="R1646" s="18"/>
      <c r="S1646" s="18"/>
      <c r="T1646" s="18"/>
      <c r="AA1646" s="67"/>
      <c r="AB1646" s="67"/>
      <c r="AE1646" s="78"/>
    </row>
    <row r="1647" spans="1:31" x14ac:dyDescent="0.25">
      <c r="A1647" s="18"/>
      <c r="B1647" s="18"/>
      <c r="C1647" s="18"/>
      <c r="D1647" s="74"/>
      <c r="E1647" s="74"/>
      <c r="F1647" s="74"/>
      <c r="G1647" s="75"/>
      <c r="H1647" s="5"/>
      <c r="I1647" s="5"/>
      <c r="J1647" s="5"/>
      <c r="K1647" s="5"/>
      <c r="O1647" s="5"/>
      <c r="P1647" s="5"/>
      <c r="Q1647" s="5"/>
      <c r="R1647" s="18"/>
      <c r="S1647" s="18"/>
      <c r="T1647" s="18"/>
      <c r="AA1647" s="67"/>
      <c r="AB1647" s="67"/>
      <c r="AE1647" s="78"/>
    </row>
    <row r="1648" spans="1:31" x14ac:dyDescent="0.25">
      <c r="A1648" s="18"/>
      <c r="B1648" s="18"/>
      <c r="C1648" s="18"/>
      <c r="D1648" s="74"/>
      <c r="E1648" s="74"/>
      <c r="F1648" s="74"/>
      <c r="G1648" s="75"/>
      <c r="H1648" s="5"/>
      <c r="I1648" s="5"/>
      <c r="J1648" s="5"/>
      <c r="K1648" s="5"/>
      <c r="O1648" s="5"/>
      <c r="P1648" s="5"/>
      <c r="Q1648" s="5"/>
      <c r="R1648" s="18"/>
      <c r="S1648" s="18"/>
      <c r="T1648" s="18"/>
      <c r="AA1648" s="67"/>
      <c r="AB1648" s="67"/>
      <c r="AE1648" s="78"/>
    </row>
    <row r="1649" spans="1:31" x14ac:dyDescent="0.25">
      <c r="A1649" s="18"/>
      <c r="B1649" s="18"/>
      <c r="C1649" s="18"/>
      <c r="D1649" s="74"/>
      <c r="E1649" s="74"/>
      <c r="F1649" s="74"/>
      <c r="G1649" s="75"/>
      <c r="H1649" s="5"/>
      <c r="I1649" s="5"/>
      <c r="J1649" s="5"/>
      <c r="K1649" s="5"/>
      <c r="O1649" s="5"/>
      <c r="P1649" s="5"/>
      <c r="Q1649" s="5"/>
      <c r="R1649" s="18"/>
      <c r="S1649" s="18"/>
      <c r="T1649" s="18"/>
      <c r="AA1649" s="67"/>
      <c r="AB1649" s="67"/>
      <c r="AE1649" s="78"/>
    </row>
    <row r="1650" spans="1:31" x14ac:dyDescent="0.25">
      <c r="A1650" s="18"/>
      <c r="B1650" s="18"/>
      <c r="C1650" s="18"/>
      <c r="D1650" s="74"/>
      <c r="E1650" s="74"/>
      <c r="F1650" s="74"/>
      <c r="G1650" s="75"/>
      <c r="H1650" s="5"/>
      <c r="I1650" s="5"/>
      <c r="J1650" s="5"/>
      <c r="K1650" s="5"/>
      <c r="O1650" s="5"/>
      <c r="P1650" s="5"/>
      <c r="Q1650" s="5"/>
      <c r="R1650" s="18"/>
      <c r="S1650" s="18"/>
      <c r="T1650" s="18"/>
      <c r="AA1650" s="67"/>
      <c r="AB1650" s="67"/>
      <c r="AE1650" s="78"/>
    </row>
    <row r="1651" spans="1:31" x14ac:dyDescent="0.25">
      <c r="A1651" s="18"/>
      <c r="B1651" s="18"/>
      <c r="C1651" s="18"/>
      <c r="D1651" s="74"/>
      <c r="E1651" s="74"/>
      <c r="F1651" s="74"/>
      <c r="G1651" s="75"/>
      <c r="H1651" s="5"/>
      <c r="I1651" s="5"/>
      <c r="J1651" s="5"/>
      <c r="K1651" s="5"/>
      <c r="O1651" s="5"/>
      <c r="P1651" s="5"/>
      <c r="Q1651" s="5"/>
      <c r="R1651" s="18"/>
      <c r="S1651" s="18"/>
      <c r="T1651" s="18"/>
      <c r="AA1651" s="67"/>
      <c r="AB1651" s="67"/>
      <c r="AE1651" s="78"/>
    </row>
    <row r="1652" spans="1:31" x14ac:dyDescent="0.25">
      <c r="A1652" s="18"/>
      <c r="B1652" s="18"/>
      <c r="C1652" s="18"/>
      <c r="D1652" s="74"/>
      <c r="E1652" s="74"/>
      <c r="F1652" s="74"/>
      <c r="G1652" s="75"/>
      <c r="H1652" s="5"/>
      <c r="I1652" s="5"/>
      <c r="J1652" s="5"/>
      <c r="K1652" s="5"/>
      <c r="O1652" s="5"/>
      <c r="P1652" s="5"/>
      <c r="Q1652" s="5"/>
      <c r="R1652" s="18"/>
      <c r="S1652" s="18"/>
      <c r="T1652" s="18"/>
      <c r="AA1652" s="67"/>
      <c r="AB1652" s="67"/>
      <c r="AE1652" s="78"/>
    </row>
    <row r="1653" spans="1:31" x14ac:dyDescent="0.25">
      <c r="A1653" s="18"/>
      <c r="B1653" s="18"/>
      <c r="C1653" s="18"/>
      <c r="D1653" s="74"/>
      <c r="E1653" s="74"/>
      <c r="F1653" s="74"/>
      <c r="G1653" s="75"/>
      <c r="H1653" s="5"/>
      <c r="I1653" s="5"/>
      <c r="J1653" s="5"/>
      <c r="K1653" s="5"/>
      <c r="O1653" s="5"/>
      <c r="P1653" s="5"/>
      <c r="Q1653" s="5"/>
      <c r="R1653" s="18"/>
      <c r="S1653" s="18"/>
      <c r="T1653" s="18"/>
      <c r="AA1653" s="67"/>
      <c r="AB1653" s="67"/>
      <c r="AE1653" s="78"/>
    </row>
    <row r="1654" spans="1:31" x14ac:dyDescent="0.25">
      <c r="A1654" s="18"/>
      <c r="B1654" s="18"/>
      <c r="C1654" s="18"/>
      <c r="D1654" s="74"/>
      <c r="E1654" s="74"/>
      <c r="F1654" s="74"/>
      <c r="G1654" s="75"/>
      <c r="H1654" s="5"/>
      <c r="I1654" s="5"/>
      <c r="J1654" s="5"/>
      <c r="K1654" s="5"/>
      <c r="O1654" s="5"/>
      <c r="P1654" s="5"/>
      <c r="Q1654" s="5"/>
      <c r="R1654" s="18"/>
      <c r="S1654" s="18"/>
      <c r="T1654" s="18"/>
      <c r="AA1654" s="67"/>
      <c r="AB1654" s="67"/>
      <c r="AE1654" s="78"/>
    </row>
    <row r="1655" spans="1:31" x14ac:dyDescent="0.25">
      <c r="A1655" s="18"/>
      <c r="B1655" s="18"/>
      <c r="C1655" s="18"/>
      <c r="D1655" s="74"/>
      <c r="E1655" s="74"/>
      <c r="F1655" s="74"/>
      <c r="G1655" s="75"/>
      <c r="H1655" s="5"/>
      <c r="I1655" s="5"/>
      <c r="J1655" s="5"/>
      <c r="K1655" s="5"/>
      <c r="O1655" s="5"/>
      <c r="P1655" s="5"/>
      <c r="Q1655" s="5"/>
      <c r="R1655" s="18"/>
      <c r="S1655" s="18"/>
      <c r="T1655" s="18"/>
      <c r="AA1655" s="67"/>
      <c r="AB1655" s="67"/>
      <c r="AE1655" s="78"/>
    </row>
    <row r="1656" spans="1:31" x14ac:dyDescent="0.25">
      <c r="A1656" s="18"/>
      <c r="B1656" s="18"/>
      <c r="C1656" s="18"/>
      <c r="D1656" s="74"/>
      <c r="E1656" s="74"/>
      <c r="F1656" s="74"/>
      <c r="G1656" s="75"/>
      <c r="H1656" s="5"/>
      <c r="I1656" s="5"/>
      <c r="J1656" s="5"/>
      <c r="K1656" s="5"/>
      <c r="O1656" s="5"/>
      <c r="P1656" s="5"/>
      <c r="Q1656" s="5"/>
      <c r="R1656" s="18"/>
      <c r="S1656" s="18"/>
      <c r="T1656" s="18"/>
      <c r="AA1656" s="67"/>
      <c r="AB1656" s="67"/>
      <c r="AE1656" s="78"/>
    </row>
    <row r="1657" spans="1:31" x14ac:dyDescent="0.25">
      <c r="A1657" s="18"/>
      <c r="B1657" s="18"/>
      <c r="C1657" s="18"/>
      <c r="D1657" s="74"/>
      <c r="E1657" s="74"/>
      <c r="F1657" s="74"/>
      <c r="G1657" s="75"/>
      <c r="H1657" s="5"/>
      <c r="I1657" s="5"/>
      <c r="J1657" s="5"/>
      <c r="K1657" s="5"/>
      <c r="O1657" s="5"/>
      <c r="P1657" s="5"/>
      <c r="Q1657" s="5"/>
      <c r="R1657" s="18"/>
      <c r="S1657" s="18"/>
      <c r="T1657" s="18"/>
      <c r="AA1657" s="67"/>
      <c r="AB1657" s="67"/>
      <c r="AE1657" s="78"/>
    </row>
    <row r="1658" spans="1:31" x14ac:dyDescent="0.25">
      <c r="A1658" s="18"/>
      <c r="B1658" s="18"/>
      <c r="C1658" s="18"/>
      <c r="D1658" s="74"/>
      <c r="E1658" s="74"/>
      <c r="F1658" s="74"/>
      <c r="G1658" s="75"/>
      <c r="H1658" s="5"/>
      <c r="I1658" s="5"/>
      <c r="J1658" s="5"/>
      <c r="K1658" s="5"/>
      <c r="O1658" s="5"/>
      <c r="P1658" s="5"/>
      <c r="Q1658" s="5"/>
      <c r="R1658" s="18"/>
      <c r="S1658" s="18"/>
      <c r="T1658" s="18"/>
      <c r="AA1658" s="67"/>
      <c r="AB1658" s="67"/>
      <c r="AE1658" s="78"/>
    </row>
    <row r="1659" spans="1:31" x14ac:dyDescent="0.25">
      <c r="A1659" s="18"/>
      <c r="B1659" s="18"/>
      <c r="C1659" s="18"/>
      <c r="D1659" s="74"/>
      <c r="E1659" s="74"/>
      <c r="F1659" s="74"/>
      <c r="G1659" s="75"/>
      <c r="H1659" s="5"/>
      <c r="I1659" s="5"/>
      <c r="J1659" s="5"/>
      <c r="K1659" s="5"/>
      <c r="O1659" s="5"/>
      <c r="P1659" s="5"/>
      <c r="Q1659" s="5"/>
      <c r="R1659" s="18"/>
      <c r="S1659" s="18"/>
      <c r="T1659" s="18"/>
      <c r="AA1659" s="67"/>
      <c r="AB1659" s="67"/>
      <c r="AE1659" s="78"/>
    </row>
    <row r="1660" spans="1:31" x14ac:dyDescent="0.25">
      <c r="A1660" s="18"/>
      <c r="B1660" s="18"/>
      <c r="C1660" s="18"/>
      <c r="D1660" s="74"/>
      <c r="E1660" s="74"/>
      <c r="F1660" s="74"/>
      <c r="G1660" s="75"/>
      <c r="H1660" s="5"/>
      <c r="I1660" s="5"/>
      <c r="J1660" s="5"/>
      <c r="K1660" s="5"/>
      <c r="O1660" s="5"/>
      <c r="P1660" s="5"/>
      <c r="Q1660" s="5"/>
      <c r="R1660" s="18"/>
      <c r="S1660" s="18"/>
      <c r="T1660" s="18"/>
      <c r="AA1660" s="67"/>
      <c r="AB1660" s="67"/>
      <c r="AE1660" s="78"/>
    </row>
    <row r="1661" spans="1:31" x14ac:dyDescent="0.25">
      <c r="A1661" s="18"/>
      <c r="B1661" s="18"/>
      <c r="C1661" s="18"/>
      <c r="D1661" s="74"/>
      <c r="E1661" s="74"/>
      <c r="F1661" s="74"/>
      <c r="G1661" s="75"/>
      <c r="H1661" s="5"/>
      <c r="I1661" s="5"/>
      <c r="J1661" s="5"/>
      <c r="K1661" s="5"/>
      <c r="O1661" s="5"/>
      <c r="P1661" s="5"/>
      <c r="Q1661" s="5"/>
      <c r="R1661" s="18"/>
      <c r="S1661" s="18"/>
      <c r="T1661" s="18"/>
      <c r="AA1661" s="67"/>
      <c r="AB1661" s="67"/>
      <c r="AE1661" s="78"/>
    </row>
    <row r="1662" spans="1:31" x14ac:dyDescent="0.25">
      <c r="A1662" s="18"/>
      <c r="B1662" s="18"/>
      <c r="C1662" s="18"/>
      <c r="D1662" s="74"/>
      <c r="E1662" s="74"/>
      <c r="F1662" s="74"/>
      <c r="G1662" s="75"/>
      <c r="H1662" s="5"/>
      <c r="I1662" s="5"/>
      <c r="J1662" s="5"/>
      <c r="K1662" s="5"/>
      <c r="O1662" s="5"/>
      <c r="P1662" s="5"/>
      <c r="Q1662" s="5"/>
      <c r="R1662" s="18"/>
      <c r="S1662" s="18"/>
      <c r="T1662" s="18"/>
      <c r="AA1662" s="67"/>
      <c r="AB1662" s="67"/>
      <c r="AE1662" s="78"/>
    </row>
    <row r="1663" spans="1:31" x14ac:dyDescent="0.25">
      <c r="A1663" s="18"/>
      <c r="B1663" s="18"/>
      <c r="C1663" s="18"/>
      <c r="D1663" s="74"/>
      <c r="E1663" s="74"/>
      <c r="F1663" s="74"/>
      <c r="G1663" s="75"/>
      <c r="H1663" s="5"/>
      <c r="I1663" s="5"/>
      <c r="J1663" s="5"/>
      <c r="K1663" s="5"/>
      <c r="O1663" s="5"/>
      <c r="P1663" s="5"/>
      <c r="Q1663" s="5"/>
      <c r="R1663" s="18"/>
      <c r="S1663" s="18"/>
      <c r="T1663" s="18"/>
      <c r="AA1663" s="67"/>
      <c r="AB1663" s="67"/>
      <c r="AE1663" s="78"/>
    </row>
    <row r="1664" spans="1:31" x14ac:dyDescent="0.25">
      <c r="A1664" s="18"/>
      <c r="B1664" s="18"/>
      <c r="C1664" s="18"/>
      <c r="D1664" s="74"/>
      <c r="E1664" s="74"/>
      <c r="F1664" s="74"/>
      <c r="G1664" s="75"/>
      <c r="H1664" s="5"/>
      <c r="I1664" s="5"/>
      <c r="J1664" s="5"/>
      <c r="K1664" s="5"/>
      <c r="O1664" s="5"/>
      <c r="P1664" s="5"/>
      <c r="Q1664" s="5"/>
      <c r="R1664" s="18"/>
      <c r="S1664" s="18"/>
      <c r="T1664" s="18"/>
      <c r="AA1664" s="67"/>
      <c r="AB1664" s="67"/>
      <c r="AE1664" s="78"/>
    </row>
    <row r="1665" spans="1:31" x14ac:dyDescent="0.25">
      <c r="A1665" s="18"/>
      <c r="B1665" s="18"/>
      <c r="C1665" s="18"/>
      <c r="D1665" s="74"/>
      <c r="E1665" s="74"/>
      <c r="F1665" s="74"/>
      <c r="G1665" s="75"/>
      <c r="H1665" s="5"/>
      <c r="I1665" s="5"/>
      <c r="J1665" s="5"/>
      <c r="K1665" s="5"/>
      <c r="O1665" s="5"/>
      <c r="P1665" s="5"/>
      <c r="Q1665" s="5"/>
      <c r="R1665" s="18"/>
      <c r="S1665" s="18"/>
      <c r="T1665" s="18"/>
      <c r="AA1665" s="67"/>
      <c r="AB1665" s="67"/>
      <c r="AE1665" s="78"/>
    </row>
    <row r="1666" spans="1:31" x14ac:dyDescent="0.25">
      <c r="A1666" s="18"/>
      <c r="B1666" s="18"/>
      <c r="C1666" s="18"/>
      <c r="D1666" s="74"/>
      <c r="E1666" s="74"/>
      <c r="F1666" s="74"/>
      <c r="G1666" s="75"/>
      <c r="H1666" s="5"/>
      <c r="I1666" s="5"/>
      <c r="J1666" s="5"/>
      <c r="K1666" s="5"/>
      <c r="O1666" s="5"/>
      <c r="P1666" s="5"/>
      <c r="Q1666" s="5"/>
      <c r="R1666" s="18"/>
      <c r="S1666" s="18"/>
      <c r="T1666" s="18"/>
      <c r="AA1666" s="67"/>
      <c r="AB1666" s="67"/>
      <c r="AE1666" s="78"/>
    </row>
    <row r="1667" spans="1:31" x14ac:dyDescent="0.25">
      <c r="A1667" s="18"/>
      <c r="B1667" s="18"/>
      <c r="C1667" s="18"/>
      <c r="D1667" s="74"/>
      <c r="E1667" s="74"/>
      <c r="F1667" s="74"/>
      <c r="G1667" s="75"/>
      <c r="H1667" s="5"/>
      <c r="I1667" s="5"/>
      <c r="J1667" s="5"/>
      <c r="K1667" s="5"/>
      <c r="O1667" s="5"/>
      <c r="P1667" s="5"/>
      <c r="Q1667" s="5"/>
      <c r="R1667" s="18"/>
      <c r="S1667" s="18"/>
      <c r="T1667" s="18"/>
      <c r="AA1667" s="67"/>
      <c r="AB1667" s="67"/>
      <c r="AE1667" s="78"/>
    </row>
    <row r="1668" spans="1:31" x14ac:dyDescent="0.25">
      <c r="A1668" s="18"/>
      <c r="B1668" s="18"/>
      <c r="C1668" s="18"/>
      <c r="D1668" s="74"/>
      <c r="E1668" s="74"/>
      <c r="F1668" s="74"/>
      <c r="G1668" s="75"/>
      <c r="H1668" s="5"/>
      <c r="I1668" s="5"/>
      <c r="J1668" s="5"/>
      <c r="K1668" s="5"/>
      <c r="O1668" s="5"/>
      <c r="P1668" s="5"/>
      <c r="Q1668" s="5"/>
      <c r="R1668" s="18"/>
      <c r="S1668" s="18"/>
      <c r="T1668" s="18"/>
      <c r="AA1668" s="67"/>
      <c r="AB1668" s="67"/>
      <c r="AE1668" s="78"/>
    </row>
    <row r="1669" spans="1:31" x14ac:dyDescent="0.25">
      <c r="A1669" s="18"/>
      <c r="B1669" s="18"/>
      <c r="C1669" s="18"/>
      <c r="D1669" s="74"/>
      <c r="E1669" s="74"/>
      <c r="F1669" s="74"/>
      <c r="G1669" s="75"/>
      <c r="H1669" s="5"/>
      <c r="I1669" s="5"/>
      <c r="J1669" s="5"/>
      <c r="K1669" s="5"/>
      <c r="O1669" s="5"/>
      <c r="P1669" s="5"/>
      <c r="Q1669" s="5"/>
      <c r="R1669" s="18"/>
      <c r="S1669" s="18"/>
      <c r="T1669" s="18"/>
      <c r="AA1669" s="67"/>
      <c r="AB1669" s="67"/>
      <c r="AE1669" s="78"/>
    </row>
    <row r="1670" spans="1:31" x14ac:dyDescent="0.25">
      <c r="A1670" s="18"/>
      <c r="B1670" s="18"/>
      <c r="C1670" s="18"/>
      <c r="D1670" s="74"/>
      <c r="E1670" s="74"/>
      <c r="F1670" s="74"/>
      <c r="G1670" s="75"/>
      <c r="H1670" s="5"/>
      <c r="I1670" s="5"/>
      <c r="J1670" s="5"/>
      <c r="K1670" s="5"/>
      <c r="O1670" s="5"/>
      <c r="P1670" s="5"/>
      <c r="Q1670" s="5"/>
      <c r="R1670" s="18"/>
      <c r="S1670" s="18"/>
      <c r="T1670" s="18"/>
      <c r="AA1670" s="67"/>
      <c r="AB1670" s="67"/>
      <c r="AE1670" s="78"/>
    </row>
    <row r="1671" spans="1:31" x14ac:dyDescent="0.25">
      <c r="A1671" s="18"/>
      <c r="B1671" s="18"/>
      <c r="C1671" s="18"/>
      <c r="D1671" s="74"/>
      <c r="E1671" s="74"/>
      <c r="F1671" s="74"/>
      <c r="G1671" s="75"/>
      <c r="H1671" s="5"/>
      <c r="I1671" s="5"/>
      <c r="J1671" s="5"/>
      <c r="K1671" s="5"/>
      <c r="O1671" s="5"/>
      <c r="P1671" s="5"/>
      <c r="Q1671" s="5"/>
      <c r="R1671" s="18"/>
      <c r="S1671" s="18"/>
      <c r="T1671" s="18"/>
      <c r="AA1671" s="67"/>
      <c r="AB1671" s="67"/>
      <c r="AE1671" s="78"/>
    </row>
    <row r="1672" spans="1:31" x14ac:dyDescent="0.25">
      <c r="A1672" s="18"/>
      <c r="B1672" s="18"/>
      <c r="C1672" s="18"/>
      <c r="D1672" s="74"/>
      <c r="E1672" s="74"/>
      <c r="F1672" s="74"/>
      <c r="G1672" s="75"/>
      <c r="H1672" s="5"/>
      <c r="I1672" s="5"/>
      <c r="J1672" s="5"/>
      <c r="K1672" s="5"/>
      <c r="O1672" s="5"/>
      <c r="P1672" s="5"/>
      <c r="Q1672" s="5"/>
      <c r="R1672" s="18"/>
      <c r="S1672" s="18"/>
      <c r="T1672" s="18"/>
      <c r="AA1672" s="67"/>
      <c r="AB1672" s="67"/>
      <c r="AE1672" s="78"/>
    </row>
    <row r="1673" spans="1:31" x14ac:dyDescent="0.25">
      <c r="A1673" s="18"/>
      <c r="B1673" s="18"/>
      <c r="C1673" s="18"/>
      <c r="D1673" s="74"/>
      <c r="E1673" s="74"/>
      <c r="F1673" s="74"/>
      <c r="G1673" s="75"/>
      <c r="H1673" s="5"/>
      <c r="I1673" s="5"/>
      <c r="J1673" s="5"/>
      <c r="K1673" s="5"/>
      <c r="O1673" s="5"/>
      <c r="P1673" s="5"/>
      <c r="Q1673" s="5"/>
      <c r="R1673" s="18"/>
      <c r="S1673" s="18"/>
      <c r="T1673" s="18"/>
      <c r="AA1673" s="67"/>
      <c r="AB1673" s="67"/>
      <c r="AE1673" s="78"/>
    </row>
    <row r="1674" spans="1:31" x14ac:dyDescent="0.25">
      <c r="A1674" s="18"/>
      <c r="B1674" s="18"/>
      <c r="C1674" s="18"/>
      <c r="D1674" s="74"/>
      <c r="E1674" s="74"/>
      <c r="F1674" s="74"/>
      <c r="G1674" s="75"/>
      <c r="H1674" s="5"/>
      <c r="I1674" s="5"/>
      <c r="J1674" s="5"/>
      <c r="K1674" s="5"/>
      <c r="O1674" s="5"/>
      <c r="P1674" s="5"/>
      <c r="Q1674" s="5"/>
      <c r="R1674" s="18"/>
      <c r="S1674" s="18"/>
      <c r="T1674" s="18"/>
      <c r="AA1674" s="67"/>
      <c r="AB1674" s="67"/>
      <c r="AE1674" s="78"/>
    </row>
    <row r="1675" spans="1:31" x14ac:dyDescent="0.25">
      <c r="A1675" s="18"/>
      <c r="B1675" s="18"/>
      <c r="C1675" s="18"/>
      <c r="D1675" s="74"/>
      <c r="E1675" s="74"/>
      <c r="F1675" s="74"/>
      <c r="G1675" s="75"/>
      <c r="H1675" s="5"/>
      <c r="I1675" s="5"/>
      <c r="J1675" s="5"/>
      <c r="K1675" s="5"/>
      <c r="O1675" s="5"/>
      <c r="P1675" s="5"/>
      <c r="Q1675" s="5"/>
      <c r="R1675" s="18"/>
      <c r="S1675" s="18"/>
      <c r="T1675" s="18"/>
      <c r="AA1675" s="67"/>
      <c r="AB1675" s="67"/>
      <c r="AE1675" s="78"/>
    </row>
    <row r="1676" spans="1:31" x14ac:dyDescent="0.25">
      <c r="A1676" s="18"/>
      <c r="B1676" s="18"/>
      <c r="C1676" s="18"/>
      <c r="D1676" s="74"/>
      <c r="E1676" s="74"/>
      <c r="F1676" s="74"/>
      <c r="G1676" s="75"/>
      <c r="H1676" s="5"/>
      <c r="I1676" s="5"/>
      <c r="J1676" s="5"/>
      <c r="K1676" s="5"/>
      <c r="O1676" s="5"/>
      <c r="P1676" s="5"/>
      <c r="Q1676" s="5"/>
      <c r="R1676" s="18"/>
      <c r="S1676" s="18"/>
      <c r="T1676" s="18"/>
      <c r="AA1676" s="67"/>
      <c r="AB1676" s="67"/>
      <c r="AE1676" s="78"/>
    </row>
    <row r="1677" spans="1:31" x14ac:dyDescent="0.25">
      <c r="A1677" s="18"/>
      <c r="B1677" s="18"/>
      <c r="C1677" s="18"/>
      <c r="D1677" s="74"/>
      <c r="E1677" s="74"/>
      <c r="F1677" s="74"/>
      <c r="G1677" s="75"/>
      <c r="H1677" s="5"/>
      <c r="I1677" s="5"/>
      <c r="J1677" s="5"/>
      <c r="K1677" s="5"/>
      <c r="O1677" s="5"/>
      <c r="P1677" s="5"/>
      <c r="Q1677" s="5"/>
      <c r="R1677" s="18"/>
      <c r="S1677" s="18"/>
      <c r="T1677" s="18"/>
      <c r="AA1677" s="67"/>
      <c r="AB1677" s="67"/>
      <c r="AE1677" s="78"/>
    </row>
    <row r="1678" spans="1:31" x14ac:dyDescent="0.25">
      <c r="A1678" s="18"/>
      <c r="B1678" s="18"/>
      <c r="C1678" s="18"/>
      <c r="D1678" s="74"/>
      <c r="E1678" s="74"/>
      <c r="F1678" s="74"/>
      <c r="G1678" s="75"/>
      <c r="H1678" s="5"/>
      <c r="I1678" s="5"/>
      <c r="J1678" s="5"/>
      <c r="K1678" s="5"/>
      <c r="O1678" s="5"/>
      <c r="P1678" s="5"/>
      <c r="Q1678" s="5"/>
      <c r="R1678" s="18"/>
      <c r="S1678" s="18"/>
      <c r="T1678" s="18"/>
      <c r="AA1678" s="67"/>
      <c r="AB1678" s="67"/>
      <c r="AE1678" s="78"/>
    </row>
    <row r="1679" spans="1:31" x14ac:dyDescent="0.25">
      <c r="A1679" s="18"/>
      <c r="B1679" s="18"/>
      <c r="C1679" s="18"/>
      <c r="D1679" s="74"/>
      <c r="E1679" s="74"/>
      <c r="F1679" s="74"/>
      <c r="G1679" s="75"/>
      <c r="H1679" s="5"/>
      <c r="I1679" s="5"/>
      <c r="J1679" s="5"/>
      <c r="K1679" s="5"/>
      <c r="O1679" s="5"/>
      <c r="P1679" s="5"/>
      <c r="Q1679" s="5"/>
      <c r="R1679" s="18"/>
      <c r="S1679" s="18"/>
      <c r="T1679" s="18"/>
      <c r="AA1679" s="67"/>
      <c r="AB1679" s="67"/>
      <c r="AE1679" s="78"/>
    </row>
    <row r="1680" spans="1:31" x14ac:dyDescent="0.25">
      <c r="A1680" s="18"/>
      <c r="B1680" s="18"/>
      <c r="C1680" s="18"/>
      <c r="D1680" s="74"/>
      <c r="E1680" s="74"/>
      <c r="F1680" s="74"/>
      <c r="G1680" s="75"/>
      <c r="H1680" s="5"/>
      <c r="I1680" s="5"/>
      <c r="J1680" s="5"/>
      <c r="K1680" s="5"/>
      <c r="O1680" s="5"/>
      <c r="P1680" s="5"/>
      <c r="Q1680" s="5"/>
      <c r="R1680" s="18"/>
      <c r="S1680" s="18"/>
      <c r="T1680" s="18"/>
      <c r="AA1680" s="67"/>
      <c r="AB1680" s="67"/>
      <c r="AE1680" s="78"/>
    </row>
    <row r="1681" spans="1:31" x14ac:dyDescent="0.25">
      <c r="A1681" s="18"/>
      <c r="B1681" s="18"/>
      <c r="C1681" s="18"/>
      <c r="D1681" s="74"/>
      <c r="E1681" s="74"/>
      <c r="F1681" s="74"/>
      <c r="G1681" s="75"/>
      <c r="H1681" s="5"/>
      <c r="I1681" s="5"/>
      <c r="J1681" s="5"/>
      <c r="K1681" s="5"/>
      <c r="O1681" s="5"/>
      <c r="P1681" s="5"/>
      <c r="Q1681" s="5"/>
      <c r="R1681" s="18"/>
      <c r="S1681" s="18"/>
      <c r="T1681" s="18"/>
      <c r="AA1681" s="67"/>
      <c r="AB1681" s="67"/>
      <c r="AE1681" s="78"/>
    </row>
    <row r="1682" spans="1:31" x14ac:dyDescent="0.25">
      <c r="A1682" s="18"/>
      <c r="B1682" s="18"/>
      <c r="C1682" s="18"/>
      <c r="D1682" s="74"/>
      <c r="E1682" s="74"/>
      <c r="F1682" s="74"/>
      <c r="G1682" s="75"/>
      <c r="H1682" s="5"/>
      <c r="I1682" s="5"/>
      <c r="J1682" s="5"/>
      <c r="K1682" s="5"/>
      <c r="O1682" s="5"/>
      <c r="P1682" s="5"/>
      <c r="Q1682" s="5"/>
      <c r="R1682" s="18"/>
      <c r="S1682" s="18"/>
      <c r="T1682" s="18"/>
      <c r="AA1682" s="67"/>
      <c r="AB1682" s="67"/>
      <c r="AE1682" s="78"/>
    </row>
    <row r="1683" spans="1:31" x14ac:dyDescent="0.25">
      <c r="A1683" s="18"/>
      <c r="B1683" s="18"/>
      <c r="C1683" s="18"/>
      <c r="D1683" s="74"/>
      <c r="E1683" s="74"/>
      <c r="F1683" s="74"/>
      <c r="G1683" s="75"/>
      <c r="H1683" s="5"/>
      <c r="I1683" s="5"/>
      <c r="J1683" s="5"/>
      <c r="K1683" s="5"/>
      <c r="O1683" s="5"/>
      <c r="P1683" s="5"/>
      <c r="Q1683" s="5"/>
      <c r="R1683" s="18"/>
      <c r="S1683" s="18"/>
      <c r="T1683" s="18"/>
      <c r="AA1683" s="67"/>
      <c r="AB1683" s="67"/>
      <c r="AE1683" s="78"/>
    </row>
    <row r="1684" spans="1:31" x14ac:dyDescent="0.25">
      <c r="A1684" s="18"/>
      <c r="B1684" s="18"/>
      <c r="C1684" s="18"/>
      <c r="D1684" s="74"/>
      <c r="E1684" s="74"/>
      <c r="F1684" s="74"/>
      <c r="G1684" s="75"/>
      <c r="H1684" s="5"/>
      <c r="I1684" s="5"/>
      <c r="J1684" s="5"/>
      <c r="K1684" s="5"/>
      <c r="O1684" s="5"/>
      <c r="P1684" s="5"/>
      <c r="Q1684" s="5"/>
      <c r="R1684" s="18"/>
      <c r="S1684" s="18"/>
      <c r="T1684" s="18"/>
      <c r="AA1684" s="67"/>
      <c r="AB1684" s="67"/>
      <c r="AE1684" s="78"/>
    </row>
    <row r="1685" spans="1:31" x14ac:dyDescent="0.25">
      <c r="A1685" s="18"/>
      <c r="B1685" s="18"/>
      <c r="C1685" s="18"/>
      <c r="D1685" s="74"/>
      <c r="E1685" s="74"/>
      <c r="F1685" s="74"/>
      <c r="G1685" s="75"/>
      <c r="H1685" s="5"/>
      <c r="I1685" s="5"/>
      <c r="J1685" s="5"/>
      <c r="K1685" s="5"/>
      <c r="O1685" s="5"/>
      <c r="P1685" s="5"/>
      <c r="Q1685" s="5"/>
      <c r="R1685" s="18"/>
      <c r="S1685" s="18"/>
      <c r="T1685" s="18"/>
      <c r="AA1685" s="67"/>
      <c r="AB1685" s="67"/>
      <c r="AE1685" s="78"/>
    </row>
    <row r="1686" spans="1:31" x14ac:dyDescent="0.25">
      <c r="A1686" s="18"/>
      <c r="B1686" s="18"/>
      <c r="C1686" s="18"/>
      <c r="D1686" s="74"/>
      <c r="E1686" s="74"/>
      <c r="F1686" s="74"/>
      <c r="G1686" s="75"/>
      <c r="H1686" s="5"/>
      <c r="I1686" s="5"/>
      <c r="J1686" s="5"/>
      <c r="K1686" s="5"/>
      <c r="O1686" s="5"/>
      <c r="P1686" s="5"/>
      <c r="Q1686" s="5"/>
      <c r="R1686" s="18"/>
      <c r="S1686" s="18"/>
      <c r="T1686" s="18"/>
      <c r="AA1686" s="67"/>
      <c r="AB1686" s="67"/>
      <c r="AE1686" s="78"/>
    </row>
    <row r="1687" spans="1:31" x14ac:dyDescent="0.25">
      <c r="A1687" s="18"/>
      <c r="B1687" s="18"/>
      <c r="C1687" s="18"/>
      <c r="D1687" s="74"/>
      <c r="E1687" s="74"/>
      <c r="F1687" s="74"/>
      <c r="G1687" s="75"/>
      <c r="H1687" s="5"/>
      <c r="I1687" s="5"/>
      <c r="J1687" s="5"/>
      <c r="K1687" s="5"/>
      <c r="O1687" s="5"/>
      <c r="P1687" s="5"/>
      <c r="Q1687" s="5"/>
      <c r="R1687" s="18"/>
      <c r="S1687" s="18"/>
      <c r="T1687" s="18"/>
      <c r="AA1687" s="67"/>
      <c r="AB1687" s="67"/>
      <c r="AE1687" s="78"/>
    </row>
    <row r="1688" spans="1:31" x14ac:dyDescent="0.25">
      <c r="A1688" s="18"/>
      <c r="B1688" s="18"/>
      <c r="C1688" s="18"/>
      <c r="D1688" s="74"/>
      <c r="E1688" s="74"/>
      <c r="F1688" s="74"/>
      <c r="G1688" s="75"/>
      <c r="H1688" s="5"/>
      <c r="I1688" s="5"/>
      <c r="J1688" s="5"/>
      <c r="K1688" s="5"/>
      <c r="O1688" s="5"/>
      <c r="P1688" s="5"/>
      <c r="Q1688" s="5"/>
      <c r="R1688" s="18"/>
      <c r="S1688" s="18"/>
      <c r="T1688" s="18"/>
      <c r="AA1688" s="67"/>
      <c r="AB1688" s="67"/>
      <c r="AE1688" s="78"/>
    </row>
    <row r="1689" spans="1:31" x14ac:dyDescent="0.25">
      <c r="A1689" s="18"/>
      <c r="B1689" s="18"/>
      <c r="C1689" s="18"/>
      <c r="D1689" s="74"/>
      <c r="E1689" s="74"/>
      <c r="F1689" s="74"/>
      <c r="G1689" s="75"/>
      <c r="H1689" s="5"/>
      <c r="I1689" s="5"/>
      <c r="J1689" s="5"/>
      <c r="K1689" s="5"/>
      <c r="O1689" s="5"/>
      <c r="P1689" s="5"/>
      <c r="Q1689" s="5"/>
      <c r="R1689" s="18"/>
      <c r="S1689" s="18"/>
      <c r="T1689" s="18"/>
      <c r="AA1689" s="67"/>
      <c r="AB1689" s="67"/>
      <c r="AE1689" s="78"/>
    </row>
    <row r="1690" spans="1:31" x14ac:dyDescent="0.25">
      <c r="A1690" s="18"/>
      <c r="B1690" s="18"/>
      <c r="C1690" s="18"/>
      <c r="D1690" s="74"/>
      <c r="E1690" s="74"/>
      <c r="F1690" s="74"/>
      <c r="G1690" s="75"/>
      <c r="H1690" s="5"/>
      <c r="I1690" s="5"/>
      <c r="J1690" s="5"/>
      <c r="K1690" s="5"/>
      <c r="O1690" s="5"/>
      <c r="P1690" s="5"/>
      <c r="Q1690" s="5"/>
      <c r="R1690" s="18"/>
      <c r="S1690" s="18"/>
      <c r="T1690" s="18"/>
      <c r="AA1690" s="67"/>
      <c r="AB1690" s="67"/>
      <c r="AE1690" s="78"/>
    </row>
    <row r="1691" spans="1:31" x14ac:dyDescent="0.25">
      <c r="A1691" s="18"/>
      <c r="B1691" s="18"/>
      <c r="C1691" s="18"/>
      <c r="D1691" s="74"/>
      <c r="E1691" s="74"/>
      <c r="F1691" s="74"/>
      <c r="G1691" s="75"/>
      <c r="H1691" s="5"/>
      <c r="I1691" s="5"/>
      <c r="J1691" s="5"/>
      <c r="K1691" s="5"/>
      <c r="O1691" s="5"/>
      <c r="P1691" s="5"/>
      <c r="Q1691" s="5"/>
      <c r="R1691" s="18"/>
      <c r="S1691" s="18"/>
      <c r="T1691" s="18"/>
      <c r="AA1691" s="67"/>
      <c r="AB1691" s="67"/>
      <c r="AE1691" s="78"/>
    </row>
    <row r="1692" spans="1:31" x14ac:dyDescent="0.25">
      <c r="A1692" s="18"/>
      <c r="B1692" s="18"/>
      <c r="C1692" s="18"/>
      <c r="D1692" s="74"/>
      <c r="E1692" s="74"/>
      <c r="F1692" s="74"/>
      <c r="G1692" s="75"/>
      <c r="H1692" s="5"/>
      <c r="I1692" s="5"/>
      <c r="J1692" s="5"/>
      <c r="K1692" s="5"/>
      <c r="O1692" s="5"/>
      <c r="P1692" s="5"/>
      <c r="Q1692" s="5"/>
      <c r="R1692" s="18"/>
      <c r="S1692" s="18"/>
      <c r="T1692" s="18"/>
      <c r="AA1692" s="67"/>
      <c r="AB1692" s="67"/>
      <c r="AE1692" s="78"/>
    </row>
    <row r="1693" spans="1:31" x14ac:dyDescent="0.25">
      <c r="A1693" s="18"/>
      <c r="B1693" s="18"/>
      <c r="C1693" s="18"/>
      <c r="D1693" s="74"/>
      <c r="E1693" s="74"/>
      <c r="F1693" s="74"/>
      <c r="G1693" s="75"/>
      <c r="H1693" s="5"/>
      <c r="I1693" s="5"/>
      <c r="J1693" s="5"/>
      <c r="K1693" s="5"/>
      <c r="O1693" s="5"/>
      <c r="P1693" s="5"/>
      <c r="Q1693" s="5"/>
      <c r="R1693" s="18"/>
      <c r="S1693" s="18"/>
      <c r="T1693" s="18"/>
      <c r="AA1693" s="67"/>
      <c r="AB1693" s="67"/>
      <c r="AE1693" s="78"/>
    </row>
    <row r="1694" spans="1:31" x14ac:dyDescent="0.25">
      <c r="A1694" s="18"/>
      <c r="B1694" s="18"/>
      <c r="C1694" s="18"/>
      <c r="D1694" s="74"/>
      <c r="E1694" s="74"/>
      <c r="F1694" s="74"/>
      <c r="G1694" s="75"/>
      <c r="H1694" s="5"/>
      <c r="I1694" s="5"/>
      <c r="J1694" s="5"/>
      <c r="K1694" s="5"/>
      <c r="O1694" s="5"/>
      <c r="P1694" s="5"/>
      <c r="Q1694" s="5"/>
      <c r="R1694" s="18"/>
      <c r="S1694" s="18"/>
      <c r="T1694" s="18"/>
      <c r="AA1694" s="67"/>
      <c r="AB1694" s="67"/>
      <c r="AE1694" s="78"/>
    </row>
    <row r="1695" spans="1:31" x14ac:dyDescent="0.25">
      <c r="A1695" s="18"/>
      <c r="B1695" s="18"/>
      <c r="C1695" s="18"/>
      <c r="D1695" s="74"/>
      <c r="E1695" s="74"/>
      <c r="F1695" s="74"/>
      <c r="G1695" s="75"/>
      <c r="H1695" s="5"/>
      <c r="I1695" s="5"/>
      <c r="J1695" s="5"/>
      <c r="K1695" s="5"/>
      <c r="O1695" s="5"/>
      <c r="P1695" s="5"/>
      <c r="Q1695" s="5"/>
      <c r="R1695" s="18"/>
      <c r="S1695" s="18"/>
      <c r="T1695" s="18"/>
      <c r="AA1695" s="67"/>
      <c r="AB1695" s="67"/>
      <c r="AE1695" s="78"/>
    </row>
    <row r="1696" spans="1:31" x14ac:dyDescent="0.25">
      <c r="A1696" s="18"/>
      <c r="B1696" s="18"/>
      <c r="C1696" s="18"/>
      <c r="D1696" s="74"/>
      <c r="E1696" s="74"/>
      <c r="F1696" s="74"/>
      <c r="G1696" s="75"/>
      <c r="H1696" s="5"/>
      <c r="I1696" s="5"/>
      <c r="J1696" s="5"/>
      <c r="K1696" s="5"/>
      <c r="O1696" s="5"/>
      <c r="P1696" s="5"/>
      <c r="Q1696" s="5"/>
      <c r="R1696" s="18"/>
      <c r="S1696" s="18"/>
      <c r="T1696" s="18"/>
      <c r="AA1696" s="67"/>
      <c r="AB1696" s="67"/>
      <c r="AE1696" s="78"/>
    </row>
    <row r="1697" spans="1:31" x14ac:dyDescent="0.25">
      <c r="A1697" s="18"/>
      <c r="B1697" s="18"/>
      <c r="C1697" s="18"/>
      <c r="D1697" s="74"/>
      <c r="E1697" s="74"/>
      <c r="F1697" s="74"/>
      <c r="G1697" s="75"/>
      <c r="H1697" s="5"/>
      <c r="I1697" s="5"/>
      <c r="J1697" s="5"/>
      <c r="K1697" s="5"/>
      <c r="O1697" s="5"/>
      <c r="P1697" s="5"/>
      <c r="Q1697" s="5"/>
      <c r="R1697" s="18"/>
      <c r="S1697" s="18"/>
      <c r="T1697" s="18"/>
      <c r="AA1697" s="67"/>
      <c r="AB1697" s="67"/>
      <c r="AE1697" s="78"/>
    </row>
    <row r="1698" spans="1:31" x14ac:dyDescent="0.25">
      <c r="A1698" s="18"/>
      <c r="B1698" s="18"/>
      <c r="C1698" s="18"/>
      <c r="D1698" s="74"/>
      <c r="E1698" s="74"/>
      <c r="F1698" s="74"/>
      <c r="G1698" s="75"/>
      <c r="H1698" s="5"/>
      <c r="I1698" s="5"/>
      <c r="J1698" s="5"/>
      <c r="K1698" s="5"/>
      <c r="O1698" s="5"/>
      <c r="P1698" s="5"/>
      <c r="Q1698" s="5"/>
      <c r="R1698" s="18"/>
      <c r="S1698" s="18"/>
      <c r="T1698" s="18"/>
      <c r="AA1698" s="67"/>
      <c r="AB1698" s="67"/>
      <c r="AE1698" s="78"/>
    </row>
    <row r="1699" spans="1:31" x14ac:dyDescent="0.25">
      <c r="A1699" s="18"/>
      <c r="B1699" s="18"/>
      <c r="C1699" s="18"/>
      <c r="D1699" s="74"/>
      <c r="E1699" s="74"/>
      <c r="F1699" s="74"/>
      <c r="G1699" s="75"/>
      <c r="H1699" s="5"/>
      <c r="I1699" s="5"/>
      <c r="J1699" s="5"/>
      <c r="K1699" s="5"/>
      <c r="O1699" s="5"/>
      <c r="P1699" s="5"/>
      <c r="Q1699" s="5"/>
      <c r="R1699" s="18"/>
      <c r="S1699" s="18"/>
      <c r="T1699" s="18"/>
      <c r="AA1699" s="67"/>
      <c r="AB1699" s="67"/>
      <c r="AE1699" s="78"/>
    </row>
    <row r="1700" spans="1:31" x14ac:dyDescent="0.25">
      <c r="A1700" s="18"/>
      <c r="B1700" s="18"/>
      <c r="C1700" s="18"/>
      <c r="D1700" s="74"/>
      <c r="E1700" s="74"/>
      <c r="F1700" s="74"/>
      <c r="G1700" s="75"/>
      <c r="H1700" s="5"/>
      <c r="I1700" s="5"/>
      <c r="J1700" s="5"/>
      <c r="K1700" s="5"/>
      <c r="O1700" s="5"/>
      <c r="P1700" s="5"/>
      <c r="Q1700" s="5"/>
      <c r="R1700" s="18"/>
      <c r="S1700" s="18"/>
      <c r="T1700" s="18"/>
      <c r="AA1700" s="67"/>
      <c r="AB1700" s="67"/>
      <c r="AE1700" s="78"/>
    </row>
    <row r="1701" spans="1:31" x14ac:dyDescent="0.25">
      <c r="A1701" s="18"/>
      <c r="B1701" s="18"/>
      <c r="C1701" s="18"/>
      <c r="D1701" s="74"/>
      <c r="E1701" s="74"/>
      <c r="F1701" s="74"/>
      <c r="G1701" s="75"/>
      <c r="H1701" s="5"/>
      <c r="I1701" s="5"/>
      <c r="J1701" s="5"/>
      <c r="K1701" s="5"/>
      <c r="O1701" s="5"/>
      <c r="P1701" s="5"/>
      <c r="Q1701" s="5"/>
      <c r="R1701" s="18"/>
      <c r="S1701" s="18"/>
      <c r="T1701" s="18"/>
      <c r="AA1701" s="67"/>
      <c r="AB1701" s="67"/>
      <c r="AE1701" s="78"/>
    </row>
    <row r="1702" spans="1:31" x14ac:dyDescent="0.25">
      <c r="A1702" s="18"/>
      <c r="B1702" s="18"/>
      <c r="C1702" s="18"/>
      <c r="D1702" s="74"/>
      <c r="E1702" s="74"/>
      <c r="F1702" s="74"/>
      <c r="G1702" s="75"/>
      <c r="H1702" s="5"/>
      <c r="I1702" s="5"/>
      <c r="J1702" s="5"/>
      <c r="K1702" s="5"/>
      <c r="O1702" s="5"/>
      <c r="P1702" s="5"/>
      <c r="Q1702" s="5"/>
      <c r="R1702" s="18"/>
      <c r="S1702" s="18"/>
      <c r="T1702" s="18"/>
      <c r="AA1702" s="67"/>
      <c r="AB1702" s="67"/>
      <c r="AE1702" s="78"/>
    </row>
    <row r="1703" spans="1:31" x14ac:dyDescent="0.25">
      <c r="A1703" s="18"/>
      <c r="B1703" s="18"/>
      <c r="C1703" s="18"/>
      <c r="D1703" s="74"/>
      <c r="E1703" s="74"/>
      <c r="F1703" s="74"/>
      <c r="G1703" s="75"/>
      <c r="H1703" s="5"/>
      <c r="I1703" s="5"/>
      <c r="J1703" s="5"/>
      <c r="K1703" s="5"/>
      <c r="O1703" s="5"/>
      <c r="P1703" s="5"/>
      <c r="Q1703" s="5"/>
      <c r="R1703" s="18"/>
      <c r="S1703" s="18"/>
      <c r="T1703" s="18"/>
      <c r="AA1703" s="67"/>
      <c r="AB1703" s="67"/>
      <c r="AE1703" s="78"/>
    </row>
    <row r="1704" spans="1:31" x14ac:dyDescent="0.25">
      <c r="A1704" s="18"/>
      <c r="B1704" s="18"/>
      <c r="C1704" s="18"/>
      <c r="D1704" s="74"/>
      <c r="E1704" s="74"/>
      <c r="F1704" s="74"/>
      <c r="G1704" s="75"/>
      <c r="H1704" s="5"/>
      <c r="I1704" s="5"/>
      <c r="J1704" s="5"/>
      <c r="K1704" s="5"/>
      <c r="O1704" s="5"/>
      <c r="P1704" s="5"/>
      <c r="Q1704" s="5"/>
      <c r="R1704" s="18"/>
      <c r="S1704" s="18"/>
      <c r="T1704" s="18"/>
      <c r="AA1704" s="67"/>
      <c r="AB1704" s="67"/>
      <c r="AE1704" s="78"/>
    </row>
    <row r="1705" spans="1:31" x14ac:dyDescent="0.25">
      <c r="A1705" s="18"/>
      <c r="B1705" s="18"/>
      <c r="C1705" s="18"/>
      <c r="D1705" s="74"/>
      <c r="E1705" s="74"/>
      <c r="F1705" s="74"/>
      <c r="G1705" s="75"/>
      <c r="H1705" s="5"/>
      <c r="I1705" s="5"/>
      <c r="J1705" s="5"/>
      <c r="K1705" s="5"/>
      <c r="O1705" s="5"/>
      <c r="P1705" s="5"/>
      <c r="Q1705" s="5"/>
      <c r="R1705" s="18"/>
      <c r="S1705" s="18"/>
      <c r="T1705" s="18"/>
      <c r="AA1705" s="67"/>
      <c r="AB1705" s="67"/>
      <c r="AE1705" s="78"/>
    </row>
    <row r="1706" spans="1:31" x14ac:dyDescent="0.25">
      <c r="A1706" s="18"/>
      <c r="B1706" s="18"/>
      <c r="C1706" s="18"/>
      <c r="D1706" s="74"/>
      <c r="E1706" s="74"/>
      <c r="F1706" s="74"/>
      <c r="G1706" s="75"/>
      <c r="H1706" s="5"/>
      <c r="I1706" s="5"/>
      <c r="J1706" s="5"/>
      <c r="K1706" s="5"/>
      <c r="O1706" s="5"/>
      <c r="P1706" s="5"/>
      <c r="Q1706" s="5"/>
      <c r="R1706" s="18"/>
      <c r="S1706" s="18"/>
      <c r="T1706" s="18"/>
      <c r="AA1706" s="67"/>
      <c r="AB1706" s="67"/>
      <c r="AE1706" s="78"/>
    </row>
    <row r="1707" spans="1:31" x14ac:dyDescent="0.25">
      <c r="A1707" s="18"/>
      <c r="B1707" s="18"/>
      <c r="C1707" s="18"/>
      <c r="D1707" s="74"/>
      <c r="E1707" s="74"/>
      <c r="F1707" s="74"/>
      <c r="G1707" s="75"/>
      <c r="H1707" s="5"/>
      <c r="I1707" s="5"/>
      <c r="J1707" s="5"/>
      <c r="K1707" s="5"/>
      <c r="O1707" s="5"/>
      <c r="P1707" s="5"/>
      <c r="Q1707" s="5"/>
      <c r="R1707" s="18"/>
      <c r="S1707" s="18"/>
      <c r="T1707" s="18"/>
      <c r="AA1707" s="67"/>
      <c r="AB1707" s="67"/>
      <c r="AE1707" s="78"/>
    </row>
    <row r="1708" spans="1:31" x14ac:dyDescent="0.25">
      <c r="A1708" s="18"/>
      <c r="B1708" s="18"/>
      <c r="C1708" s="18"/>
      <c r="D1708" s="74"/>
      <c r="E1708" s="74"/>
      <c r="F1708" s="74"/>
      <c r="G1708" s="75"/>
      <c r="H1708" s="5"/>
      <c r="I1708" s="5"/>
      <c r="J1708" s="5"/>
      <c r="K1708" s="5"/>
      <c r="O1708" s="5"/>
      <c r="P1708" s="5"/>
      <c r="Q1708" s="5"/>
      <c r="R1708" s="18"/>
      <c r="S1708" s="18"/>
      <c r="T1708" s="18"/>
      <c r="AA1708" s="67"/>
      <c r="AB1708" s="67"/>
      <c r="AE1708" s="78"/>
    </row>
    <row r="1709" spans="1:31" x14ac:dyDescent="0.25">
      <c r="A1709" s="18"/>
      <c r="B1709" s="18"/>
      <c r="C1709" s="18"/>
      <c r="D1709" s="74"/>
      <c r="E1709" s="74"/>
      <c r="F1709" s="74"/>
      <c r="G1709" s="75"/>
      <c r="H1709" s="5"/>
      <c r="I1709" s="5"/>
      <c r="J1709" s="5"/>
      <c r="K1709" s="5"/>
      <c r="O1709" s="5"/>
      <c r="P1709" s="5"/>
      <c r="Q1709" s="5"/>
      <c r="R1709" s="18"/>
      <c r="S1709" s="18"/>
      <c r="T1709" s="18"/>
      <c r="AA1709" s="67"/>
      <c r="AB1709" s="67"/>
      <c r="AE1709" s="78"/>
    </row>
    <row r="1710" spans="1:31" x14ac:dyDescent="0.25">
      <c r="A1710" s="18"/>
      <c r="B1710" s="18"/>
      <c r="C1710" s="18"/>
      <c r="D1710" s="74"/>
      <c r="E1710" s="74"/>
      <c r="F1710" s="74"/>
      <c r="G1710" s="75"/>
      <c r="H1710" s="5"/>
      <c r="I1710" s="5"/>
      <c r="J1710" s="5"/>
      <c r="K1710" s="5"/>
      <c r="O1710" s="5"/>
      <c r="P1710" s="5"/>
      <c r="Q1710" s="5"/>
      <c r="R1710" s="18"/>
      <c r="S1710" s="18"/>
      <c r="T1710" s="18"/>
      <c r="AA1710" s="67"/>
      <c r="AB1710" s="67"/>
      <c r="AE1710" s="78"/>
    </row>
    <row r="1711" spans="1:31" x14ac:dyDescent="0.25">
      <c r="A1711" s="18"/>
      <c r="B1711" s="18"/>
      <c r="C1711" s="18"/>
      <c r="D1711" s="74"/>
      <c r="E1711" s="74"/>
      <c r="F1711" s="74"/>
      <c r="G1711" s="75"/>
      <c r="H1711" s="5"/>
      <c r="I1711" s="5"/>
      <c r="J1711" s="5"/>
      <c r="K1711" s="5"/>
      <c r="O1711" s="5"/>
      <c r="P1711" s="5"/>
      <c r="Q1711" s="5"/>
      <c r="R1711" s="18"/>
      <c r="S1711" s="18"/>
      <c r="T1711" s="18"/>
      <c r="AA1711" s="67"/>
      <c r="AB1711" s="67"/>
      <c r="AE1711" s="78"/>
    </row>
    <row r="1712" spans="1:31" x14ac:dyDescent="0.25">
      <c r="A1712" s="18"/>
      <c r="B1712" s="18"/>
      <c r="C1712" s="18"/>
      <c r="D1712" s="74"/>
      <c r="E1712" s="74"/>
      <c r="F1712" s="74"/>
      <c r="G1712" s="75"/>
      <c r="H1712" s="5"/>
      <c r="I1712" s="5"/>
      <c r="J1712" s="5"/>
      <c r="K1712" s="5"/>
      <c r="O1712" s="5"/>
      <c r="P1712" s="5"/>
      <c r="Q1712" s="5"/>
      <c r="R1712" s="18"/>
      <c r="S1712" s="18"/>
      <c r="T1712" s="18"/>
      <c r="AA1712" s="67"/>
      <c r="AB1712" s="67"/>
      <c r="AE1712" s="78"/>
    </row>
    <row r="1713" spans="1:31" x14ac:dyDescent="0.25">
      <c r="A1713" s="18"/>
      <c r="B1713" s="18"/>
      <c r="C1713" s="18"/>
      <c r="D1713" s="74"/>
      <c r="E1713" s="74"/>
      <c r="F1713" s="74"/>
      <c r="G1713" s="75"/>
      <c r="H1713" s="5"/>
      <c r="I1713" s="5"/>
      <c r="J1713" s="5"/>
      <c r="K1713" s="5"/>
      <c r="O1713" s="5"/>
      <c r="P1713" s="5"/>
      <c r="Q1713" s="5"/>
      <c r="R1713" s="18"/>
      <c r="S1713" s="18"/>
      <c r="T1713" s="18"/>
      <c r="AA1713" s="67"/>
      <c r="AB1713" s="67"/>
      <c r="AE1713" s="78"/>
    </row>
    <row r="1714" spans="1:31" x14ac:dyDescent="0.25">
      <c r="A1714" s="18"/>
      <c r="B1714" s="18"/>
      <c r="C1714" s="18"/>
      <c r="D1714" s="74"/>
      <c r="E1714" s="74"/>
      <c r="F1714" s="74"/>
      <c r="G1714" s="75"/>
      <c r="H1714" s="5"/>
      <c r="I1714" s="5"/>
      <c r="J1714" s="5"/>
      <c r="K1714" s="5"/>
      <c r="O1714" s="5"/>
      <c r="P1714" s="5"/>
      <c r="Q1714" s="5"/>
      <c r="R1714" s="18"/>
      <c r="S1714" s="18"/>
      <c r="T1714" s="18"/>
      <c r="AA1714" s="67"/>
      <c r="AB1714" s="67"/>
      <c r="AE1714" s="78"/>
    </row>
    <row r="1715" spans="1:31" x14ac:dyDescent="0.25">
      <c r="A1715" s="18"/>
      <c r="B1715" s="18"/>
      <c r="C1715" s="18"/>
      <c r="D1715" s="74"/>
      <c r="E1715" s="74"/>
      <c r="F1715" s="74"/>
      <c r="G1715" s="75"/>
      <c r="H1715" s="5"/>
      <c r="I1715" s="5"/>
      <c r="J1715" s="5"/>
      <c r="K1715" s="5"/>
      <c r="O1715" s="5"/>
      <c r="P1715" s="5"/>
      <c r="Q1715" s="5"/>
      <c r="R1715" s="18"/>
      <c r="S1715" s="18"/>
      <c r="T1715" s="18"/>
      <c r="AA1715" s="67"/>
      <c r="AB1715" s="67"/>
      <c r="AE1715" s="78"/>
    </row>
    <row r="1716" spans="1:31" x14ac:dyDescent="0.25">
      <c r="A1716" s="18"/>
      <c r="B1716" s="18"/>
      <c r="C1716" s="18"/>
      <c r="D1716" s="74"/>
      <c r="E1716" s="74"/>
      <c r="F1716" s="74"/>
      <c r="G1716" s="75"/>
      <c r="H1716" s="5"/>
      <c r="I1716" s="5"/>
      <c r="J1716" s="5"/>
      <c r="K1716" s="5"/>
      <c r="O1716" s="5"/>
      <c r="P1716" s="5"/>
      <c r="Q1716" s="5"/>
      <c r="R1716" s="18"/>
      <c r="S1716" s="18"/>
      <c r="T1716" s="18"/>
      <c r="AA1716" s="67"/>
      <c r="AB1716" s="67"/>
      <c r="AE1716" s="78"/>
    </row>
    <row r="1717" spans="1:31" x14ac:dyDescent="0.25">
      <c r="A1717" s="18"/>
      <c r="B1717" s="18"/>
      <c r="C1717" s="18"/>
      <c r="D1717" s="74"/>
      <c r="E1717" s="74"/>
      <c r="F1717" s="74"/>
      <c r="G1717" s="75"/>
      <c r="H1717" s="5"/>
      <c r="I1717" s="5"/>
      <c r="J1717" s="5"/>
      <c r="K1717" s="5"/>
      <c r="O1717" s="5"/>
      <c r="P1717" s="5"/>
      <c r="Q1717" s="5"/>
      <c r="R1717" s="18"/>
      <c r="S1717" s="18"/>
      <c r="T1717" s="18"/>
      <c r="AA1717" s="67"/>
      <c r="AB1717" s="67"/>
      <c r="AE1717" s="78"/>
    </row>
    <row r="1718" spans="1:31" x14ac:dyDescent="0.25">
      <c r="A1718" s="18"/>
      <c r="B1718" s="18"/>
      <c r="C1718" s="18"/>
      <c r="D1718" s="74"/>
      <c r="E1718" s="74"/>
      <c r="F1718" s="74"/>
      <c r="G1718" s="75"/>
      <c r="H1718" s="5"/>
      <c r="I1718" s="5"/>
      <c r="J1718" s="5"/>
      <c r="K1718" s="5"/>
      <c r="O1718" s="5"/>
      <c r="P1718" s="5"/>
      <c r="Q1718" s="5"/>
      <c r="R1718" s="18"/>
      <c r="S1718" s="18"/>
      <c r="T1718" s="18"/>
      <c r="AA1718" s="67"/>
      <c r="AB1718" s="67"/>
      <c r="AE1718" s="78"/>
    </row>
    <row r="1719" spans="1:31" x14ac:dyDescent="0.25">
      <c r="A1719" s="18"/>
      <c r="B1719" s="18"/>
      <c r="C1719" s="18"/>
      <c r="D1719" s="74"/>
      <c r="E1719" s="74"/>
      <c r="F1719" s="74"/>
      <c r="G1719" s="75"/>
      <c r="H1719" s="5"/>
      <c r="I1719" s="5"/>
      <c r="J1719" s="5"/>
      <c r="K1719" s="5"/>
      <c r="O1719" s="5"/>
      <c r="P1719" s="5"/>
      <c r="Q1719" s="5"/>
      <c r="R1719" s="18"/>
      <c r="S1719" s="18"/>
      <c r="T1719" s="18"/>
      <c r="AA1719" s="67"/>
      <c r="AB1719" s="67"/>
      <c r="AE1719" s="78"/>
    </row>
    <row r="1720" spans="1:31" x14ac:dyDescent="0.25">
      <c r="A1720" s="18"/>
      <c r="B1720" s="18"/>
      <c r="C1720" s="18"/>
      <c r="D1720" s="74"/>
      <c r="E1720" s="74"/>
      <c r="F1720" s="74"/>
      <c r="G1720" s="75"/>
      <c r="H1720" s="5"/>
      <c r="I1720" s="5"/>
      <c r="J1720" s="5"/>
      <c r="K1720" s="5"/>
      <c r="O1720" s="5"/>
      <c r="P1720" s="5"/>
      <c r="Q1720" s="5"/>
      <c r="R1720" s="18"/>
      <c r="S1720" s="18"/>
      <c r="T1720" s="18"/>
      <c r="AA1720" s="67"/>
      <c r="AB1720" s="67"/>
      <c r="AE1720" s="78"/>
    </row>
    <row r="1721" spans="1:31" x14ac:dyDescent="0.25">
      <c r="A1721" s="18"/>
      <c r="B1721" s="18"/>
      <c r="C1721" s="18"/>
      <c r="D1721" s="74"/>
      <c r="E1721" s="74"/>
      <c r="F1721" s="74"/>
      <c r="G1721" s="75"/>
      <c r="H1721" s="5"/>
      <c r="I1721" s="5"/>
      <c r="J1721" s="5"/>
      <c r="K1721" s="5"/>
      <c r="O1721" s="5"/>
      <c r="P1721" s="5"/>
      <c r="Q1721" s="5"/>
      <c r="R1721" s="18"/>
      <c r="S1721" s="18"/>
      <c r="T1721" s="18"/>
      <c r="AA1721" s="67"/>
      <c r="AB1721" s="67"/>
      <c r="AE1721" s="78"/>
    </row>
    <row r="1722" spans="1:31" x14ac:dyDescent="0.25">
      <c r="A1722" s="18"/>
      <c r="B1722" s="18"/>
      <c r="C1722" s="18"/>
      <c r="D1722" s="74"/>
      <c r="E1722" s="74"/>
      <c r="F1722" s="74"/>
      <c r="G1722" s="75"/>
      <c r="H1722" s="5"/>
      <c r="I1722" s="5"/>
      <c r="J1722" s="5"/>
      <c r="K1722" s="5"/>
      <c r="O1722" s="5"/>
      <c r="P1722" s="5"/>
      <c r="Q1722" s="5"/>
      <c r="R1722" s="18"/>
      <c r="S1722" s="18"/>
      <c r="T1722" s="18"/>
      <c r="AA1722" s="67"/>
      <c r="AB1722" s="67"/>
      <c r="AE1722" s="78"/>
    </row>
    <row r="1723" spans="1:31" x14ac:dyDescent="0.25">
      <c r="A1723" s="18"/>
      <c r="B1723" s="18"/>
      <c r="C1723" s="18"/>
      <c r="D1723" s="74"/>
      <c r="E1723" s="74"/>
      <c r="F1723" s="74"/>
      <c r="G1723" s="75"/>
      <c r="H1723" s="5"/>
      <c r="I1723" s="5"/>
      <c r="J1723" s="5"/>
      <c r="K1723" s="5"/>
      <c r="O1723" s="5"/>
      <c r="P1723" s="5"/>
      <c r="Q1723" s="5"/>
      <c r="R1723" s="18"/>
      <c r="S1723" s="18"/>
      <c r="T1723" s="18"/>
      <c r="AA1723" s="67"/>
      <c r="AB1723" s="67"/>
      <c r="AE1723" s="78"/>
    </row>
    <row r="1724" spans="1:31" x14ac:dyDescent="0.25">
      <c r="A1724" s="18"/>
      <c r="B1724" s="18"/>
      <c r="C1724" s="18"/>
      <c r="D1724" s="74"/>
      <c r="E1724" s="74"/>
      <c r="F1724" s="74"/>
      <c r="G1724" s="75"/>
      <c r="H1724" s="5"/>
      <c r="I1724" s="5"/>
      <c r="J1724" s="5"/>
      <c r="K1724" s="5"/>
      <c r="O1724" s="5"/>
      <c r="P1724" s="5"/>
      <c r="Q1724" s="5"/>
      <c r="R1724" s="18"/>
      <c r="S1724" s="18"/>
      <c r="T1724" s="18"/>
      <c r="AA1724" s="67"/>
      <c r="AB1724" s="67"/>
      <c r="AE1724" s="78"/>
    </row>
    <row r="1725" spans="1:31" x14ac:dyDescent="0.25">
      <c r="A1725" s="18"/>
      <c r="B1725" s="18"/>
      <c r="C1725" s="18"/>
      <c r="D1725" s="74"/>
      <c r="E1725" s="74"/>
      <c r="F1725" s="74"/>
      <c r="G1725" s="75"/>
      <c r="H1725" s="5"/>
      <c r="I1725" s="5"/>
      <c r="J1725" s="5"/>
      <c r="K1725" s="5"/>
      <c r="O1725" s="5"/>
      <c r="P1725" s="5"/>
      <c r="Q1725" s="5"/>
      <c r="R1725" s="18"/>
      <c r="S1725" s="18"/>
      <c r="T1725" s="18"/>
      <c r="AA1725" s="67"/>
      <c r="AB1725" s="67"/>
      <c r="AE1725" s="78"/>
    </row>
    <row r="1726" spans="1:31" x14ac:dyDescent="0.25">
      <c r="A1726" s="18"/>
      <c r="B1726" s="18"/>
      <c r="C1726" s="18"/>
      <c r="D1726" s="74"/>
      <c r="E1726" s="74"/>
      <c r="F1726" s="74"/>
      <c r="G1726" s="75"/>
      <c r="H1726" s="5"/>
      <c r="I1726" s="5"/>
      <c r="J1726" s="5"/>
      <c r="K1726" s="5"/>
      <c r="O1726" s="5"/>
      <c r="P1726" s="5"/>
      <c r="Q1726" s="5"/>
      <c r="R1726" s="18"/>
      <c r="S1726" s="18"/>
      <c r="T1726" s="18"/>
      <c r="AA1726" s="67"/>
      <c r="AB1726" s="67"/>
      <c r="AE1726" s="78"/>
    </row>
    <row r="1727" spans="1:31" x14ac:dyDescent="0.25">
      <c r="A1727" s="18"/>
      <c r="B1727" s="18"/>
      <c r="C1727" s="18"/>
      <c r="D1727" s="74"/>
      <c r="E1727" s="74"/>
      <c r="F1727" s="74"/>
      <c r="G1727" s="75"/>
      <c r="H1727" s="5"/>
      <c r="I1727" s="5"/>
      <c r="J1727" s="5"/>
      <c r="K1727" s="5"/>
      <c r="O1727" s="5"/>
      <c r="P1727" s="5"/>
      <c r="Q1727" s="5"/>
      <c r="R1727" s="18"/>
      <c r="S1727" s="18"/>
      <c r="T1727" s="18"/>
      <c r="AA1727" s="67"/>
      <c r="AB1727" s="67"/>
      <c r="AE1727" s="78"/>
    </row>
    <row r="1728" spans="1:31" x14ac:dyDescent="0.25">
      <c r="A1728" s="18"/>
      <c r="B1728" s="18"/>
      <c r="C1728" s="18"/>
      <c r="D1728" s="74"/>
      <c r="E1728" s="74"/>
      <c r="F1728" s="74"/>
      <c r="G1728" s="75"/>
      <c r="H1728" s="5"/>
      <c r="I1728" s="5"/>
      <c r="J1728" s="5"/>
      <c r="K1728" s="5"/>
      <c r="O1728" s="5"/>
      <c r="P1728" s="5"/>
      <c r="Q1728" s="5"/>
      <c r="R1728" s="18"/>
      <c r="S1728" s="18"/>
      <c r="T1728" s="18"/>
      <c r="AA1728" s="67"/>
      <c r="AB1728" s="67"/>
      <c r="AE1728" s="78"/>
    </row>
    <row r="1729" spans="1:31" x14ac:dyDescent="0.25">
      <c r="A1729" s="18"/>
      <c r="B1729" s="18"/>
      <c r="C1729" s="18"/>
      <c r="D1729" s="74"/>
      <c r="E1729" s="74"/>
      <c r="F1729" s="74"/>
      <c r="G1729" s="75"/>
      <c r="H1729" s="5"/>
      <c r="I1729" s="5"/>
      <c r="J1729" s="5"/>
      <c r="K1729" s="5"/>
      <c r="O1729" s="5"/>
      <c r="P1729" s="5"/>
      <c r="Q1729" s="5"/>
      <c r="R1729" s="18"/>
      <c r="S1729" s="18"/>
      <c r="T1729" s="18"/>
      <c r="AA1729" s="67"/>
      <c r="AB1729" s="67"/>
      <c r="AE1729" s="78"/>
    </row>
    <row r="1730" spans="1:31" x14ac:dyDescent="0.25">
      <c r="A1730" s="18"/>
      <c r="B1730" s="18"/>
      <c r="C1730" s="18"/>
      <c r="D1730" s="74"/>
      <c r="E1730" s="74"/>
      <c r="F1730" s="74"/>
      <c r="G1730" s="75"/>
      <c r="H1730" s="5"/>
      <c r="I1730" s="5"/>
      <c r="J1730" s="5"/>
      <c r="K1730" s="5"/>
      <c r="O1730" s="5"/>
      <c r="P1730" s="5"/>
      <c r="Q1730" s="5"/>
      <c r="R1730" s="18"/>
      <c r="S1730" s="18"/>
      <c r="T1730" s="18"/>
      <c r="AA1730" s="67"/>
      <c r="AB1730" s="67"/>
      <c r="AE1730" s="78"/>
    </row>
    <row r="1731" spans="1:31" x14ac:dyDescent="0.25">
      <c r="A1731" s="18"/>
      <c r="B1731" s="18"/>
      <c r="C1731" s="18"/>
      <c r="D1731" s="74"/>
      <c r="E1731" s="74"/>
      <c r="F1731" s="74"/>
      <c r="G1731" s="75"/>
      <c r="H1731" s="5"/>
      <c r="I1731" s="5"/>
      <c r="J1731" s="5"/>
      <c r="K1731" s="5"/>
      <c r="O1731" s="5"/>
      <c r="P1731" s="5"/>
      <c r="Q1731" s="5"/>
      <c r="R1731" s="18"/>
      <c r="S1731" s="18"/>
      <c r="T1731" s="18"/>
      <c r="AA1731" s="67"/>
      <c r="AB1731" s="67"/>
      <c r="AE1731" s="78"/>
    </row>
    <row r="1732" spans="1:31" x14ac:dyDescent="0.25">
      <c r="A1732" s="18"/>
      <c r="B1732" s="18"/>
      <c r="C1732" s="18"/>
      <c r="D1732" s="74"/>
      <c r="E1732" s="74"/>
      <c r="F1732" s="74"/>
      <c r="G1732" s="75"/>
      <c r="H1732" s="5"/>
      <c r="I1732" s="5"/>
      <c r="J1732" s="5"/>
      <c r="K1732" s="5"/>
      <c r="O1732" s="5"/>
      <c r="P1732" s="5"/>
      <c r="Q1732" s="5"/>
      <c r="R1732" s="18"/>
      <c r="S1732" s="18"/>
      <c r="T1732" s="18"/>
      <c r="AA1732" s="67"/>
      <c r="AB1732" s="67"/>
      <c r="AE1732" s="78"/>
    </row>
    <row r="1733" spans="1:31" x14ac:dyDescent="0.25">
      <c r="A1733" s="18"/>
      <c r="B1733" s="18"/>
      <c r="C1733" s="18"/>
      <c r="D1733" s="74"/>
      <c r="E1733" s="74"/>
      <c r="F1733" s="74"/>
      <c r="G1733" s="75"/>
      <c r="H1733" s="5"/>
      <c r="I1733" s="5"/>
      <c r="J1733" s="5"/>
      <c r="K1733" s="5"/>
      <c r="O1733" s="5"/>
      <c r="P1733" s="5"/>
      <c r="Q1733" s="5"/>
      <c r="R1733" s="18"/>
      <c r="S1733" s="18"/>
      <c r="T1733" s="18"/>
      <c r="AA1733" s="67"/>
      <c r="AB1733" s="67"/>
      <c r="AE1733" s="78"/>
    </row>
    <row r="1734" spans="1:31" x14ac:dyDescent="0.25">
      <c r="A1734" s="18"/>
      <c r="B1734" s="18"/>
      <c r="C1734" s="18"/>
      <c r="D1734" s="74"/>
      <c r="E1734" s="74"/>
      <c r="F1734" s="74"/>
      <c r="G1734" s="75"/>
      <c r="H1734" s="5"/>
      <c r="I1734" s="5"/>
      <c r="J1734" s="5"/>
      <c r="K1734" s="5"/>
      <c r="O1734" s="5"/>
      <c r="P1734" s="5"/>
      <c r="Q1734" s="5"/>
      <c r="R1734" s="18"/>
      <c r="S1734" s="18"/>
      <c r="T1734" s="18"/>
      <c r="AA1734" s="67"/>
      <c r="AB1734" s="67"/>
      <c r="AE1734" s="78"/>
    </row>
    <row r="1735" spans="1:31" x14ac:dyDescent="0.25">
      <c r="A1735" s="18"/>
      <c r="B1735" s="18"/>
      <c r="C1735" s="18"/>
      <c r="D1735" s="74"/>
      <c r="E1735" s="74"/>
      <c r="F1735" s="74"/>
      <c r="G1735" s="75"/>
      <c r="H1735" s="5"/>
      <c r="I1735" s="5"/>
      <c r="J1735" s="5"/>
      <c r="K1735" s="5"/>
      <c r="O1735" s="5"/>
      <c r="P1735" s="5"/>
      <c r="Q1735" s="5"/>
      <c r="R1735" s="18"/>
      <c r="S1735" s="18"/>
      <c r="T1735" s="18"/>
      <c r="AA1735" s="67"/>
      <c r="AB1735" s="67"/>
      <c r="AE1735" s="78"/>
    </row>
    <row r="1736" spans="1:31" x14ac:dyDescent="0.25">
      <c r="A1736" s="18"/>
      <c r="B1736" s="18"/>
      <c r="C1736" s="18"/>
      <c r="D1736" s="74"/>
      <c r="E1736" s="74"/>
      <c r="F1736" s="74"/>
      <c r="G1736" s="75"/>
      <c r="H1736" s="5"/>
      <c r="I1736" s="5"/>
      <c r="J1736" s="5"/>
      <c r="K1736" s="5"/>
      <c r="O1736" s="5"/>
      <c r="P1736" s="5"/>
      <c r="Q1736" s="5"/>
      <c r="R1736" s="18"/>
      <c r="S1736" s="18"/>
      <c r="T1736" s="18"/>
      <c r="AA1736" s="67"/>
      <c r="AB1736" s="67"/>
      <c r="AE1736" s="78"/>
    </row>
    <row r="1737" spans="1:31" x14ac:dyDescent="0.25">
      <c r="A1737" s="18"/>
      <c r="B1737" s="18"/>
      <c r="C1737" s="18"/>
      <c r="D1737" s="74"/>
      <c r="E1737" s="74"/>
      <c r="F1737" s="74"/>
      <c r="G1737" s="75"/>
      <c r="H1737" s="5"/>
      <c r="I1737" s="5"/>
      <c r="J1737" s="5"/>
      <c r="K1737" s="5"/>
      <c r="O1737" s="5"/>
      <c r="P1737" s="5"/>
      <c r="Q1737" s="5"/>
      <c r="R1737" s="18"/>
      <c r="S1737" s="18"/>
      <c r="T1737" s="18"/>
      <c r="AA1737" s="67"/>
      <c r="AB1737" s="67"/>
      <c r="AE1737" s="78"/>
    </row>
    <row r="1738" spans="1:31" x14ac:dyDescent="0.25">
      <c r="A1738" s="18"/>
      <c r="B1738" s="18"/>
      <c r="C1738" s="18"/>
      <c r="D1738" s="74"/>
      <c r="E1738" s="74"/>
      <c r="F1738" s="74"/>
      <c r="G1738" s="75"/>
      <c r="H1738" s="5"/>
      <c r="I1738" s="5"/>
      <c r="J1738" s="5"/>
      <c r="K1738" s="5"/>
      <c r="O1738" s="5"/>
      <c r="P1738" s="5"/>
      <c r="Q1738" s="5"/>
      <c r="R1738" s="18"/>
      <c r="S1738" s="18"/>
      <c r="T1738" s="18"/>
      <c r="AA1738" s="67"/>
      <c r="AB1738" s="67"/>
      <c r="AE1738" s="78"/>
    </row>
    <row r="1739" spans="1:31" x14ac:dyDescent="0.25">
      <c r="A1739" s="18"/>
      <c r="B1739" s="18"/>
      <c r="C1739" s="18"/>
      <c r="D1739" s="74"/>
      <c r="E1739" s="74"/>
      <c r="F1739" s="74"/>
      <c r="G1739" s="75"/>
      <c r="H1739" s="5"/>
      <c r="I1739" s="5"/>
      <c r="J1739" s="5"/>
      <c r="K1739" s="5"/>
      <c r="O1739" s="5"/>
      <c r="P1739" s="5"/>
      <c r="Q1739" s="5"/>
      <c r="R1739" s="18"/>
      <c r="S1739" s="18"/>
      <c r="T1739" s="18"/>
      <c r="AA1739" s="67"/>
      <c r="AB1739" s="67"/>
      <c r="AE1739" s="78"/>
    </row>
    <row r="1740" spans="1:31" x14ac:dyDescent="0.25">
      <c r="A1740" s="18"/>
      <c r="B1740" s="18"/>
      <c r="C1740" s="18"/>
      <c r="D1740" s="74"/>
      <c r="E1740" s="74"/>
      <c r="F1740" s="74"/>
      <c r="G1740" s="75"/>
      <c r="H1740" s="5"/>
      <c r="I1740" s="5"/>
      <c r="J1740" s="5"/>
      <c r="K1740" s="5"/>
      <c r="O1740" s="5"/>
      <c r="P1740" s="5"/>
      <c r="Q1740" s="5"/>
      <c r="R1740" s="18"/>
      <c r="S1740" s="18"/>
      <c r="T1740" s="18"/>
      <c r="AA1740" s="67"/>
      <c r="AB1740" s="67"/>
      <c r="AE1740" s="78"/>
    </row>
    <row r="1741" spans="1:31" x14ac:dyDescent="0.25">
      <c r="A1741" s="18"/>
      <c r="B1741" s="18"/>
      <c r="C1741" s="18"/>
      <c r="D1741" s="74"/>
      <c r="E1741" s="74"/>
      <c r="F1741" s="74"/>
      <c r="G1741" s="75"/>
      <c r="H1741" s="5"/>
      <c r="I1741" s="5"/>
      <c r="J1741" s="5"/>
      <c r="K1741" s="5"/>
      <c r="O1741" s="5"/>
      <c r="P1741" s="5"/>
      <c r="Q1741" s="5"/>
      <c r="R1741" s="18"/>
      <c r="S1741" s="18"/>
      <c r="T1741" s="18"/>
      <c r="AA1741" s="67"/>
      <c r="AB1741" s="67"/>
      <c r="AE1741" s="78"/>
    </row>
    <row r="1742" spans="1:31" x14ac:dyDescent="0.25">
      <c r="A1742" s="18"/>
      <c r="B1742" s="18"/>
      <c r="C1742" s="18"/>
      <c r="D1742" s="74"/>
      <c r="E1742" s="74"/>
      <c r="F1742" s="74"/>
      <c r="G1742" s="75"/>
      <c r="H1742" s="5"/>
      <c r="I1742" s="5"/>
      <c r="J1742" s="5"/>
      <c r="K1742" s="5"/>
      <c r="O1742" s="5"/>
      <c r="P1742" s="5"/>
      <c r="Q1742" s="5"/>
      <c r="R1742" s="18"/>
      <c r="S1742" s="18"/>
      <c r="T1742" s="18"/>
      <c r="AA1742" s="67"/>
      <c r="AB1742" s="67"/>
      <c r="AE1742" s="78"/>
    </row>
    <row r="1743" spans="1:31" x14ac:dyDescent="0.25">
      <c r="A1743" s="18"/>
      <c r="B1743" s="18"/>
      <c r="C1743" s="18"/>
      <c r="D1743" s="74"/>
      <c r="E1743" s="74"/>
      <c r="F1743" s="74"/>
      <c r="G1743" s="75"/>
      <c r="H1743" s="5"/>
      <c r="I1743" s="5"/>
      <c r="J1743" s="5"/>
      <c r="K1743" s="5"/>
      <c r="O1743" s="5"/>
      <c r="P1743" s="5"/>
      <c r="Q1743" s="5"/>
      <c r="R1743" s="18"/>
      <c r="S1743" s="18"/>
      <c r="T1743" s="18"/>
      <c r="AA1743" s="67"/>
      <c r="AB1743" s="67"/>
      <c r="AE1743" s="78"/>
    </row>
    <row r="1744" spans="1:31" x14ac:dyDescent="0.25">
      <c r="A1744" s="18"/>
      <c r="B1744" s="18"/>
      <c r="C1744" s="18"/>
      <c r="D1744" s="74"/>
      <c r="E1744" s="74"/>
      <c r="F1744" s="74"/>
      <c r="G1744" s="75"/>
      <c r="H1744" s="5"/>
      <c r="I1744" s="5"/>
      <c r="J1744" s="5"/>
      <c r="K1744" s="5"/>
      <c r="O1744" s="5"/>
      <c r="P1744" s="5"/>
      <c r="Q1744" s="5"/>
      <c r="R1744" s="18"/>
      <c r="S1744" s="18"/>
      <c r="T1744" s="18"/>
      <c r="AA1744" s="67"/>
      <c r="AB1744" s="67"/>
      <c r="AE1744" s="78"/>
    </row>
    <row r="1745" spans="1:31" x14ac:dyDescent="0.25">
      <c r="A1745" s="18"/>
      <c r="B1745" s="18"/>
      <c r="C1745" s="18"/>
      <c r="D1745" s="74"/>
      <c r="E1745" s="74"/>
      <c r="F1745" s="74"/>
      <c r="G1745" s="75"/>
      <c r="H1745" s="5"/>
      <c r="I1745" s="5"/>
      <c r="J1745" s="5"/>
      <c r="K1745" s="5"/>
      <c r="O1745" s="5"/>
      <c r="P1745" s="5"/>
      <c r="Q1745" s="5"/>
      <c r="R1745" s="18"/>
      <c r="S1745" s="18"/>
      <c r="T1745" s="18"/>
      <c r="AA1745" s="67"/>
      <c r="AB1745" s="67"/>
      <c r="AE1745" s="78"/>
    </row>
    <row r="1746" spans="1:31" x14ac:dyDescent="0.25">
      <c r="A1746" s="18"/>
      <c r="B1746" s="18"/>
      <c r="C1746" s="18"/>
      <c r="D1746" s="74"/>
      <c r="E1746" s="74"/>
      <c r="F1746" s="74"/>
      <c r="G1746" s="75"/>
      <c r="H1746" s="5"/>
      <c r="I1746" s="5"/>
      <c r="J1746" s="5"/>
      <c r="K1746" s="5"/>
      <c r="O1746" s="5"/>
      <c r="P1746" s="5"/>
      <c r="Q1746" s="5"/>
      <c r="R1746" s="18"/>
      <c r="S1746" s="18"/>
      <c r="T1746" s="18"/>
      <c r="AA1746" s="67"/>
      <c r="AB1746" s="67"/>
      <c r="AE1746" s="78"/>
    </row>
    <row r="1747" spans="1:31" x14ac:dyDescent="0.25">
      <c r="A1747" s="18"/>
      <c r="B1747" s="18"/>
      <c r="C1747" s="18"/>
      <c r="D1747" s="74"/>
      <c r="E1747" s="74"/>
      <c r="F1747" s="74"/>
      <c r="G1747" s="75"/>
      <c r="H1747" s="5"/>
      <c r="I1747" s="5"/>
      <c r="J1747" s="5"/>
      <c r="K1747" s="5"/>
      <c r="O1747" s="5"/>
      <c r="P1747" s="5"/>
      <c r="Q1747" s="5"/>
      <c r="R1747" s="18"/>
      <c r="S1747" s="18"/>
      <c r="T1747" s="18"/>
      <c r="AA1747" s="67"/>
      <c r="AB1747" s="67"/>
      <c r="AE1747" s="78"/>
    </row>
    <row r="1748" spans="1:31" x14ac:dyDescent="0.25">
      <c r="A1748" s="18"/>
      <c r="B1748" s="18"/>
      <c r="C1748" s="18"/>
      <c r="D1748" s="74"/>
      <c r="E1748" s="74"/>
      <c r="F1748" s="74"/>
      <c r="G1748" s="75"/>
      <c r="H1748" s="5"/>
      <c r="I1748" s="5"/>
      <c r="J1748" s="5"/>
      <c r="K1748" s="5"/>
      <c r="O1748" s="5"/>
      <c r="P1748" s="5"/>
      <c r="Q1748" s="5"/>
      <c r="R1748" s="18"/>
      <c r="S1748" s="18"/>
      <c r="T1748" s="18"/>
      <c r="AA1748" s="67"/>
      <c r="AB1748" s="67"/>
      <c r="AE1748" s="78"/>
    </row>
    <row r="1749" spans="1:31" x14ac:dyDescent="0.25">
      <c r="A1749" s="18"/>
      <c r="B1749" s="18"/>
      <c r="C1749" s="18"/>
      <c r="D1749" s="74"/>
      <c r="E1749" s="74"/>
      <c r="F1749" s="74"/>
      <c r="G1749" s="75"/>
      <c r="H1749" s="5"/>
      <c r="I1749" s="5"/>
      <c r="J1749" s="5"/>
      <c r="K1749" s="5"/>
      <c r="O1749" s="5"/>
      <c r="P1749" s="5"/>
      <c r="Q1749" s="5"/>
      <c r="R1749" s="18"/>
      <c r="S1749" s="18"/>
      <c r="T1749" s="18"/>
      <c r="AA1749" s="67"/>
      <c r="AB1749" s="67"/>
      <c r="AE1749" s="78"/>
    </row>
    <row r="1750" spans="1:31" x14ac:dyDescent="0.25">
      <c r="A1750" s="18"/>
      <c r="B1750" s="18"/>
      <c r="C1750" s="18"/>
      <c r="D1750" s="74"/>
      <c r="E1750" s="74"/>
      <c r="F1750" s="74"/>
      <c r="G1750" s="75"/>
      <c r="H1750" s="5"/>
      <c r="I1750" s="5"/>
      <c r="J1750" s="5"/>
      <c r="K1750" s="5"/>
      <c r="O1750" s="5"/>
      <c r="P1750" s="5"/>
      <c r="Q1750" s="5"/>
      <c r="R1750" s="18"/>
      <c r="S1750" s="18"/>
      <c r="T1750" s="18"/>
      <c r="AA1750" s="67"/>
      <c r="AB1750" s="67"/>
      <c r="AE1750" s="78"/>
    </row>
    <row r="1751" spans="1:31" x14ac:dyDescent="0.25">
      <c r="A1751" s="18"/>
      <c r="B1751" s="18"/>
      <c r="C1751" s="18"/>
      <c r="D1751" s="74"/>
      <c r="E1751" s="74"/>
      <c r="F1751" s="74"/>
      <c r="G1751" s="75"/>
      <c r="H1751" s="5"/>
      <c r="I1751" s="5"/>
      <c r="J1751" s="5"/>
      <c r="K1751" s="5"/>
      <c r="O1751" s="5"/>
      <c r="P1751" s="5"/>
      <c r="Q1751" s="5"/>
      <c r="R1751" s="18"/>
      <c r="S1751" s="18"/>
      <c r="T1751" s="18"/>
      <c r="AA1751" s="67"/>
      <c r="AB1751" s="67"/>
      <c r="AE1751" s="78"/>
    </row>
    <row r="1752" spans="1:31" x14ac:dyDescent="0.25">
      <c r="A1752" s="18"/>
      <c r="B1752" s="18"/>
      <c r="C1752" s="18"/>
      <c r="D1752" s="74"/>
      <c r="E1752" s="74"/>
      <c r="F1752" s="74"/>
      <c r="G1752" s="75"/>
      <c r="H1752" s="5"/>
      <c r="I1752" s="5"/>
      <c r="J1752" s="5"/>
      <c r="K1752" s="5"/>
      <c r="O1752" s="5"/>
      <c r="P1752" s="5"/>
      <c r="Q1752" s="5"/>
      <c r="R1752" s="18"/>
      <c r="S1752" s="18"/>
      <c r="T1752" s="18"/>
      <c r="AA1752" s="67"/>
      <c r="AB1752" s="67"/>
      <c r="AE1752" s="78"/>
    </row>
    <row r="1753" spans="1:31" x14ac:dyDescent="0.25">
      <c r="A1753" s="18"/>
      <c r="B1753" s="18"/>
      <c r="C1753" s="18"/>
      <c r="D1753" s="74"/>
      <c r="E1753" s="74"/>
      <c r="F1753" s="74"/>
      <c r="G1753" s="75"/>
      <c r="H1753" s="5"/>
      <c r="I1753" s="5"/>
      <c r="J1753" s="5"/>
      <c r="K1753" s="5"/>
      <c r="O1753" s="5"/>
      <c r="P1753" s="5"/>
      <c r="Q1753" s="5"/>
      <c r="R1753" s="18"/>
      <c r="S1753" s="18"/>
      <c r="T1753" s="18"/>
      <c r="AA1753" s="67"/>
      <c r="AB1753" s="67"/>
      <c r="AE1753" s="78"/>
    </row>
    <row r="1754" spans="1:31" x14ac:dyDescent="0.25">
      <c r="A1754" s="18"/>
      <c r="B1754" s="18"/>
      <c r="C1754" s="18"/>
      <c r="D1754" s="74"/>
      <c r="E1754" s="74"/>
      <c r="F1754" s="74"/>
      <c r="G1754" s="75"/>
      <c r="H1754" s="5"/>
      <c r="I1754" s="5"/>
      <c r="J1754" s="5"/>
      <c r="K1754" s="5"/>
      <c r="O1754" s="5"/>
      <c r="P1754" s="5"/>
      <c r="Q1754" s="5"/>
      <c r="R1754" s="18"/>
      <c r="S1754" s="18"/>
      <c r="T1754" s="18"/>
      <c r="AA1754" s="67"/>
      <c r="AB1754" s="67"/>
      <c r="AE1754" s="78"/>
    </row>
    <row r="1755" spans="1:31" x14ac:dyDescent="0.25">
      <c r="A1755" s="18"/>
      <c r="B1755" s="18"/>
      <c r="C1755" s="18"/>
      <c r="D1755" s="74"/>
      <c r="E1755" s="74"/>
      <c r="F1755" s="74"/>
      <c r="G1755" s="75"/>
      <c r="H1755" s="5"/>
      <c r="I1755" s="5"/>
      <c r="J1755" s="5"/>
      <c r="K1755" s="5"/>
      <c r="O1755" s="5"/>
      <c r="P1755" s="5"/>
      <c r="Q1755" s="5"/>
      <c r="R1755" s="18"/>
      <c r="S1755" s="18"/>
      <c r="T1755" s="18"/>
      <c r="AA1755" s="67"/>
      <c r="AB1755" s="67"/>
      <c r="AE1755" s="78"/>
    </row>
    <row r="1756" spans="1:31" x14ac:dyDescent="0.25">
      <c r="A1756" s="18"/>
      <c r="B1756" s="18"/>
      <c r="C1756" s="18"/>
      <c r="D1756" s="74"/>
      <c r="E1756" s="74"/>
      <c r="F1756" s="74"/>
      <c r="G1756" s="75"/>
      <c r="H1756" s="5"/>
      <c r="I1756" s="5"/>
      <c r="J1756" s="5"/>
      <c r="K1756" s="5"/>
      <c r="O1756" s="5"/>
      <c r="P1756" s="5"/>
      <c r="Q1756" s="5"/>
      <c r="R1756" s="18"/>
      <c r="S1756" s="18"/>
      <c r="T1756" s="18"/>
      <c r="AA1756" s="67"/>
      <c r="AB1756" s="67"/>
      <c r="AE1756" s="78"/>
    </row>
    <row r="1757" spans="1:31" x14ac:dyDescent="0.25">
      <c r="A1757" s="18"/>
      <c r="B1757" s="18"/>
      <c r="C1757" s="18"/>
      <c r="D1757" s="74"/>
      <c r="E1757" s="74"/>
      <c r="F1757" s="74"/>
      <c r="G1757" s="75"/>
      <c r="H1757" s="5"/>
      <c r="I1757" s="5"/>
      <c r="J1757" s="5"/>
      <c r="K1757" s="5"/>
      <c r="O1757" s="5"/>
      <c r="P1757" s="5"/>
      <c r="Q1757" s="5"/>
      <c r="R1757" s="18"/>
      <c r="S1757" s="18"/>
      <c r="T1757" s="18"/>
      <c r="AA1757" s="67"/>
      <c r="AB1757" s="67"/>
      <c r="AE1757" s="78"/>
    </row>
    <row r="1758" spans="1:31" x14ac:dyDescent="0.25">
      <c r="A1758" s="18"/>
      <c r="B1758" s="18"/>
      <c r="C1758" s="18"/>
      <c r="D1758" s="74"/>
      <c r="E1758" s="74"/>
      <c r="F1758" s="74"/>
      <c r="G1758" s="75"/>
      <c r="H1758" s="5"/>
      <c r="I1758" s="5"/>
      <c r="J1758" s="5"/>
      <c r="K1758" s="5"/>
      <c r="O1758" s="5"/>
      <c r="P1758" s="5"/>
      <c r="Q1758" s="5"/>
      <c r="R1758" s="18"/>
      <c r="S1758" s="18"/>
      <c r="T1758" s="18"/>
      <c r="AA1758" s="67"/>
      <c r="AB1758" s="67"/>
      <c r="AE1758" s="78"/>
    </row>
    <row r="1759" spans="1:31" x14ac:dyDescent="0.25">
      <c r="A1759" s="18"/>
      <c r="B1759" s="18"/>
      <c r="C1759" s="18"/>
      <c r="D1759" s="74"/>
      <c r="E1759" s="74"/>
      <c r="F1759" s="74"/>
      <c r="G1759" s="75"/>
      <c r="H1759" s="5"/>
      <c r="I1759" s="5"/>
      <c r="J1759" s="5"/>
      <c r="K1759" s="5"/>
      <c r="O1759" s="5"/>
      <c r="P1759" s="5"/>
      <c r="Q1759" s="5"/>
      <c r="R1759" s="18"/>
      <c r="S1759" s="18"/>
      <c r="T1759" s="18"/>
      <c r="AA1759" s="67"/>
      <c r="AB1759" s="67"/>
      <c r="AE1759" s="78"/>
    </row>
    <row r="1760" spans="1:31" x14ac:dyDescent="0.25">
      <c r="A1760" s="18"/>
      <c r="B1760" s="18"/>
      <c r="C1760" s="18"/>
      <c r="D1760" s="74"/>
      <c r="E1760" s="74"/>
      <c r="F1760" s="74"/>
      <c r="G1760" s="75"/>
      <c r="H1760" s="5"/>
      <c r="I1760" s="5"/>
      <c r="J1760" s="5"/>
      <c r="K1760" s="5"/>
      <c r="O1760" s="5"/>
      <c r="P1760" s="5"/>
      <c r="Q1760" s="5"/>
      <c r="R1760" s="18"/>
      <c r="S1760" s="18"/>
      <c r="T1760" s="18"/>
      <c r="AA1760" s="67"/>
      <c r="AB1760" s="67"/>
      <c r="AE1760" s="78"/>
    </row>
    <row r="1761" spans="1:31" x14ac:dyDescent="0.25">
      <c r="A1761" s="18"/>
      <c r="B1761" s="18"/>
      <c r="C1761" s="18"/>
      <c r="D1761" s="74"/>
      <c r="E1761" s="74"/>
      <c r="F1761" s="74"/>
      <c r="G1761" s="75"/>
      <c r="H1761" s="5"/>
      <c r="I1761" s="5"/>
      <c r="J1761" s="5"/>
      <c r="K1761" s="5"/>
      <c r="O1761" s="5"/>
      <c r="P1761" s="5"/>
      <c r="Q1761" s="5"/>
      <c r="R1761" s="18"/>
      <c r="S1761" s="18"/>
      <c r="T1761" s="18"/>
      <c r="AA1761" s="67"/>
      <c r="AB1761" s="67"/>
      <c r="AE1761" s="78"/>
    </row>
    <row r="1762" spans="1:31" x14ac:dyDescent="0.25">
      <c r="A1762" s="18"/>
      <c r="B1762" s="18"/>
      <c r="C1762" s="18"/>
      <c r="D1762" s="74"/>
      <c r="E1762" s="74"/>
      <c r="F1762" s="74"/>
      <c r="G1762" s="75"/>
      <c r="H1762" s="5"/>
      <c r="I1762" s="5"/>
      <c r="J1762" s="5"/>
      <c r="K1762" s="5"/>
      <c r="O1762" s="5"/>
      <c r="P1762" s="5"/>
      <c r="Q1762" s="5"/>
      <c r="R1762" s="18"/>
      <c r="S1762" s="18"/>
      <c r="T1762" s="18"/>
      <c r="AA1762" s="67"/>
      <c r="AB1762" s="67"/>
      <c r="AE1762" s="78"/>
    </row>
    <row r="1763" spans="1:31" x14ac:dyDescent="0.25">
      <c r="A1763" s="18"/>
      <c r="B1763" s="18"/>
      <c r="C1763" s="18"/>
      <c r="D1763" s="74"/>
      <c r="E1763" s="74"/>
      <c r="F1763" s="74"/>
      <c r="G1763" s="75"/>
      <c r="H1763" s="5"/>
      <c r="I1763" s="5"/>
      <c r="J1763" s="5"/>
      <c r="K1763" s="5"/>
      <c r="O1763" s="5"/>
      <c r="P1763" s="5"/>
      <c r="Q1763" s="5"/>
      <c r="R1763" s="18"/>
      <c r="S1763" s="18"/>
      <c r="T1763" s="18"/>
      <c r="AA1763" s="67"/>
      <c r="AB1763" s="67"/>
      <c r="AE1763" s="78"/>
    </row>
    <row r="1764" spans="1:31" x14ac:dyDescent="0.25">
      <c r="A1764" s="18"/>
      <c r="B1764" s="18"/>
      <c r="C1764" s="18"/>
      <c r="D1764" s="74"/>
      <c r="E1764" s="74"/>
      <c r="F1764" s="74"/>
      <c r="G1764" s="75"/>
      <c r="H1764" s="5"/>
      <c r="I1764" s="5"/>
      <c r="J1764" s="5"/>
      <c r="K1764" s="5"/>
      <c r="O1764" s="5"/>
      <c r="P1764" s="5"/>
      <c r="Q1764" s="5"/>
      <c r="R1764" s="18"/>
      <c r="S1764" s="18"/>
      <c r="T1764" s="18"/>
      <c r="AA1764" s="67"/>
      <c r="AB1764" s="67"/>
      <c r="AE1764" s="78"/>
    </row>
    <row r="1765" spans="1:31" x14ac:dyDescent="0.25">
      <c r="A1765" s="18"/>
      <c r="B1765" s="18"/>
      <c r="C1765" s="18"/>
      <c r="D1765" s="74"/>
      <c r="E1765" s="74"/>
      <c r="F1765" s="74"/>
      <c r="G1765" s="75"/>
      <c r="H1765" s="5"/>
      <c r="I1765" s="5"/>
      <c r="J1765" s="5"/>
      <c r="K1765" s="5"/>
      <c r="O1765" s="5"/>
      <c r="P1765" s="5"/>
      <c r="Q1765" s="5"/>
      <c r="R1765" s="18"/>
      <c r="S1765" s="18"/>
      <c r="T1765" s="18"/>
      <c r="AA1765" s="67"/>
      <c r="AB1765" s="67"/>
      <c r="AE1765" s="78"/>
    </row>
    <row r="1766" spans="1:31" x14ac:dyDescent="0.25">
      <c r="A1766" s="18"/>
      <c r="B1766" s="18"/>
      <c r="C1766" s="18"/>
      <c r="D1766" s="74"/>
      <c r="E1766" s="74"/>
      <c r="F1766" s="74"/>
      <c r="G1766" s="75"/>
      <c r="H1766" s="5"/>
      <c r="I1766" s="5"/>
      <c r="J1766" s="5"/>
      <c r="K1766" s="5"/>
      <c r="O1766" s="5"/>
      <c r="P1766" s="5"/>
      <c r="Q1766" s="5"/>
      <c r="R1766" s="18"/>
      <c r="S1766" s="18"/>
      <c r="T1766" s="18"/>
      <c r="AA1766" s="67"/>
      <c r="AB1766" s="67"/>
      <c r="AE1766" s="78"/>
    </row>
    <row r="1767" spans="1:31" x14ac:dyDescent="0.25">
      <c r="A1767" s="18"/>
      <c r="B1767" s="18"/>
      <c r="C1767" s="18"/>
      <c r="D1767" s="74"/>
      <c r="E1767" s="74"/>
      <c r="F1767" s="74"/>
      <c r="G1767" s="75"/>
      <c r="H1767" s="5"/>
      <c r="I1767" s="5"/>
      <c r="J1767" s="5"/>
      <c r="K1767" s="5"/>
      <c r="O1767" s="5"/>
      <c r="P1767" s="5"/>
      <c r="Q1767" s="5"/>
      <c r="R1767" s="18"/>
      <c r="S1767" s="18"/>
      <c r="T1767" s="18"/>
      <c r="AA1767" s="67"/>
      <c r="AB1767" s="67"/>
      <c r="AE1767" s="78"/>
    </row>
    <row r="1768" spans="1:31" x14ac:dyDescent="0.25">
      <c r="A1768" s="18"/>
      <c r="B1768" s="18"/>
      <c r="C1768" s="18"/>
      <c r="D1768" s="74"/>
      <c r="E1768" s="74"/>
      <c r="F1768" s="74"/>
      <c r="G1768" s="75"/>
      <c r="H1768" s="5"/>
      <c r="I1768" s="5"/>
      <c r="J1768" s="5"/>
      <c r="K1768" s="5"/>
      <c r="O1768" s="5"/>
      <c r="P1768" s="5"/>
      <c r="Q1768" s="5"/>
      <c r="R1768" s="18"/>
      <c r="S1768" s="18"/>
      <c r="T1768" s="18"/>
      <c r="AA1768" s="67"/>
      <c r="AB1768" s="67"/>
      <c r="AE1768" s="78"/>
    </row>
    <row r="1769" spans="1:31" x14ac:dyDescent="0.25">
      <c r="A1769" s="18"/>
      <c r="B1769" s="18"/>
      <c r="C1769" s="18"/>
      <c r="D1769" s="74"/>
      <c r="E1769" s="74"/>
      <c r="F1769" s="74"/>
      <c r="G1769" s="75"/>
      <c r="H1769" s="5"/>
      <c r="I1769" s="5"/>
      <c r="J1769" s="5"/>
      <c r="K1769" s="5"/>
      <c r="O1769" s="5"/>
      <c r="P1769" s="5"/>
      <c r="Q1769" s="5"/>
      <c r="R1769" s="18"/>
      <c r="S1769" s="18"/>
      <c r="T1769" s="18"/>
      <c r="AA1769" s="67"/>
      <c r="AB1769" s="67"/>
      <c r="AE1769" s="78"/>
    </row>
    <row r="1770" spans="1:31" x14ac:dyDescent="0.25">
      <c r="A1770" s="18"/>
      <c r="B1770" s="18"/>
      <c r="C1770" s="18"/>
      <c r="D1770" s="74"/>
      <c r="E1770" s="74"/>
      <c r="F1770" s="74"/>
      <c r="G1770" s="75"/>
      <c r="H1770" s="5"/>
      <c r="I1770" s="5"/>
      <c r="J1770" s="5"/>
      <c r="K1770" s="5"/>
      <c r="O1770" s="5"/>
      <c r="P1770" s="5"/>
      <c r="Q1770" s="5"/>
      <c r="R1770" s="18"/>
      <c r="S1770" s="18"/>
      <c r="T1770" s="18"/>
      <c r="AA1770" s="67"/>
      <c r="AB1770" s="67"/>
      <c r="AE1770" s="78"/>
    </row>
    <row r="1771" spans="1:31" x14ac:dyDescent="0.25">
      <c r="A1771" s="18"/>
      <c r="B1771" s="18"/>
      <c r="C1771" s="18"/>
      <c r="D1771" s="74"/>
      <c r="E1771" s="74"/>
      <c r="F1771" s="74"/>
      <c r="G1771" s="75"/>
      <c r="H1771" s="5"/>
      <c r="I1771" s="5"/>
      <c r="J1771" s="5"/>
      <c r="K1771" s="5"/>
      <c r="O1771" s="5"/>
      <c r="P1771" s="5"/>
      <c r="Q1771" s="5"/>
      <c r="R1771" s="18"/>
      <c r="S1771" s="18"/>
      <c r="T1771" s="18"/>
      <c r="AA1771" s="67"/>
      <c r="AB1771" s="67"/>
      <c r="AE1771" s="78"/>
    </row>
    <row r="1772" spans="1:31" x14ac:dyDescent="0.25">
      <c r="A1772" s="18"/>
      <c r="B1772" s="18"/>
      <c r="C1772" s="18"/>
      <c r="D1772" s="74"/>
      <c r="E1772" s="74"/>
      <c r="F1772" s="74"/>
      <c r="G1772" s="75"/>
      <c r="H1772" s="5"/>
      <c r="I1772" s="5"/>
      <c r="J1772" s="5"/>
      <c r="K1772" s="5"/>
      <c r="O1772" s="5"/>
      <c r="P1772" s="5"/>
      <c r="Q1772" s="5"/>
      <c r="R1772" s="18"/>
      <c r="S1772" s="18"/>
      <c r="T1772" s="18"/>
      <c r="AA1772" s="67"/>
      <c r="AB1772" s="67"/>
      <c r="AE1772" s="78"/>
    </row>
    <row r="1773" spans="1:31" x14ac:dyDescent="0.25">
      <c r="A1773" s="18"/>
      <c r="B1773" s="18"/>
      <c r="C1773" s="18"/>
      <c r="D1773" s="74"/>
      <c r="E1773" s="74"/>
      <c r="F1773" s="74"/>
      <c r="G1773" s="75"/>
      <c r="H1773" s="5"/>
      <c r="I1773" s="5"/>
      <c r="J1773" s="5"/>
      <c r="K1773" s="5"/>
      <c r="O1773" s="5"/>
      <c r="P1773" s="5"/>
      <c r="Q1773" s="5"/>
      <c r="R1773" s="18"/>
      <c r="S1773" s="18"/>
      <c r="T1773" s="18"/>
      <c r="AA1773" s="67"/>
      <c r="AB1773" s="67"/>
      <c r="AE1773" s="78"/>
    </row>
    <row r="1774" spans="1:31" x14ac:dyDescent="0.25">
      <c r="A1774" s="18"/>
      <c r="B1774" s="18"/>
      <c r="C1774" s="18"/>
      <c r="D1774" s="74"/>
      <c r="E1774" s="74"/>
      <c r="F1774" s="74"/>
      <c r="G1774" s="75"/>
      <c r="H1774" s="5"/>
      <c r="I1774" s="5"/>
      <c r="J1774" s="5"/>
      <c r="K1774" s="5"/>
      <c r="O1774" s="5"/>
      <c r="P1774" s="5"/>
      <c r="Q1774" s="5"/>
      <c r="R1774" s="18"/>
      <c r="S1774" s="18"/>
      <c r="T1774" s="18"/>
      <c r="AA1774" s="67"/>
      <c r="AB1774" s="67"/>
      <c r="AE1774" s="78"/>
    </row>
    <row r="1775" spans="1:31" x14ac:dyDescent="0.25">
      <c r="A1775" s="18"/>
      <c r="B1775" s="18"/>
      <c r="C1775" s="18"/>
      <c r="D1775" s="74"/>
      <c r="E1775" s="74"/>
      <c r="F1775" s="74"/>
      <c r="G1775" s="75"/>
      <c r="H1775" s="5"/>
      <c r="I1775" s="5"/>
      <c r="J1775" s="5"/>
      <c r="K1775" s="5"/>
      <c r="O1775" s="5"/>
      <c r="P1775" s="5"/>
      <c r="Q1775" s="5"/>
      <c r="R1775" s="18"/>
      <c r="S1775" s="18"/>
      <c r="T1775" s="18"/>
      <c r="AA1775" s="67"/>
      <c r="AB1775" s="67"/>
      <c r="AE1775" s="78"/>
    </row>
    <row r="1776" spans="1:31" x14ac:dyDescent="0.25">
      <c r="A1776" s="18"/>
      <c r="B1776" s="18"/>
      <c r="C1776" s="18"/>
      <c r="D1776" s="74"/>
      <c r="E1776" s="74"/>
      <c r="F1776" s="74"/>
      <c r="G1776" s="75"/>
      <c r="H1776" s="5"/>
      <c r="I1776" s="5"/>
      <c r="J1776" s="5"/>
      <c r="K1776" s="5"/>
      <c r="O1776" s="5"/>
      <c r="P1776" s="5"/>
      <c r="Q1776" s="5"/>
      <c r="R1776" s="18"/>
      <c r="S1776" s="18"/>
      <c r="T1776" s="18"/>
      <c r="AA1776" s="67"/>
      <c r="AB1776" s="67"/>
      <c r="AE1776" s="78"/>
    </row>
    <row r="1777" spans="1:31" x14ac:dyDescent="0.25">
      <c r="A1777" s="18"/>
      <c r="B1777" s="18"/>
      <c r="C1777" s="18"/>
      <c r="D1777" s="74"/>
      <c r="E1777" s="74"/>
      <c r="F1777" s="74"/>
      <c r="G1777" s="75"/>
      <c r="H1777" s="5"/>
      <c r="I1777" s="5"/>
      <c r="J1777" s="5"/>
      <c r="K1777" s="5"/>
      <c r="O1777" s="5"/>
      <c r="P1777" s="5"/>
      <c r="Q1777" s="5"/>
      <c r="R1777" s="18"/>
      <c r="S1777" s="18"/>
      <c r="T1777" s="18"/>
      <c r="AA1777" s="67"/>
      <c r="AB1777" s="67"/>
      <c r="AE1777" s="78"/>
    </row>
    <row r="1778" spans="1:31" x14ac:dyDescent="0.25">
      <c r="A1778" s="18"/>
      <c r="B1778" s="18"/>
      <c r="C1778" s="18"/>
      <c r="D1778" s="74"/>
      <c r="E1778" s="74"/>
      <c r="F1778" s="74"/>
      <c r="G1778" s="75"/>
      <c r="H1778" s="5"/>
      <c r="I1778" s="5"/>
      <c r="J1778" s="5"/>
      <c r="K1778" s="5"/>
      <c r="O1778" s="5"/>
      <c r="P1778" s="5"/>
      <c r="Q1778" s="5"/>
      <c r="R1778" s="18"/>
      <c r="S1778" s="18"/>
      <c r="T1778" s="18"/>
      <c r="AA1778" s="67"/>
      <c r="AB1778" s="67"/>
      <c r="AE1778" s="78"/>
    </row>
    <row r="1779" spans="1:31" x14ac:dyDescent="0.25">
      <c r="A1779" s="18"/>
      <c r="B1779" s="18"/>
      <c r="C1779" s="18"/>
      <c r="D1779" s="74"/>
      <c r="E1779" s="74"/>
      <c r="F1779" s="74"/>
      <c r="G1779" s="75"/>
      <c r="H1779" s="5"/>
      <c r="I1779" s="5"/>
      <c r="J1779" s="5"/>
      <c r="K1779" s="5"/>
      <c r="O1779" s="5"/>
      <c r="P1779" s="5"/>
      <c r="Q1779" s="5"/>
      <c r="R1779" s="18"/>
      <c r="S1779" s="18"/>
      <c r="T1779" s="18"/>
      <c r="AA1779" s="67"/>
      <c r="AB1779" s="67"/>
      <c r="AE1779" s="78"/>
    </row>
    <row r="1780" spans="1:31" x14ac:dyDescent="0.25">
      <c r="A1780" s="18"/>
      <c r="B1780" s="18"/>
      <c r="C1780" s="18"/>
      <c r="D1780" s="74"/>
      <c r="E1780" s="74"/>
      <c r="F1780" s="74"/>
      <c r="G1780" s="75"/>
      <c r="H1780" s="5"/>
      <c r="I1780" s="5"/>
      <c r="J1780" s="5"/>
      <c r="K1780" s="5"/>
      <c r="O1780" s="5"/>
      <c r="P1780" s="5"/>
      <c r="Q1780" s="5"/>
      <c r="R1780" s="18"/>
      <c r="S1780" s="18"/>
      <c r="T1780" s="18"/>
      <c r="AA1780" s="67"/>
      <c r="AB1780" s="67"/>
      <c r="AE1780" s="78"/>
    </row>
    <row r="1781" spans="1:31" x14ac:dyDescent="0.25">
      <c r="A1781" s="18"/>
      <c r="B1781" s="18"/>
      <c r="C1781" s="18"/>
      <c r="D1781" s="74"/>
      <c r="E1781" s="74"/>
      <c r="F1781" s="74"/>
      <c r="G1781" s="75"/>
      <c r="H1781" s="5"/>
      <c r="I1781" s="5"/>
      <c r="J1781" s="5"/>
      <c r="K1781" s="5"/>
      <c r="O1781" s="5"/>
      <c r="P1781" s="5"/>
      <c r="Q1781" s="5"/>
      <c r="R1781" s="18"/>
      <c r="S1781" s="18"/>
      <c r="T1781" s="18"/>
      <c r="AA1781" s="67"/>
      <c r="AB1781" s="67"/>
      <c r="AE1781" s="78"/>
    </row>
    <row r="1782" spans="1:31" x14ac:dyDescent="0.25">
      <c r="A1782" s="18"/>
      <c r="B1782" s="18"/>
      <c r="C1782" s="18"/>
      <c r="D1782" s="74"/>
      <c r="E1782" s="74"/>
      <c r="F1782" s="74"/>
      <c r="G1782" s="75"/>
      <c r="H1782" s="5"/>
      <c r="I1782" s="5"/>
      <c r="J1782" s="5"/>
      <c r="K1782" s="5"/>
      <c r="O1782" s="5"/>
      <c r="P1782" s="5"/>
      <c r="Q1782" s="5"/>
      <c r="R1782" s="18"/>
      <c r="S1782" s="18"/>
      <c r="T1782" s="18"/>
      <c r="AA1782" s="67"/>
      <c r="AB1782" s="67"/>
      <c r="AE1782" s="78"/>
    </row>
    <row r="1783" spans="1:31" x14ac:dyDescent="0.25">
      <c r="A1783" s="18"/>
      <c r="B1783" s="18"/>
      <c r="C1783" s="18"/>
      <c r="D1783" s="74"/>
      <c r="E1783" s="74"/>
      <c r="F1783" s="74"/>
      <c r="G1783" s="75"/>
      <c r="H1783" s="5"/>
      <c r="I1783" s="5"/>
      <c r="J1783" s="5"/>
      <c r="K1783" s="5"/>
      <c r="O1783" s="5"/>
      <c r="P1783" s="5"/>
      <c r="Q1783" s="5"/>
      <c r="R1783" s="18"/>
      <c r="S1783" s="18"/>
      <c r="T1783" s="18"/>
      <c r="AA1783" s="67"/>
      <c r="AB1783" s="67"/>
      <c r="AE1783" s="80"/>
    </row>
    <row r="1784" spans="1:31" x14ac:dyDescent="0.25">
      <c r="A1784" s="18"/>
      <c r="B1784" s="18"/>
      <c r="C1784" s="18"/>
      <c r="D1784" s="74"/>
      <c r="E1784" s="74"/>
      <c r="F1784" s="74"/>
      <c r="G1784" s="75"/>
      <c r="H1784" s="5"/>
      <c r="I1784" s="5"/>
      <c r="J1784" s="5"/>
      <c r="K1784" s="5"/>
      <c r="O1784" s="5"/>
      <c r="P1784" s="5"/>
      <c r="Q1784" s="5"/>
      <c r="R1784" s="18"/>
      <c r="S1784" s="18"/>
      <c r="T1784" s="18"/>
      <c r="AA1784" s="67"/>
      <c r="AB1784" s="67"/>
      <c r="AE1784" s="80"/>
    </row>
    <row r="1785" spans="1:31" x14ac:dyDescent="0.25">
      <c r="A1785" s="18"/>
      <c r="B1785" s="18"/>
      <c r="C1785" s="18"/>
      <c r="D1785" s="74"/>
      <c r="E1785" s="74"/>
      <c r="F1785" s="74"/>
      <c r="G1785" s="75"/>
      <c r="H1785" s="5"/>
      <c r="I1785" s="5"/>
      <c r="J1785" s="5"/>
      <c r="K1785" s="5"/>
      <c r="O1785" s="5"/>
      <c r="P1785" s="5"/>
      <c r="Q1785" s="5"/>
      <c r="R1785" s="18"/>
      <c r="S1785" s="18"/>
      <c r="T1785" s="18"/>
      <c r="AA1785" s="67"/>
      <c r="AB1785" s="67"/>
      <c r="AE1785" s="80"/>
    </row>
    <row r="1786" spans="1:31" x14ac:dyDescent="0.25">
      <c r="A1786" s="18"/>
      <c r="B1786" s="18"/>
      <c r="C1786" s="18"/>
      <c r="D1786" s="74"/>
      <c r="E1786" s="74"/>
      <c r="F1786" s="74"/>
      <c r="G1786" s="75"/>
      <c r="H1786" s="5"/>
      <c r="I1786" s="5"/>
      <c r="J1786" s="5"/>
      <c r="K1786" s="5"/>
      <c r="O1786" s="5"/>
      <c r="P1786" s="5"/>
      <c r="Q1786" s="5"/>
      <c r="R1786" s="18"/>
      <c r="S1786" s="18"/>
      <c r="T1786" s="18"/>
      <c r="AA1786" s="67"/>
      <c r="AB1786" s="67"/>
      <c r="AE1786" s="80"/>
    </row>
    <row r="1787" spans="1:31" x14ac:dyDescent="0.25">
      <c r="A1787" s="18"/>
      <c r="B1787" s="18"/>
      <c r="C1787" s="18"/>
      <c r="D1787" s="74"/>
      <c r="E1787" s="74"/>
      <c r="F1787" s="74"/>
      <c r="G1787" s="75"/>
      <c r="H1787" s="5"/>
      <c r="I1787" s="5"/>
      <c r="J1787" s="5"/>
      <c r="K1787" s="5"/>
      <c r="O1787" s="5"/>
      <c r="P1787" s="5"/>
      <c r="Q1787" s="5"/>
      <c r="R1787" s="18"/>
      <c r="S1787" s="18"/>
      <c r="T1787" s="18"/>
      <c r="AA1787" s="67"/>
      <c r="AB1787" s="67"/>
      <c r="AE1787" s="80"/>
    </row>
    <row r="1788" spans="1:31" x14ac:dyDescent="0.25">
      <c r="A1788" s="18"/>
      <c r="B1788" s="18"/>
      <c r="C1788" s="18"/>
      <c r="D1788" s="74"/>
      <c r="E1788" s="74"/>
      <c r="F1788" s="74"/>
      <c r="G1788" s="75"/>
      <c r="H1788" s="5"/>
      <c r="I1788" s="5"/>
      <c r="J1788" s="5"/>
      <c r="K1788" s="5"/>
      <c r="O1788" s="5"/>
      <c r="P1788" s="5"/>
      <c r="Q1788" s="5"/>
      <c r="R1788" s="18"/>
      <c r="S1788" s="18"/>
      <c r="T1788" s="18"/>
      <c r="AA1788" s="67"/>
      <c r="AB1788" s="67"/>
      <c r="AE1788" s="80"/>
    </row>
    <row r="1789" spans="1:31" x14ac:dyDescent="0.25">
      <c r="A1789" s="18"/>
      <c r="B1789" s="18"/>
      <c r="C1789" s="18"/>
      <c r="D1789" s="74"/>
      <c r="E1789" s="74"/>
      <c r="F1789" s="74"/>
      <c r="G1789" s="75"/>
      <c r="H1789" s="5"/>
      <c r="I1789" s="5"/>
      <c r="J1789" s="5"/>
      <c r="K1789" s="5"/>
      <c r="O1789" s="5"/>
      <c r="P1789" s="5"/>
      <c r="Q1789" s="5"/>
      <c r="R1789" s="18"/>
      <c r="S1789" s="18"/>
      <c r="T1789" s="18"/>
      <c r="AA1789" s="67"/>
      <c r="AB1789" s="67"/>
      <c r="AE1789" s="80"/>
    </row>
    <row r="1790" spans="1:31" x14ac:dyDescent="0.25">
      <c r="A1790" s="18"/>
      <c r="B1790" s="18"/>
      <c r="C1790" s="18"/>
      <c r="D1790" s="74"/>
      <c r="E1790" s="74"/>
      <c r="F1790" s="74"/>
      <c r="G1790" s="75"/>
      <c r="H1790" s="5"/>
      <c r="I1790" s="5"/>
      <c r="J1790" s="5"/>
      <c r="K1790" s="5"/>
      <c r="O1790" s="5"/>
      <c r="P1790" s="5"/>
      <c r="Q1790" s="5"/>
      <c r="R1790" s="18"/>
      <c r="S1790" s="18"/>
      <c r="T1790" s="18"/>
      <c r="AA1790" s="67"/>
      <c r="AB1790" s="67"/>
      <c r="AE1790" s="80"/>
    </row>
    <row r="1791" spans="1:31" x14ac:dyDescent="0.25">
      <c r="A1791" s="18"/>
      <c r="B1791" s="18"/>
      <c r="C1791" s="18"/>
      <c r="D1791" s="74"/>
      <c r="E1791" s="74"/>
      <c r="F1791" s="74"/>
      <c r="G1791" s="75"/>
      <c r="H1791" s="5"/>
      <c r="I1791" s="5"/>
      <c r="J1791" s="5"/>
      <c r="K1791" s="5"/>
      <c r="O1791" s="5"/>
      <c r="P1791" s="5"/>
      <c r="Q1791" s="5"/>
      <c r="R1791" s="18"/>
      <c r="S1791" s="18"/>
      <c r="T1791" s="18"/>
      <c r="AA1791" s="67"/>
      <c r="AB1791" s="67"/>
      <c r="AE1791" s="80"/>
    </row>
    <row r="1792" spans="1:31" x14ac:dyDescent="0.25">
      <c r="A1792" s="18"/>
      <c r="B1792" s="18"/>
      <c r="C1792" s="18"/>
      <c r="D1792" s="74"/>
      <c r="E1792" s="74"/>
      <c r="F1792" s="74"/>
      <c r="G1792" s="75"/>
      <c r="H1792" s="5"/>
      <c r="I1792" s="5"/>
      <c r="J1792" s="5"/>
      <c r="K1792" s="5"/>
      <c r="O1792" s="5"/>
      <c r="P1792" s="5"/>
      <c r="Q1792" s="5"/>
      <c r="R1792" s="18"/>
      <c r="S1792" s="18"/>
      <c r="T1792" s="18"/>
      <c r="AA1792" s="67"/>
      <c r="AB1792" s="67"/>
      <c r="AE1792" s="80"/>
    </row>
    <row r="1793" spans="1:31" x14ac:dyDescent="0.25">
      <c r="A1793" s="18"/>
      <c r="B1793" s="18"/>
      <c r="C1793" s="18"/>
      <c r="D1793" s="74"/>
      <c r="E1793" s="74"/>
      <c r="F1793" s="74"/>
      <c r="G1793" s="75"/>
      <c r="H1793" s="5"/>
      <c r="I1793" s="5"/>
      <c r="J1793" s="5"/>
      <c r="K1793" s="5"/>
      <c r="O1793" s="5"/>
      <c r="P1793" s="5"/>
      <c r="Q1793" s="5"/>
      <c r="R1793" s="18"/>
      <c r="S1793" s="18"/>
      <c r="T1793" s="18"/>
      <c r="AA1793" s="67"/>
      <c r="AB1793" s="67"/>
      <c r="AE1793" s="80"/>
    </row>
    <row r="1794" spans="1:31" x14ac:dyDescent="0.25">
      <c r="A1794" s="18"/>
      <c r="B1794" s="18"/>
      <c r="C1794" s="18"/>
      <c r="D1794" s="74"/>
      <c r="E1794" s="74"/>
      <c r="F1794" s="74"/>
      <c r="G1794" s="75"/>
      <c r="H1794" s="5"/>
      <c r="I1794" s="5"/>
      <c r="J1794" s="5"/>
      <c r="K1794" s="5"/>
      <c r="O1794" s="5"/>
      <c r="P1794" s="5"/>
      <c r="Q1794" s="5"/>
      <c r="R1794" s="18"/>
      <c r="S1794" s="18"/>
      <c r="T1794" s="18"/>
      <c r="AA1794" s="67"/>
      <c r="AB1794" s="67"/>
      <c r="AE1794" s="80"/>
    </row>
    <row r="1795" spans="1:31" x14ac:dyDescent="0.25">
      <c r="A1795" s="18"/>
      <c r="B1795" s="18"/>
      <c r="C1795" s="18"/>
      <c r="D1795" s="74"/>
      <c r="E1795" s="74"/>
      <c r="F1795" s="74"/>
      <c r="G1795" s="75"/>
      <c r="H1795" s="5"/>
      <c r="I1795" s="5"/>
      <c r="J1795" s="5"/>
      <c r="K1795" s="5"/>
      <c r="O1795" s="5"/>
      <c r="P1795" s="5"/>
      <c r="Q1795" s="5"/>
      <c r="R1795" s="18"/>
      <c r="S1795" s="18"/>
      <c r="T1795" s="18"/>
      <c r="AA1795" s="67"/>
      <c r="AB1795" s="67"/>
      <c r="AE1795" s="80"/>
    </row>
    <row r="1796" spans="1:31" x14ac:dyDescent="0.25">
      <c r="A1796" s="18"/>
      <c r="B1796" s="18"/>
      <c r="C1796" s="18"/>
      <c r="D1796" s="74"/>
      <c r="E1796" s="74"/>
      <c r="F1796" s="74"/>
      <c r="G1796" s="75"/>
      <c r="H1796" s="5"/>
      <c r="I1796" s="5"/>
      <c r="J1796" s="5"/>
      <c r="K1796" s="5"/>
      <c r="O1796" s="5"/>
      <c r="P1796" s="5"/>
      <c r="Q1796" s="5"/>
      <c r="R1796" s="18"/>
      <c r="S1796" s="18"/>
      <c r="T1796" s="18"/>
      <c r="AA1796" s="67"/>
      <c r="AB1796" s="67"/>
      <c r="AE1796" s="80"/>
    </row>
    <row r="1797" spans="1:31" x14ac:dyDescent="0.25">
      <c r="A1797" s="18"/>
      <c r="B1797" s="18"/>
      <c r="C1797" s="18"/>
      <c r="D1797" s="74"/>
      <c r="E1797" s="74"/>
      <c r="F1797" s="74"/>
      <c r="G1797" s="75"/>
      <c r="H1797" s="5"/>
      <c r="I1797" s="5"/>
      <c r="J1797" s="5"/>
      <c r="K1797" s="5"/>
      <c r="O1797" s="5"/>
      <c r="P1797" s="5"/>
      <c r="Q1797" s="5"/>
      <c r="R1797" s="18"/>
      <c r="S1797" s="18"/>
      <c r="T1797" s="18"/>
      <c r="AA1797" s="67"/>
      <c r="AB1797" s="67"/>
      <c r="AE1797" s="80"/>
    </row>
    <row r="1798" spans="1:31" x14ac:dyDescent="0.25">
      <c r="A1798" s="18"/>
      <c r="B1798" s="18"/>
      <c r="C1798" s="18"/>
      <c r="D1798" s="74"/>
      <c r="E1798" s="74"/>
      <c r="F1798" s="74"/>
      <c r="G1798" s="75"/>
      <c r="H1798" s="5"/>
      <c r="I1798" s="5"/>
      <c r="J1798" s="5"/>
      <c r="K1798" s="5"/>
      <c r="O1798" s="5"/>
      <c r="P1798" s="5"/>
      <c r="Q1798" s="5"/>
      <c r="R1798" s="18"/>
      <c r="S1798" s="18"/>
      <c r="T1798" s="18"/>
      <c r="AA1798" s="67"/>
      <c r="AB1798" s="67"/>
      <c r="AE1798" s="80"/>
    </row>
    <row r="1799" spans="1:31" x14ac:dyDescent="0.25">
      <c r="A1799" s="18"/>
      <c r="B1799" s="18"/>
      <c r="C1799" s="18"/>
      <c r="D1799" s="74"/>
      <c r="E1799" s="74"/>
      <c r="F1799" s="74"/>
      <c r="G1799" s="75"/>
      <c r="H1799" s="5"/>
      <c r="I1799" s="5"/>
      <c r="J1799" s="5"/>
      <c r="K1799" s="5"/>
      <c r="O1799" s="5"/>
      <c r="P1799" s="5"/>
      <c r="Q1799" s="5"/>
      <c r="R1799" s="18"/>
      <c r="S1799" s="18"/>
      <c r="T1799" s="18"/>
      <c r="AA1799" s="67"/>
      <c r="AB1799" s="67"/>
      <c r="AE1799" s="80"/>
    </row>
    <row r="1800" spans="1:31" x14ac:dyDescent="0.25">
      <c r="A1800" s="18"/>
      <c r="B1800" s="18"/>
      <c r="C1800" s="18"/>
      <c r="D1800" s="74"/>
      <c r="E1800" s="74"/>
      <c r="F1800" s="74"/>
      <c r="G1800" s="75"/>
      <c r="H1800" s="5"/>
      <c r="I1800" s="5"/>
      <c r="J1800" s="5"/>
      <c r="K1800" s="5"/>
      <c r="O1800" s="5"/>
      <c r="P1800" s="5"/>
      <c r="Q1800" s="5"/>
      <c r="R1800" s="18"/>
      <c r="S1800" s="18"/>
      <c r="T1800" s="18"/>
      <c r="AA1800" s="67"/>
      <c r="AB1800" s="67"/>
      <c r="AE1800" s="80"/>
    </row>
    <row r="1801" spans="1:31" x14ac:dyDescent="0.25">
      <c r="A1801" s="18"/>
      <c r="B1801" s="18"/>
      <c r="C1801" s="18"/>
      <c r="D1801" s="74"/>
      <c r="E1801" s="74"/>
      <c r="F1801" s="74"/>
      <c r="G1801" s="75"/>
      <c r="H1801" s="5"/>
      <c r="I1801" s="5"/>
      <c r="J1801" s="5"/>
      <c r="K1801" s="5"/>
      <c r="O1801" s="5"/>
      <c r="P1801" s="5"/>
      <c r="Q1801" s="5"/>
      <c r="R1801" s="18"/>
      <c r="S1801" s="18"/>
      <c r="T1801" s="18"/>
      <c r="AA1801" s="67"/>
      <c r="AB1801" s="67"/>
      <c r="AE1801" s="80"/>
    </row>
    <row r="1802" spans="1:31" x14ac:dyDescent="0.25">
      <c r="A1802" s="18"/>
      <c r="B1802" s="18"/>
      <c r="C1802" s="18"/>
      <c r="D1802" s="74"/>
      <c r="E1802" s="74"/>
      <c r="F1802" s="74"/>
      <c r="G1802" s="75"/>
      <c r="H1802" s="5"/>
      <c r="I1802" s="5"/>
      <c r="J1802" s="5"/>
      <c r="K1802" s="5"/>
      <c r="O1802" s="5"/>
      <c r="P1802" s="5"/>
      <c r="Q1802" s="5"/>
      <c r="R1802" s="18"/>
      <c r="S1802" s="18"/>
      <c r="T1802" s="18"/>
      <c r="AA1802" s="67"/>
      <c r="AB1802" s="67"/>
      <c r="AE1802" s="80"/>
    </row>
    <row r="1803" spans="1:31" x14ac:dyDescent="0.25">
      <c r="A1803" s="18"/>
      <c r="B1803" s="18"/>
      <c r="C1803" s="18"/>
      <c r="D1803" s="74"/>
      <c r="E1803" s="74"/>
      <c r="F1803" s="74"/>
      <c r="G1803" s="75"/>
      <c r="H1803" s="5"/>
      <c r="I1803" s="5"/>
      <c r="J1803" s="5"/>
      <c r="K1803" s="5"/>
      <c r="O1803" s="5"/>
      <c r="P1803" s="5"/>
      <c r="Q1803" s="5"/>
      <c r="R1803" s="18"/>
      <c r="S1803" s="18"/>
      <c r="T1803" s="18"/>
      <c r="AA1803" s="67"/>
      <c r="AB1803" s="67"/>
      <c r="AE1803" s="80"/>
    </row>
    <row r="1804" spans="1:31" x14ac:dyDescent="0.25">
      <c r="A1804" s="18"/>
      <c r="B1804" s="18"/>
      <c r="C1804" s="18"/>
      <c r="D1804" s="74"/>
      <c r="E1804" s="74"/>
      <c r="F1804" s="74"/>
      <c r="G1804" s="75"/>
      <c r="H1804" s="5"/>
      <c r="I1804" s="5"/>
      <c r="J1804" s="5"/>
      <c r="K1804" s="5"/>
      <c r="O1804" s="5"/>
      <c r="P1804" s="5"/>
      <c r="Q1804" s="5"/>
      <c r="R1804" s="18"/>
      <c r="S1804" s="18"/>
      <c r="T1804" s="18"/>
      <c r="AA1804" s="67"/>
      <c r="AB1804" s="67"/>
      <c r="AE1804" s="80"/>
    </row>
    <row r="1805" spans="1:31" x14ac:dyDescent="0.25">
      <c r="A1805" s="18"/>
      <c r="B1805" s="18"/>
      <c r="C1805" s="18"/>
      <c r="D1805" s="74"/>
      <c r="E1805" s="74"/>
      <c r="F1805" s="74"/>
      <c r="G1805" s="75"/>
      <c r="H1805" s="5"/>
      <c r="I1805" s="5"/>
      <c r="J1805" s="5"/>
      <c r="K1805" s="5"/>
      <c r="O1805" s="5"/>
      <c r="P1805" s="5"/>
      <c r="Q1805" s="5"/>
      <c r="R1805" s="18"/>
      <c r="S1805" s="18"/>
      <c r="T1805" s="18"/>
      <c r="AA1805" s="67"/>
      <c r="AB1805" s="67"/>
      <c r="AE1805" s="80"/>
    </row>
    <row r="1806" spans="1:31" x14ac:dyDescent="0.25">
      <c r="A1806" s="18"/>
      <c r="B1806" s="18"/>
      <c r="C1806" s="18"/>
      <c r="D1806" s="74"/>
      <c r="E1806" s="74"/>
      <c r="F1806" s="74"/>
      <c r="G1806" s="75"/>
      <c r="H1806" s="5"/>
      <c r="I1806" s="5"/>
      <c r="J1806" s="5"/>
      <c r="K1806" s="5"/>
      <c r="O1806" s="5"/>
      <c r="P1806" s="5"/>
      <c r="Q1806" s="5"/>
      <c r="R1806" s="18"/>
      <c r="S1806" s="18"/>
      <c r="T1806" s="18"/>
      <c r="AA1806" s="67"/>
      <c r="AB1806" s="67"/>
      <c r="AE1806" s="80"/>
    </row>
    <row r="1807" spans="1:31" x14ac:dyDescent="0.25">
      <c r="A1807" s="18"/>
      <c r="B1807" s="18"/>
      <c r="C1807" s="18"/>
      <c r="D1807" s="74"/>
      <c r="E1807" s="74"/>
      <c r="F1807" s="74"/>
      <c r="G1807" s="75"/>
      <c r="H1807" s="5"/>
      <c r="I1807" s="5"/>
      <c r="J1807" s="5"/>
      <c r="K1807" s="5"/>
      <c r="O1807" s="5"/>
      <c r="P1807" s="5"/>
      <c r="Q1807" s="5"/>
      <c r="R1807" s="18"/>
      <c r="S1807" s="18"/>
      <c r="T1807" s="18"/>
      <c r="AA1807" s="67"/>
      <c r="AB1807" s="67"/>
      <c r="AE1807" s="80"/>
    </row>
    <row r="1808" spans="1:31" x14ac:dyDescent="0.25">
      <c r="A1808" s="18"/>
      <c r="B1808" s="18"/>
      <c r="C1808" s="18"/>
      <c r="D1808" s="74"/>
      <c r="E1808" s="74"/>
      <c r="F1808" s="74"/>
      <c r="G1808" s="75"/>
      <c r="H1808" s="5"/>
      <c r="I1808" s="5"/>
      <c r="J1808" s="5"/>
      <c r="K1808" s="5"/>
      <c r="O1808" s="5"/>
      <c r="P1808" s="5"/>
      <c r="Q1808" s="5"/>
      <c r="R1808" s="18"/>
      <c r="S1808" s="18"/>
      <c r="T1808" s="18"/>
      <c r="AA1808" s="67"/>
      <c r="AB1808" s="67"/>
      <c r="AE1808" s="80"/>
    </row>
    <row r="1809" spans="1:31" x14ac:dyDescent="0.25">
      <c r="A1809" s="18"/>
      <c r="B1809" s="18"/>
      <c r="C1809" s="18"/>
      <c r="D1809" s="74"/>
      <c r="E1809" s="74"/>
      <c r="F1809" s="74"/>
      <c r="G1809" s="75"/>
      <c r="H1809" s="5"/>
      <c r="I1809" s="5"/>
      <c r="J1809" s="5"/>
      <c r="K1809" s="5"/>
      <c r="O1809" s="5"/>
      <c r="P1809" s="5"/>
      <c r="Q1809" s="5"/>
      <c r="R1809" s="18"/>
      <c r="S1809" s="18"/>
      <c r="T1809" s="18"/>
      <c r="AA1809" s="67"/>
      <c r="AB1809" s="67"/>
      <c r="AE1809" s="80"/>
    </row>
    <row r="1810" spans="1:31" x14ac:dyDescent="0.25">
      <c r="A1810" s="18"/>
      <c r="B1810" s="18"/>
      <c r="C1810" s="18"/>
      <c r="D1810" s="74"/>
      <c r="E1810" s="74"/>
      <c r="F1810" s="74"/>
      <c r="G1810" s="75"/>
      <c r="H1810" s="5"/>
      <c r="I1810" s="5"/>
      <c r="J1810" s="5"/>
      <c r="K1810" s="5"/>
      <c r="O1810" s="5"/>
      <c r="P1810" s="5"/>
      <c r="Q1810" s="5"/>
      <c r="R1810" s="18"/>
      <c r="S1810" s="18"/>
      <c r="T1810" s="18"/>
      <c r="AA1810" s="67"/>
      <c r="AB1810" s="67"/>
      <c r="AE1810" s="80"/>
    </row>
    <row r="1811" spans="1:31" x14ac:dyDescent="0.25">
      <c r="A1811" s="18"/>
      <c r="B1811" s="18"/>
      <c r="C1811" s="18"/>
      <c r="D1811" s="74"/>
      <c r="E1811" s="74"/>
      <c r="F1811" s="74"/>
      <c r="G1811" s="75"/>
      <c r="H1811" s="5"/>
      <c r="I1811" s="5"/>
      <c r="J1811" s="5"/>
      <c r="K1811" s="5"/>
      <c r="O1811" s="5"/>
      <c r="P1811" s="5"/>
      <c r="Q1811" s="5"/>
      <c r="R1811" s="18"/>
      <c r="S1811" s="18"/>
      <c r="T1811" s="18"/>
      <c r="AA1811" s="67"/>
      <c r="AB1811" s="67"/>
      <c r="AE1811" s="80"/>
    </row>
    <row r="1812" spans="1:31" x14ac:dyDescent="0.25">
      <c r="A1812" s="18"/>
      <c r="B1812" s="18"/>
      <c r="C1812" s="18"/>
      <c r="D1812" s="74"/>
      <c r="E1812" s="74"/>
      <c r="F1812" s="74"/>
      <c r="G1812" s="75"/>
      <c r="H1812" s="5"/>
      <c r="I1812" s="5"/>
      <c r="J1812" s="5"/>
      <c r="K1812" s="5"/>
      <c r="O1812" s="5"/>
      <c r="P1812" s="5"/>
      <c r="Q1812" s="5"/>
      <c r="R1812" s="18"/>
      <c r="S1812" s="18"/>
      <c r="T1812" s="18"/>
      <c r="AA1812" s="67"/>
      <c r="AB1812" s="67"/>
      <c r="AE1812" s="80"/>
    </row>
    <row r="1813" spans="1:31" x14ac:dyDescent="0.25">
      <c r="A1813" s="18"/>
      <c r="B1813" s="18"/>
      <c r="C1813" s="18"/>
      <c r="D1813" s="74"/>
      <c r="E1813" s="74"/>
      <c r="F1813" s="74"/>
      <c r="G1813" s="75"/>
      <c r="H1813" s="5"/>
      <c r="I1813" s="5"/>
      <c r="J1813" s="5"/>
      <c r="K1813" s="5"/>
      <c r="O1813" s="5"/>
      <c r="P1813" s="5"/>
      <c r="Q1813" s="5"/>
      <c r="R1813" s="18"/>
      <c r="S1813" s="18"/>
      <c r="T1813" s="18"/>
      <c r="AA1813" s="67"/>
      <c r="AB1813" s="67"/>
      <c r="AE1813" s="80"/>
    </row>
    <row r="1814" spans="1:31" x14ac:dyDescent="0.25">
      <c r="A1814" s="18"/>
      <c r="B1814" s="18"/>
      <c r="C1814" s="18"/>
      <c r="D1814" s="74"/>
      <c r="E1814" s="74"/>
      <c r="F1814" s="74"/>
      <c r="G1814" s="75"/>
      <c r="H1814" s="5"/>
      <c r="I1814" s="5"/>
      <c r="J1814" s="5"/>
      <c r="K1814" s="5"/>
      <c r="O1814" s="5"/>
      <c r="P1814" s="5"/>
      <c r="Q1814" s="5"/>
      <c r="R1814" s="18"/>
      <c r="S1814" s="18"/>
      <c r="T1814" s="18"/>
      <c r="AA1814" s="67"/>
      <c r="AB1814" s="67"/>
      <c r="AE1814" s="80"/>
    </row>
    <row r="1815" spans="1:31" x14ac:dyDescent="0.25">
      <c r="A1815" s="18"/>
      <c r="B1815" s="18"/>
      <c r="C1815" s="18"/>
      <c r="D1815" s="74"/>
      <c r="E1815" s="74"/>
      <c r="F1815" s="74"/>
      <c r="G1815" s="75"/>
      <c r="H1815" s="5"/>
      <c r="I1815" s="5"/>
      <c r="J1815" s="5"/>
      <c r="K1815" s="5"/>
      <c r="O1815" s="5"/>
      <c r="P1815" s="5"/>
      <c r="Q1815" s="5"/>
      <c r="R1815" s="18"/>
      <c r="S1815" s="18"/>
      <c r="T1815" s="18"/>
      <c r="AA1815" s="67"/>
      <c r="AB1815" s="67"/>
      <c r="AE1815" s="80"/>
    </row>
    <row r="1816" spans="1:31" x14ac:dyDescent="0.25">
      <c r="A1816" s="18"/>
      <c r="B1816" s="18"/>
      <c r="C1816" s="18"/>
      <c r="D1816" s="74"/>
      <c r="E1816" s="74"/>
      <c r="F1816" s="74"/>
      <c r="G1816" s="75"/>
      <c r="H1816" s="5"/>
      <c r="I1816" s="5"/>
      <c r="J1816" s="5"/>
      <c r="K1816" s="5"/>
      <c r="O1816" s="5"/>
      <c r="P1816" s="5"/>
      <c r="Q1816" s="5"/>
      <c r="R1816" s="18"/>
      <c r="S1816" s="18"/>
      <c r="T1816" s="18"/>
      <c r="AA1816" s="67"/>
      <c r="AB1816" s="67"/>
      <c r="AE1816" s="80"/>
    </row>
    <row r="1817" spans="1:31" x14ac:dyDescent="0.25">
      <c r="A1817" s="18"/>
      <c r="B1817" s="18"/>
      <c r="C1817" s="18"/>
      <c r="D1817" s="74"/>
      <c r="E1817" s="74"/>
      <c r="F1817" s="74"/>
      <c r="G1817" s="75"/>
      <c r="H1817" s="5"/>
      <c r="I1817" s="5"/>
      <c r="J1817" s="5"/>
      <c r="K1817" s="5"/>
      <c r="O1817" s="5"/>
      <c r="P1817" s="5"/>
      <c r="Q1817" s="5"/>
      <c r="R1817" s="18"/>
      <c r="S1817" s="18"/>
      <c r="T1817" s="18"/>
      <c r="AA1817" s="67"/>
      <c r="AB1817" s="67"/>
      <c r="AE1817" s="80"/>
    </row>
    <row r="1818" spans="1:31" x14ac:dyDescent="0.25">
      <c r="A1818" s="18"/>
      <c r="B1818" s="18"/>
      <c r="C1818" s="18"/>
      <c r="D1818" s="74"/>
      <c r="E1818" s="74"/>
      <c r="F1818" s="74"/>
      <c r="G1818" s="75"/>
      <c r="H1818" s="5"/>
      <c r="I1818" s="5"/>
      <c r="J1818" s="5"/>
      <c r="K1818" s="5"/>
      <c r="O1818" s="5"/>
      <c r="P1818" s="5"/>
      <c r="Q1818" s="5"/>
      <c r="R1818" s="18"/>
      <c r="S1818" s="18"/>
      <c r="T1818" s="18"/>
      <c r="AA1818" s="67"/>
      <c r="AB1818" s="67"/>
      <c r="AE1818" s="80"/>
    </row>
    <row r="1819" spans="1:31" x14ac:dyDescent="0.25">
      <c r="A1819" s="18"/>
      <c r="B1819" s="18"/>
      <c r="C1819" s="18"/>
      <c r="D1819" s="74"/>
      <c r="E1819" s="74"/>
      <c r="F1819" s="74"/>
      <c r="G1819" s="75"/>
      <c r="H1819" s="5"/>
      <c r="I1819" s="5"/>
      <c r="J1819" s="5"/>
      <c r="K1819" s="5"/>
      <c r="O1819" s="5"/>
      <c r="P1819" s="5"/>
      <c r="Q1819" s="5"/>
      <c r="R1819" s="18"/>
      <c r="S1819" s="18"/>
      <c r="T1819" s="18"/>
      <c r="AA1819" s="67"/>
      <c r="AB1819" s="67"/>
      <c r="AE1819" s="80"/>
    </row>
    <row r="1820" spans="1:31" x14ac:dyDescent="0.25">
      <c r="A1820" s="18"/>
      <c r="B1820" s="18"/>
      <c r="C1820" s="18"/>
      <c r="D1820" s="74"/>
      <c r="E1820" s="74"/>
      <c r="F1820" s="74"/>
      <c r="G1820" s="75"/>
      <c r="H1820" s="5"/>
      <c r="I1820" s="5"/>
      <c r="J1820" s="5"/>
      <c r="K1820" s="5"/>
      <c r="O1820" s="5"/>
      <c r="P1820" s="5"/>
      <c r="Q1820" s="5"/>
      <c r="R1820" s="18"/>
      <c r="S1820" s="18"/>
      <c r="T1820" s="18"/>
      <c r="AA1820" s="67"/>
      <c r="AB1820" s="67"/>
      <c r="AE1820" s="80"/>
    </row>
    <row r="1821" spans="1:31" x14ac:dyDescent="0.25">
      <c r="A1821" s="18"/>
      <c r="B1821" s="18"/>
      <c r="C1821" s="18"/>
      <c r="D1821" s="74"/>
      <c r="E1821" s="74"/>
      <c r="F1821" s="74"/>
      <c r="G1821" s="75"/>
      <c r="H1821" s="5"/>
      <c r="I1821" s="5"/>
      <c r="J1821" s="5"/>
      <c r="K1821" s="5"/>
      <c r="O1821" s="5"/>
      <c r="P1821" s="5"/>
      <c r="Q1821" s="5"/>
      <c r="R1821" s="18"/>
      <c r="S1821" s="18"/>
      <c r="T1821" s="18"/>
      <c r="AA1821" s="67"/>
      <c r="AB1821" s="67"/>
      <c r="AE1821" s="80"/>
    </row>
    <row r="1822" spans="1:31" x14ac:dyDescent="0.25">
      <c r="A1822" s="18"/>
      <c r="B1822" s="18"/>
      <c r="C1822" s="18"/>
      <c r="D1822" s="74"/>
      <c r="E1822" s="74"/>
      <c r="F1822" s="74"/>
      <c r="G1822" s="75"/>
      <c r="H1822" s="5"/>
      <c r="I1822" s="5"/>
      <c r="J1822" s="5"/>
      <c r="K1822" s="5"/>
      <c r="O1822" s="5"/>
      <c r="P1822" s="5"/>
      <c r="Q1822" s="5"/>
      <c r="R1822" s="18"/>
      <c r="S1822" s="18"/>
      <c r="T1822" s="18"/>
      <c r="AA1822" s="67"/>
      <c r="AB1822" s="67"/>
      <c r="AE1822" s="80"/>
    </row>
    <row r="1823" spans="1:31" x14ac:dyDescent="0.25">
      <c r="A1823" s="18"/>
      <c r="B1823" s="18"/>
      <c r="C1823" s="18"/>
      <c r="D1823" s="74"/>
      <c r="E1823" s="74"/>
      <c r="F1823" s="74"/>
      <c r="G1823" s="75"/>
      <c r="H1823" s="5"/>
      <c r="I1823" s="5"/>
      <c r="J1823" s="5"/>
      <c r="K1823" s="5"/>
      <c r="O1823" s="5"/>
      <c r="P1823" s="5"/>
      <c r="Q1823" s="5"/>
      <c r="R1823" s="18"/>
      <c r="S1823" s="18"/>
      <c r="T1823" s="18"/>
      <c r="AA1823" s="67"/>
      <c r="AB1823" s="67"/>
      <c r="AE1823" s="80"/>
    </row>
    <row r="1824" spans="1:31" x14ac:dyDescent="0.25">
      <c r="A1824" s="18"/>
      <c r="B1824" s="18"/>
      <c r="C1824" s="18"/>
      <c r="D1824" s="74"/>
      <c r="E1824" s="74"/>
      <c r="F1824" s="74"/>
      <c r="G1824" s="75"/>
      <c r="H1824" s="5"/>
      <c r="I1824" s="5"/>
      <c r="J1824" s="5"/>
      <c r="K1824" s="5"/>
      <c r="O1824" s="5"/>
      <c r="P1824" s="5"/>
      <c r="Q1824" s="5"/>
      <c r="R1824" s="18"/>
      <c r="S1824" s="18"/>
      <c r="T1824" s="18"/>
      <c r="AA1824" s="67"/>
      <c r="AB1824" s="67"/>
      <c r="AE1824" s="80"/>
    </row>
    <row r="1825" spans="1:31" x14ac:dyDescent="0.25">
      <c r="A1825" s="18"/>
      <c r="B1825" s="18"/>
      <c r="C1825" s="18"/>
      <c r="D1825" s="74"/>
      <c r="E1825" s="74"/>
      <c r="F1825" s="74"/>
      <c r="G1825" s="75"/>
      <c r="H1825" s="5"/>
      <c r="I1825" s="5"/>
      <c r="J1825" s="5"/>
      <c r="K1825" s="5"/>
      <c r="O1825" s="5"/>
      <c r="P1825" s="5"/>
      <c r="Q1825" s="5"/>
      <c r="R1825" s="18"/>
      <c r="S1825" s="18"/>
      <c r="T1825" s="18"/>
      <c r="AA1825" s="67"/>
      <c r="AB1825" s="67"/>
      <c r="AE1825" s="80"/>
    </row>
    <row r="1826" spans="1:31" x14ac:dyDescent="0.25">
      <c r="A1826" s="18"/>
      <c r="B1826" s="18"/>
      <c r="C1826" s="18"/>
      <c r="D1826" s="74"/>
      <c r="E1826" s="74"/>
      <c r="F1826" s="74"/>
      <c r="G1826" s="75"/>
      <c r="H1826" s="5"/>
      <c r="I1826" s="5"/>
      <c r="J1826" s="5"/>
      <c r="K1826" s="5"/>
      <c r="O1826" s="5"/>
      <c r="P1826" s="5"/>
      <c r="Q1826" s="5"/>
      <c r="R1826" s="18"/>
      <c r="S1826" s="18"/>
      <c r="T1826" s="18"/>
      <c r="AA1826" s="67"/>
      <c r="AB1826" s="67"/>
      <c r="AE1826" s="80"/>
    </row>
    <row r="1827" spans="1:31" x14ac:dyDescent="0.25">
      <c r="A1827" s="18"/>
      <c r="B1827" s="18"/>
      <c r="C1827" s="18"/>
      <c r="D1827" s="74"/>
      <c r="E1827" s="74"/>
      <c r="F1827" s="74"/>
      <c r="G1827" s="75"/>
      <c r="H1827" s="5"/>
      <c r="I1827" s="5"/>
      <c r="J1827" s="5"/>
      <c r="K1827" s="5"/>
      <c r="O1827" s="5"/>
      <c r="P1827" s="5"/>
      <c r="Q1827" s="5"/>
      <c r="R1827" s="18"/>
      <c r="S1827" s="18"/>
      <c r="T1827" s="18"/>
      <c r="AA1827" s="67"/>
      <c r="AB1827" s="67"/>
      <c r="AE1827" s="80"/>
    </row>
    <row r="1828" spans="1:31" x14ac:dyDescent="0.25">
      <c r="A1828" s="18"/>
      <c r="B1828" s="18"/>
      <c r="C1828" s="18"/>
      <c r="D1828" s="74"/>
      <c r="E1828" s="74"/>
      <c r="F1828" s="74"/>
      <c r="G1828" s="75"/>
      <c r="H1828" s="5"/>
      <c r="I1828" s="5"/>
      <c r="J1828" s="5"/>
      <c r="K1828" s="5"/>
      <c r="O1828" s="5"/>
      <c r="P1828" s="5"/>
      <c r="Q1828" s="5"/>
      <c r="R1828" s="18"/>
      <c r="S1828" s="18"/>
      <c r="T1828" s="18"/>
      <c r="AA1828" s="67"/>
      <c r="AB1828" s="67"/>
      <c r="AE1828" s="80"/>
    </row>
    <row r="1829" spans="1:31" x14ac:dyDescent="0.25">
      <c r="A1829" s="18"/>
      <c r="B1829" s="18"/>
      <c r="C1829" s="18"/>
      <c r="D1829" s="74"/>
      <c r="E1829" s="74"/>
      <c r="F1829" s="74"/>
      <c r="G1829" s="75"/>
      <c r="H1829" s="5"/>
      <c r="I1829" s="5"/>
      <c r="J1829" s="5"/>
      <c r="K1829" s="5"/>
      <c r="O1829" s="5"/>
      <c r="P1829" s="5"/>
      <c r="Q1829" s="5"/>
      <c r="R1829" s="18"/>
      <c r="S1829" s="18"/>
      <c r="T1829" s="18"/>
      <c r="AA1829" s="67"/>
      <c r="AB1829" s="67"/>
      <c r="AE1829" s="80"/>
    </row>
    <row r="1830" spans="1:31" x14ac:dyDescent="0.25">
      <c r="A1830" s="18"/>
      <c r="B1830" s="18"/>
      <c r="C1830" s="18"/>
      <c r="D1830" s="74"/>
      <c r="E1830" s="74"/>
      <c r="F1830" s="74"/>
      <c r="G1830" s="75"/>
      <c r="H1830" s="5"/>
      <c r="I1830" s="5"/>
      <c r="J1830" s="5"/>
      <c r="K1830" s="5"/>
      <c r="O1830" s="5"/>
      <c r="P1830" s="5"/>
      <c r="Q1830" s="5"/>
      <c r="R1830" s="18"/>
      <c r="S1830" s="18"/>
      <c r="T1830" s="18"/>
      <c r="AA1830" s="67"/>
      <c r="AB1830" s="67"/>
      <c r="AE1830" s="80"/>
    </row>
    <row r="1831" spans="1:31" x14ac:dyDescent="0.25">
      <c r="A1831" s="18"/>
      <c r="B1831" s="18"/>
      <c r="C1831" s="18"/>
      <c r="D1831" s="74"/>
      <c r="E1831" s="74"/>
      <c r="F1831" s="74"/>
      <c r="G1831" s="75"/>
      <c r="H1831" s="5"/>
      <c r="I1831" s="5"/>
      <c r="J1831" s="5"/>
      <c r="K1831" s="5"/>
      <c r="O1831" s="5"/>
      <c r="P1831" s="5"/>
      <c r="Q1831" s="5"/>
      <c r="R1831" s="18"/>
      <c r="S1831" s="18"/>
      <c r="T1831" s="18"/>
      <c r="AA1831" s="67"/>
      <c r="AB1831" s="67"/>
      <c r="AE1831" s="80"/>
    </row>
    <row r="1832" spans="1:31" x14ac:dyDescent="0.25">
      <c r="A1832" s="18"/>
      <c r="B1832" s="18"/>
      <c r="C1832" s="18"/>
      <c r="D1832" s="74"/>
      <c r="E1832" s="74"/>
      <c r="F1832" s="74"/>
      <c r="G1832" s="75"/>
      <c r="H1832" s="5"/>
      <c r="I1832" s="5"/>
      <c r="J1832" s="5"/>
      <c r="K1832" s="5"/>
      <c r="O1832" s="5"/>
      <c r="P1832" s="5"/>
      <c r="Q1832" s="5"/>
      <c r="R1832" s="18"/>
      <c r="S1832" s="18"/>
      <c r="T1832" s="18"/>
      <c r="AA1832" s="67"/>
      <c r="AB1832" s="67"/>
      <c r="AE1832" s="80"/>
    </row>
    <row r="1833" spans="1:31" x14ac:dyDescent="0.25">
      <c r="A1833" s="18"/>
      <c r="B1833" s="18"/>
      <c r="C1833" s="18"/>
      <c r="D1833" s="74"/>
      <c r="E1833" s="74"/>
      <c r="F1833" s="74"/>
      <c r="G1833" s="75"/>
      <c r="H1833" s="5"/>
      <c r="I1833" s="5"/>
      <c r="J1833" s="5"/>
      <c r="K1833" s="5"/>
      <c r="O1833" s="5"/>
      <c r="P1833" s="5"/>
      <c r="Q1833" s="5"/>
      <c r="R1833" s="18"/>
      <c r="S1833" s="18"/>
      <c r="T1833" s="18"/>
      <c r="AA1833" s="67"/>
      <c r="AB1833" s="67"/>
      <c r="AE1833" s="80"/>
    </row>
    <row r="1834" spans="1:31" x14ac:dyDescent="0.25">
      <c r="A1834" s="18"/>
      <c r="B1834" s="18"/>
      <c r="C1834" s="18"/>
      <c r="D1834" s="74"/>
      <c r="E1834" s="74"/>
      <c r="F1834" s="74"/>
      <c r="G1834" s="75"/>
      <c r="H1834" s="5"/>
      <c r="I1834" s="5"/>
      <c r="J1834" s="5"/>
      <c r="K1834" s="5"/>
      <c r="O1834" s="5"/>
      <c r="P1834" s="5"/>
      <c r="Q1834" s="5"/>
      <c r="R1834" s="18"/>
      <c r="S1834" s="18"/>
      <c r="T1834" s="18"/>
      <c r="AA1834" s="67"/>
      <c r="AB1834" s="67"/>
      <c r="AE1834" s="80"/>
    </row>
    <row r="1835" spans="1:31" x14ac:dyDescent="0.25">
      <c r="A1835" s="18"/>
      <c r="B1835" s="18"/>
      <c r="C1835" s="18"/>
      <c r="D1835" s="74"/>
      <c r="E1835" s="74"/>
      <c r="F1835" s="74"/>
      <c r="G1835" s="75"/>
      <c r="H1835" s="5"/>
      <c r="I1835" s="5"/>
      <c r="J1835" s="5"/>
      <c r="K1835" s="5"/>
      <c r="O1835" s="5"/>
      <c r="P1835" s="5"/>
      <c r="Q1835" s="5"/>
      <c r="R1835" s="18"/>
      <c r="S1835" s="18"/>
      <c r="T1835" s="18"/>
      <c r="AA1835" s="67"/>
      <c r="AB1835" s="67"/>
      <c r="AE1835" s="80"/>
    </row>
    <row r="1836" spans="1:31" x14ac:dyDescent="0.25">
      <c r="A1836" s="18"/>
      <c r="B1836" s="18"/>
      <c r="C1836" s="18"/>
      <c r="D1836" s="74"/>
      <c r="E1836" s="74"/>
      <c r="F1836" s="74"/>
      <c r="G1836" s="75"/>
      <c r="H1836" s="5"/>
      <c r="I1836" s="5"/>
      <c r="J1836" s="5"/>
      <c r="K1836" s="5"/>
      <c r="O1836" s="5"/>
      <c r="P1836" s="5"/>
      <c r="Q1836" s="5"/>
      <c r="R1836" s="18"/>
      <c r="S1836" s="18"/>
      <c r="T1836" s="18"/>
      <c r="AA1836" s="67"/>
      <c r="AB1836" s="67"/>
      <c r="AE1836" s="80"/>
    </row>
    <row r="1837" spans="1:31" x14ac:dyDescent="0.25">
      <c r="A1837" s="18"/>
      <c r="B1837" s="18"/>
      <c r="C1837" s="18"/>
      <c r="D1837" s="74"/>
      <c r="E1837" s="74"/>
      <c r="F1837" s="74"/>
      <c r="G1837" s="75"/>
      <c r="H1837" s="5"/>
      <c r="I1837" s="5"/>
      <c r="J1837" s="5"/>
      <c r="K1837" s="5"/>
      <c r="O1837" s="5"/>
      <c r="P1837" s="5"/>
      <c r="Q1837" s="5"/>
      <c r="R1837" s="18"/>
      <c r="S1837" s="18"/>
      <c r="T1837" s="18"/>
      <c r="AA1837" s="67"/>
      <c r="AB1837" s="67"/>
      <c r="AE1837" s="80"/>
    </row>
    <row r="1838" spans="1:31" x14ac:dyDescent="0.25">
      <c r="A1838" s="18"/>
      <c r="B1838" s="18"/>
      <c r="C1838" s="18"/>
      <c r="D1838" s="74"/>
      <c r="E1838" s="74"/>
      <c r="F1838" s="74"/>
      <c r="G1838" s="75"/>
      <c r="H1838" s="5"/>
      <c r="I1838" s="5"/>
      <c r="J1838" s="5"/>
      <c r="K1838" s="5"/>
      <c r="O1838" s="5"/>
      <c r="P1838" s="5"/>
      <c r="Q1838" s="5"/>
      <c r="R1838" s="18"/>
      <c r="S1838" s="18"/>
      <c r="T1838" s="18"/>
      <c r="AA1838" s="67"/>
      <c r="AB1838" s="67"/>
      <c r="AE1838" s="80"/>
    </row>
    <row r="1839" spans="1:31" x14ac:dyDescent="0.25">
      <c r="A1839" s="18"/>
      <c r="B1839" s="18"/>
      <c r="C1839" s="18"/>
      <c r="D1839" s="74"/>
      <c r="E1839" s="74"/>
      <c r="F1839" s="74"/>
      <c r="G1839" s="75"/>
      <c r="H1839" s="5"/>
      <c r="I1839" s="5"/>
      <c r="J1839" s="5"/>
      <c r="K1839" s="5"/>
      <c r="O1839" s="5"/>
      <c r="P1839" s="5"/>
      <c r="Q1839" s="5"/>
      <c r="R1839" s="18"/>
      <c r="S1839" s="18"/>
      <c r="T1839" s="18"/>
      <c r="AA1839" s="67"/>
      <c r="AB1839" s="67"/>
      <c r="AC1839" s="20"/>
      <c r="AE1839" s="82"/>
    </row>
    <row r="1840" spans="1:31" x14ac:dyDescent="0.25">
      <c r="A1840" s="18"/>
      <c r="B1840" s="18"/>
      <c r="C1840" s="18"/>
      <c r="D1840" s="74"/>
      <c r="E1840" s="74"/>
      <c r="F1840" s="74"/>
      <c r="G1840" s="75"/>
      <c r="H1840" s="5"/>
      <c r="I1840" s="5"/>
      <c r="J1840" s="5"/>
      <c r="K1840" s="5"/>
      <c r="O1840" s="5"/>
      <c r="P1840" s="5"/>
      <c r="Q1840" s="5"/>
      <c r="R1840" s="18"/>
      <c r="S1840" s="18"/>
      <c r="T1840" s="18"/>
      <c r="AA1840" s="67"/>
      <c r="AB1840" s="67"/>
      <c r="AC1840" s="20"/>
      <c r="AE1840" s="82"/>
    </row>
    <row r="1841" spans="1:31" x14ac:dyDescent="0.25">
      <c r="A1841" s="18"/>
      <c r="B1841" s="18"/>
      <c r="C1841" s="18"/>
      <c r="D1841" s="74"/>
      <c r="E1841" s="74"/>
      <c r="F1841" s="74"/>
      <c r="G1841" s="75"/>
      <c r="H1841" s="5"/>
      <c r="I1841" s="5"/>
      <c r="J1841" s="5"/>
      <c r="K1841" s="5"/>
      <c r="O1841" s="5"/>
      <c r="P1841" s="5"/>
      <c r="Q1841" s="5"/>
      <c r="R1841" s="18"/>
      <c r="S1841" s="18"/>
      <c r="T1841" s="18"/>
      <c r="AA1841" s="67"/>
      <c r="AB1841" s="67"/>
      <c r="AC1841" s="20"/>
      <c r="AE1841" s="82"/>
    </row>
    <row r="1842" spans="1:31" x14ac:dyDescent="0.25">
      <c r="A1842" s="18"/>
      <c r="B1842" s="18"/>
      <c r="C1842" s="18"/>
      <c r="D1842" s="74"/>
      <c r="E1842" s="74"/>
      <c r="F1842" s="74"/>
      <c r="G1842" s="75"/>
      <c r="H1842" s="5"/>
      <c r="I1842" s="5"/>
      <c r="J1842" s="5"/>
      <c r="K1842" s="5"/>
      <c r="O1842" s="5"/>
      <c r="P1842" s="5"/>
      <c r="Q1842" s="5"/>
      <c r="R1842" s="18"/>
      <c r="S1842" s="18"/>
      <c r="T1842" s="18"/>
      <c r="AA1842" s="67"/>
      <c r="AB1842" s="67"/>
      <c r="AC1842" s="20"/>
      <c r="AE1842" s="82"/>
    </row>
    <row r="1843" spans="1:31" x14ac:dyDescent="0.25">
      <c r="A1843" s="18"/>
      <c r="B1843" s="18"/>
      <c r="C1843" s="18"/>
      <c r="D1843" s="74"/>
      <c r="E1843" s="74"/>
      <c r="F1843" s="74"/>
      <c r="G1843" s="75"/>
      <c r="H1843" s="5"/>
      <c r="I1843" s="5"/>
      <c r="J1843" s="5"/>
      <c r="K1843" s="5"/>
      <c r="O1843" s="5"/>
      <c r="P1843" s="5"/>
      <c r="Q1843" s="5"/>
      <c r="R1843" s="18"/>
      <c r="S1843" s="18"/>
      <c r="T1843" s="18"/>
      <c r="AA1843" s="67"/>
      <c r="AB1843" s="67"/>
      <c r="AC1843" s="20"/>
      <c r="AE1843" s="82"/>
    </row>
    <row r="1844" spans="1:31" x14ac:dyDescent="0.25">
      <c r="A1844" s="18"/>
      <c r="B1844" s="18"/>
      <c r="C1844" s="18"/>
      <c r="D1844" s="74"/>
      <c r="E1844" s="74"/>
      <c r="F1844" s="74"/>
      <c r="G1844" s="75"/>
      <c r="H1844" s="5"/>
      <c r="I1844" s="5"/>
      <c r="J1844" s="5"/>
      <c r="K1844" s="5"/>
      <c r="O1844" s="5"/>
      <c r="P1844" s="5"/>
      <c r="Q1844" s="5"/>
      <c r="R1844" s="18"/>
      <c r="S1844" s="18"/>
      <c r="T1844" s="18"/>
      <c r="AA1844" s="67"/>
      <c r="AB1844" s="67"/>
      <c r="AC1844" s="20"/>
      <c r="AE1844" s="82"/>
    </row>
    <row r="1845" spans="1:31" x14ac:dyDescent="0.25">
      <c r="A1845" s="18"/>
      <c r="B1845" s="18"/>
      <c r="C1845" s="18"/>
      <c r="D1845" s="74"/>
      <c r="E1845" s="74"/>
      <c r="F1845" s="74"/>
      <c r="G1845" s="75"/>
      <c r="H1845" s="5"/>
      <c r="I1845" s="5"/>
      <c r="J1845" s="5"/>
      <c r="K1845" s="5"/>
      <c r="O1845" s="5"/>
      <c r="P1845" s="5"/>
      <c r="Q1845" s="5"/>
      <c r="R1845" s="18"/>
      <c r="S1845" s="18"/>
      <c r="T1845" s="18"/>
      <c r="AA1845" s="67"/>
      <c r="AB1845" s="67"/>
      <c r="AC1845" s="20"/>
      <c r="AE1845" s="82"/>
    </row>
    <row r="1846" spans="1:31" x14ac:dyDescent="0.25">
      <c r="A1846" s="18"/>
      <c r="B1846" s="18"/>
      <c r="C1846" s="18"/>
      <c r="D1846" s="74"/>
      <c r="E1846" s="74"/>
      <c r="F1846" s="74"/>
      <c r="G1846" s="75"/>
      <c r="H1846" s="5"/>
      <c r="I1846" s="5"/>
      <c r="J1846" s="5"/>
      <c r="K1846" s="5"/>
      <c r="O1846" s="5"/>
      <c r="P1846" s="5"/>
      <c r="Q1846" s="5"/>
      <c r="R1846" s="18"/>
      <c r="S1846" s="18"/>
      <c r="T1846" s="18"/>
      <c r="AA1846" s="67"/>
      <c r="AB1846" s="67"/>
      <c r="AC1846" s="20"/>
      <c r="AE1846" s="82"/>
    </row>
    <row r="1847" spans="1:31" x14ac:dyDescent="0.25">
      <c r="A1847" s="18"/>
      <c r="B1847" s="18"/>
      <c r="C1847" s="18"/>
      <c r="D1847" s="74"/>
      <c r="E1847" s="74"/>
      <c r="F1847" s="74"/>
      <c r="G1847" s="75"/>
      <c r="H1847" s="5"/>
      <c r="I1847" s="5"/>
      <c r="J1847" s="5"/>
      <c r="K1847" s="5"/>
      <c r="O1847" s="5"/>
      <c r="P1847" s="5"/>
      <c r="Q1847" s="5"/>
      <c r="R1847" s="18"/>
      <c r="S1847" s="18"/>
      <c r="T1847" s="18"/>
      <c r="AA1847" s="67"/>
      <c r="AB1847" s="67"/>
      <c r="AE1847" s="82"/>
    </row>
    <row r="1848" spans="1:31" x14ac:dyDescent="0.25">
      <c r="A1848" s="18"/>
      <c r="B1848" s="18"/>
      <c r="C1848" s="18"/>
      <c r="D1848" s="74"/>
      <c r="E1848" s="74"/>
      <c r="F1848" s="74"/>
      <c r="G1848" s="75"/>
      <c r="H1848" s="5"/>
      <c r="I1848" s="5"/>
      <c r="J1848" s="5"/>
      <c r="K1848" s="5"/>
      <c r="O1848" s="5"/>
      <c r="P1848" s="5"/>
      <c r="Q1848" s="5"/>
      <c r="R1848" s="18"/>
      <c r="S1848" s="18"/>
      <c r="T1848" s="18"/>
      <c r="AA1848" s="67"/>
      <c r="AB1848" s="67"/>
      <c r="AE1848" s="82"/>
    </row>
    <row r="1849" spans="1:31" x14ac:dyDescent="0.25">
      <c r="A1849" s="18"/>
      <c r="B1849" s="18"/>
      <c r="C1849" s="18"/>
      <c r="D1849" s="74"/>
      <c r="E1849" s="74"/>
      <c r="F1849" s="74"/>
      <c r="G1849" s="75"/>
      <c r="H1849" s="5"/>
      <c r="I1849" s="5"/>
      <c r="J1849" s="5"/>
      <c r="K1849" s="5"/>
      <c r="O1849" s="5"/>
      <c r="P1849" s="5"/>
      <c r="Q1849" s="5"/>
      <c r="R1849" s="18"/>
      <c r="S1849" s="18"/>
      <c r="T1849" s="18"/>
      <c r="AA1849" s="67"/>
      <c r="AB1849" s="67"/>
      <c r="AE1849" s="82"/>
    </row>
    <row r="1850" spans="1:31" x14ac:dyDescent="0.25">
      <c r="A1850" s="18"/>
      <c r="B1850" s="18"/>
      <c r="C1850" s="18"/>
      <c r="D1850" s="74"/>
      <c r="E1850" s="74"/>
      <c r="F1850" s="74"/>
      <c r="G1850" s="75"/>
      <c r="H1850" s="5"/>
      <c r="I1850" s="5"/>
      <c r="J1850" s="5"/>
      <c r="K1850" s="5"/>
      <c r="O1850" s="5"/>
      <c r="P1850" s="5"/>
      <c r="Q1850" s="5"/>
      <c r="R1850" s="18"/>
      <c r="S1850" s="18"/>
      <c r="T1850" s="18"/>
      <c r="AA1850" s="67"/>
      <c r="AB1850" s="67"/>
      <c r="AE1850" s="82"/>
    </row>
    <row r="1851" spans="1:31" x14ac:dyDescent="0.25">
      <c r="A1851" s="18"/>
      <c r="B1851" s="18"/>
      <c r="C1851" s="18"/>
      <c r="D1851" s="74"/>
      <c r="E1851" s="74"/>
      <c r="F1851" s="74"/>
      <c r="G1851" s="75"/>
      <c r="H1851" s="5"/>
      <c r="I1851" s="5"/>
      <c r="J1851" s="5"/>
      <c r="K1851" s="5"/>
      <c r="O1851" s="5"/>
      <c r="P1851" s="5"/>
      <c r="Q1851" s="5"/>
      <c r="R1851" s="18"/>
      <c r="S1851" s="18"/>
      <c r="T1851" s="18"/>
      <c r="AA1851" s="67"/>
      <c r="AB1851" s="67"/>
      <c r="AE1851" s="82"/>
    </row>
    <row r="1852" spans="1:31" x14ac:dyDescent="0.25">
      <c r="A1852" s="18"/>
      <c r="B1852" s="18"/>
      <c r="C1852" s="18"/>
      <c r="D1852" s="74"/>
      <c r="E1852" s="74"/>
      <c r="F1852" s="74"/>
      <c r="G1852" s="75"/>
      <c r="H1852" s="5"/>
      <c r="I1852" s="5"/>
      <c r="J1852" s="5"/>
      <c r="K1852" s="5"/>
      <c r="O1852" s="5"/>
      <c r="P1852" s="5"/>
      <c r="Q1852" s="5"/>
      <c r="R1852" s="18"/>
      <c r="S1852" s="18"/>
      <c r="T1852" s="18"/>
      <c r="AA1852" s="67"/>
      <c r="AB1852" s="67"/>
      <c r="AE1852" s="82"/>
    </row>
    <row r="1853" spans="1:31" x14ac:dyDescent="0.25">
      <c r="A1853" s="18"/>
      <c r="B1853" s="18"/>
      <c r="C1853" s="18"/>
      <c r="D1853" s="74"/>
      <c r="E1853" s="74"/>
      <c r="F1853" s="74"/>
      <c r="G1853" s="75"/>
      <c r="H1853" s="5"/>
      <c r="I1853" s="5"/>
      <c r="J1853" s="5"/>
      <c r="K1853" s="5"/>
      <c r="O1853" s="5"/>
      <c r="P1853" s="5"/>
      <c r="Q1853" s="5"/>
      <c r="R1853" s="18"/>
      <c r="S1853" s="18"/>
      <c r="T1853" s="18"/>
      <c r="AA1853" s="67"/>
      <c r="AB1853" s="67"/>
      <c r="AE1853" s="82"/>
    </row>
    <row r="1854" spans="1:31" x14ac:dyDescent="0.25">
      <c r="A1854" s="18"/>
      <c r="B1854" s="18"/>
      <c r="C1854" s="18"/>
      <c r="D1854" s="74"/>
      <c r="E1854" s="74"/>
      <c r="F1854" s="74"/>
      <c r="G1854" s="75"/>
      <c r="H1854" s="5"/>
      <c r="I1854" s="5"/>
      <c r="J1854" s="5"/>
      <c r="K1854" s="5"/>
      <c r="O1854" s="5"/>
      <c r="P1854" s="5"/>
      <c r="Q1854" s="5"/>
      <c r="R1854" s="18"/>
      <c r="S1854" s="18"/>
      <c r="T1854" s="18"/>
      <c r="AA1854" s="67"/>
      <c r="AB1854" s="67"/>
      <c r="AE1854" s="82"/>
    </row>
    <row r="1855" spans="1:31" x14ac:dyDescent="0.25">
      <c r="A1855" s="18"/>
      <c r="B1855" s="18"/>
      <c r="C1855" s="18"/>
      <c r="D1855" s="74"/>
      <c r="E1855" s="74"/>
      <c r="F1855" s="74"/>
      <c r="G1855" s="75"/>
      <c r="H1855" s="5"/>
      <c r="I1855" s="5"/>
      <c r="J1855" s="5"/>
      <c r="K1855" s="5"/>
      <c r="O1855" s="5"/>
      <c r="P1855" s="5"/>
      <c r="Q1855" s="5"/>
      <c r="R1855" s="18"/>
      <c r="S1855" s="18"/>
      <c r="T1855" s="18"/>
      <c r="AA1855" s="67"/>
      <c r="AB1855" s="67"/>
      <c r="AE1855" s="82"/>
    </row>
    <row r="1856" spans="1:31" x14ac:dyDescent="0.25">
      <c r="A1856" s="18"/>
      <c r="B1856" s="18"/>
      <c r="C1856" s="18"/>
      <c r="D1856" s="74"/>
      <c r="E1856" s="74"/>
      <c r="F1856" s="74"/>
      <c r="G1856" s="75"/>
      <c r="H1856" s="5"/>
      <c r="I1856" s="5"/>
      <c r="J1856" s="5"/>
      <c r="K1856" s="5"/>
      <c r="O1856" s="5"/>
      <c r="P1856" s="5"/>
      <c r="Q1856" s="5"/>
      <c r="R1856" s="18"/>
      <c r="S1856" s="18"/>
      <c r="T1856" s="18"/>
      <c r="AA1856" s="67"/>
      <c r="AB1856" s="67"/>
      <c r="AE1856" s="82"/>
    </row>
    <row r="1857" spans="1:31" x14ac:dyDescent="0.25">
      <c r="A1857" s="18"/>
      <c r="B1857" s="18"/>
      <c r="C1857" s="18"/>
      <c r="D1857" s="74"/>
      <c r="E1857" s="74"/>
      <c r="F1857" s="74"/>
      <c r="G1857" s="75"/>
      <c r="H1857" s="5"/>
      <c r="I1857" s="5"/>
      <c r="J1857" s="5"/>
      <c r="K1857" s="5"/>
      <c r="O1857" s="5"/>
      <c r="P1857" s="5"/>
      <c r="Q1857" s="5"/>
      <c r="R1857" s="18"/>
      <c r="S1857" s="18"/>
      <c r="T1857" s="18"/>
      <c r="AA1857" s="67"/>
      <c r="AB1857" s="67"/>
      <c r="AE1857" s="82"/>
    </row>
    <row r="1858" spans="1:31" x14ac:dyDescent="0.25">
      <c r="A1858" s="18"/>
      <c r="B1858" s="18"/>
      <c r="C1858" s="18"/>
      <c r="D1858" s="74"/>
      <c r="E1858" s="74"/>
      <c r="F1858" s="74"/>
      <c r="G1858" s="75"/>
      <c r="H1858" s="5"/>
      <c r="I1858" s="5"/>
      <c r="J1858" s="5"/>
      <c r="K1858" s="5"/>
      <c r="O1858" s="5"/>
      <c r="P1858" s="5"/>
      <c r="Q1858" s="5"/>
      <c r="R1858" s="18"/>
      <c r="S1858" s="18"/>
      <c r="T1858" s="18"/>
      <c r="AA1858" s="67"/>
      <c r="AB1858" s="67"/>
      <c r="AE1858" s="82"/>
    </row>
    <row r="1859" spans="1:31" x14ac:dyDescent="0.25">
      <c r="A1859" s="18"/>
      <c r="B1859" s="18"/>
      <c r="C1859" s="18"/>
      <c r="D1859" s="74"/>
      <c r="E1859" s="74"/>
      <c r="F1859" s="74"/>
      <c r="G1859" s="75"/>
      <c r="H1859" s="5"/>
      <c r="I1859" s="5"/>
      <c r="J1859" s="5"/>
      <c r="K1859" s="5"/>
      <c r="O1859" s="5"/>
      <c r="P1859" s="5"/>
      <c r="Q1859" s="5"/>
      <c r="R1859" s="18"/>
      <c r="S1859" s="18"/>
      <c r="T1859" s="18"/>
      <c r="AA1859" s="67"/>
      <c r="AB1859" s="67"/>
      <c r="AE1859" s="82"/>
    </row>
    <row r="1860" spans="1:31" x14ac:dyDescent="0.25">
      <c r="A1860" s="18"/>
      <c r="B1860" s="18"/>
      <c r="C1860" s="18"/>
      <c r="D1860" s="74"/>
      <c r="E1860" s="74"/>
      <c r="F1860" s="74"/>
      <c r="G1860" s="75"/>
      <c r="H1860" s="5"/>
      <c r="I1860" s="5"/>
      <c r="J1860" s="5"/>
      <c r="K1860" s="5"/>
      <c r="O1860" s="5"/>
      <c r="P1860" s="5"/>
      <c r="Q1860" s="5"/>
      <c r="R1860" s="18"/>
      <c r="S1860" s="18"/>
      <c r="T1860" s="18"/>
      <c r="AA1860" s="67"/>
      <c r="AB1860" s="67"/>
      <c r="AE1860" s="82"/>
    </row>
    <row r="1861" spans="1:31" x14ac:dyDescent="0.25">
      <c r="A1861" s="18"/>
      <c r="B1861" s="18"/>
      <c r="C1861" s="18"/>
      <c r="D1861" s="74"/>
      <c r="E1861" s="74"/>
      <c r="F1861" s="74"/>
      <c r="G1861" s="75"/>
      <c r="H1861" s="5"/>
      <c r="I1861" s="5"/>
      <c r="J1861" s="5"/>
      <c r="K1861" s="5"/>
      <c r="O1861" s="5"/>
      <c r="P1861" s="5"/>
      <c r="Q1861" s="5"/>
      <c r="R1861" s="18"/>
      <c r="S1861" s="18"/>
      <c r="T1861" s="18"/>
      <c r="AA1861" s="67"/>
      <c r="AB1861" s="67"/>
      <c r="AE1861" s="82"/>
    </row>
    <row r="1862" spans="1:31" x14ac:dyDescent="0.25">
      <c r="A1862" s="18"/>
      <c r="B1862" s="18"/>
      <c r="C1862" s="18"/>
      <c r="D1862" s="74"/>
      <c r="E1862" s="74"/>
      <c r="F1862" s="74"/>
      <c r="G1862" s="75"/>
      <c r="H1862" s="5"/>
      <c r="I1862" s="5"/>
      <c r="J1862" s="5"/>
      <c r="K1862" s="5"/>
      <c r="O1862" s="5"/>
      <c r="P1862" s="5"/>
      <c r="Q1862" s="5"/>
      <c r="R1862" s="18"/>
      <c r="S1862" s="18"/>
      <c r="T1862" s="18"/>
      <c r="AA1862" s="67"/>
      <c r="AB1862" s="67"/>
      <c r="AE1862" s="82"/>
    </row>
    <row r="1863" spans="1:31" x14ac:dyDescent="0.25">
      <c r="A1863" s="18"/>
      <c r="B1863" s="18"/>
      <c r="C1863" s="18"/>
      <c r="D1863" s="74"/>
      <c r="E1863" s="74"/>
      <c r="F1863" s="74"/>
      <c r="G1863" s="75"/>
      <c r="H1863" s="5"/>
      <c r="I1863" s="5"/>
      <c r="J1863" s="5"/>
      <c r="K1863" s="5"/>
      <c r="O1863" s="5"/>
      <c r="P1863" s="5"/>
      <c r="Q1863" s="5"/>
      <c r="R1863" s="18"/>
      <c r="S1863" s="18"/>
      <c r="T1863" s="18"/>
      <c r="AA1863" s="67"/>
      <c r="AB1863" s="67"/>
      <c r="AE1863" s="82"/>
    </row>
    <row r="1864" spans="1:31" x14ac:dyDescent="0.25">
      <c r="A1864" s="18"/>
      <c r="B1864" s="18"/>
      <c r="C1864" s="18"/>
      <c r="D1864" s="74"/>
      <c r="E1864" s="74"/>
      <c r="F1864" s="74"/>
      <c r="G1864" s="75"/>
      <c r="H1864" s="5"/>
      <c r="I1864" s="5"/>
      <c r="J1864" s="5"/>
      <c r="K1864" s="5"/>
      <c r="O1864" s="5"/>
      <c r="P1864" s="5"/>
      <c r="Q1864" s="5"/>
      <c r="R1864" s="18"/>
      <c r="S1864" s="18"/>
      <c r="T1864" s="18"/>
      <c r="AA1864" s="67"/>
      <c r="AB1864" s="67"/>
      <c r="AE1864" s="82"/>
    </row>
    <row r="1865" spans="1:31" x14ac:dyDescent="0.25">
      <c r="A1865" s="18"/>
      <c r="B1865" s="18"/>
      <c r="C1865" s="18"/>
      <c r="D1865" s="74"/>
      <c r="E1865" s="74"/>
      <c r="F1865" s="74"/>
      <c r="G1865" s="75"/>
      <c r="H1865" s="5"/>
      <c r="I1865" s="5"/>
      <c r="J1865" s="5"/>
      <c r="K1865" s="5"/>
      <c r="O1865" s="5"/>
      <c r="P1865" s="5"/>
      <c r="Q1865" s="5"/>
      <c r="R1865" s="18"/>
      <c r="S1865" s="18"/>
      <c r="T1865" s="18"/>
      <c r="AA1865" s="67"/>
      <c r="AB1865" s="67"/>
      <c r="AE1865" s="82"/>
    </row>
    <row r="1866" spans="1:31" x14ac:dyDescent="0.25">
      <c r="A1866" s="18"/>
      <c r="B1866" s="18"/>
      <c r="C1866" s="18"/>
      <c r="D1866" s="74"/>
      <c r="E1866" s="74"/>
      <c r="F1866" s="74"/>
      <c r="G1866" s="75"/>
      <c r="H1866" s="5"/>
      <c r="I1866" s="5"/>
      <c r="J1866" s="5"/>
      <c r="K1866" s="5"/>
      <c r="O1866" s="5"/>
      <c r="P1866" s="5"/>
      <c r="Q1866" s="5"/>
      <c r="R1866" s="18"/>
      <c r="S1866" s="18"/>
      <c r="T1866" s="18"/>
      <c r="AA1866" s="67"/>
      <c r="AB1866" s="67"/>
      <c r="AE1866" s="82"/>
    </row>
    <row r="1867" spans="1:31" x14ac:dyDescent="0.25">
      <c r="A1867" s="18"/>
      <c r="B1867" s="18"/>
      <c r="C1867" s="18"/>
      <c r="D1867" s="74"/>
      <c r="E1867" s="74"/>
      <c r="F1867" s="74"/>
      <c r="G1867" s="75"/>
      <c r="H1867" s="5"/>
      <c r="I1867" s="5"/>
      <c r="J1867" s="5"/>
      <c r="K1867" s="5"/>
      <c r="O1867" s="5"/>
      <c r="P1867" s="5"/>
      <c r="Q1867" s="5"/>
      <c r="R1867" s="18"/>
      <c r="S1867" s="18"/>
      <c r="T1867" s="18"/>
      <c r="AA1867" s="67"/>
      <c r="AB1867" s="67"/>
      <c r="AE1867" s="82"/>
    </row>
    <row r="1868" spans="1:31" x14ac:dyDescent="0.25">
      <c r="A1868" s="18"/>
      <c r="B1868" s="18"/>
      <c r="C1868" s="18"/>
      <c r="D1868" s="74"/>
      <c r="E1868" s="74"/>
      <c r="F1868" s="74"/>
      <c r="G1868" s="75"/>
      <c r="H1868" s="5"/>
      <c r="I1868" s="5"/>
      <c r="J1868" s="5"/>
      <c r="K1868" s="5"/>
      <c r="O1868" s="5"/>
      <c r="P1868" s="5"/>
      <c r="Q1868" s="5"/>
      <c r="R1868" s="18"/>
      <c r="S1868" s="18"/>
      <c r="T1868" s="18"/>
      <c r="AA1868" s="67"/>
      <c r="AB1868" s="67"/>
      <c r="AE1868" s="82"/>
    </row>
    <row r="1869" spans="1:31" x14ac:dyDescent="0.25">
      <c r="A1869" s="18"/>
      <c r="B1869" s="18"/>
      <c r="C1869" s="18"/>
      <c r="D1869" s="74"/>
      <c r="E1869" s="74"/>
      <c r="F1869" s="74"/>
      <c r="G1869" s="75"/>
      <c r="H1869" s="5"/>
      <c r="I1869" s="5"/>
      <c r="J1869" s="5"/>
      <c r="K1869" s="5"/>
      <c r="O1869" s="5"/>
      <c r="P1869" s="5"/>
      <c r="Q1869" s="5"/>
      <c r="R1869" s="18"/>
      <c r="S1869" s="18"/>
      <c r="T1869" s="18"/>
      <c r="AA1869" s="67"/>
      <c r="AB1869" s="67"/>
      <c r="AE1869" s="82"/>
    </row>
    <row r="1870" spans="1:31" x14ac:dyDescent="0.25">
      <c r="A1870" s="18"/>
      <c r="B1870" s="18"/>
      <c r="C1870" s="18"/>
      <c r="D1870" s="74"/>
      <c r="E1870" s="74"/>
      <c r="F1870" s="74"/>
      <c r="G1870" s="75"/>
      <c r="H1870" s="5"/>
      <c r="I1870" s="5"/>
      <c r="J1870" s="5"/>
      <c r="K1870" s="5"/>
      <c r="O1870" s="5"/>
      <c r="P1870" s="5"/>
      <c r="Q1870" s="5"/>
      <c r="R1870" s="18"/>
      <c r="S1870" s="18"/>
      <c r="T1870" s="18"/>
      <c r="AA1870" s="67"/>
      <c r="AB1870" s="67"/>
      <c r="AE1870" s="82"/>
    </row>
    <row r="1871" spans="1:31" x14ac:dyDescent="0.25">
      <c r="A1871" s="18"/>
      <c r="B1871" s="18"/>
      <c r="C1871" s="18"/>
      <c r="D1871" s="74"/>
      <c r="E1871" s="74"/>
      <c r="F1871" s="74"/>
      <c r="G1871" s="75"/>
      <c r="H1871" s="5"/>
      <c r="I1871" s="5"/>
      <c r="J1871" s="5"/>
      <c r="K1871" s="5"/>
      <c r="O1871" s="5"/>
      <c r="P1871" s="5"/>
      <c r="Q1871" s="5"/>
      <c r="R1871" s="18"/>
      <c r="S1871" s="18"/>
      <c r="T1871" s="18"/>
      <c r="AA1871" s="67"/>
      <c r="AB1871" s="67"/>
      <c r="AE1871" s="82"/>
    </row>
    <row r="1872" spans="1:31" x14ac:dyDescent="0.25">
      <c r="A1872" s="18"/>
      <c r="B1872" s="18"/>
      <c r="C1872" s="18"/>
      <c r="D1872" s="74"/>
      <c r="E1872" s="74"/>
      <c r="F1872" s="74"/>
      <c r="G1872" s="75"/>
      <c r="H1872" s="5"/>
      <c r="I1872" s="5"/>
      <c r="J1872" s="5"/>
      <c r="K1872" s="5"/>
      <c r="O1872" s="5"/>
      <c r="P1872" s="5"/>
      <c r="Q1872" s="5"/>
      <c r="R1872" s="18"/>
      <c r="S1872" s="18"/>
      <c r="T1872" s="18"/>
      <c r="AA1872" s="67"/>
      <c r="AB1872" s="67"/>
      <c r="AE1872" s="82"/>
    </row>
    <row r="1873" spans="1:31" x14ac:dyDescent="0.25">
      <c r="A1873" s="18"/>
      <c r="B1873" s="18"/>
      <c r="C1873" s="18"/>
      <c r="D1873" s="74"/>
      <c r="E1873" s="74"/>
      <c r="F1873" s="74"/>
      <c r="G1873" s="75"/>
      <c r="H1873" s="5"/>
      <c r="I1873" s="5"/>
      <c r="J1873" s="5"/>
      <c r="K1873" s="5"/>
      <c r="O1873" s="5"/>
      <c r="P1873" s="5"/>
      <c r="Q1873" s="5"/>
      <c r="R1873" s="18"/>
      <c r="S1873" s="18"/>
      <c r="T1873" s="18"/>
      <c r="AA1873" s="67"/>
      <c r="AB1873" s="67"/>
      <c r="AE1873" s="82"/>
    </row>
    <row r="1874" spans="1:31" x14ac:dyDescent="0.25">
      <c r="A1874" s="18"/>
      <c r="B1874" s="18"/>
      <c r="C1874" s="18"/>
      <c r="D1874" s="74"/>
      <c r="E1874" s="74"/>
      <c r="F1874" s="74"/>
      <c r="G1874" s="75"/>
      <c r="H1874" s="5"/>
      <c r="I1874" s="5"/>
      <c r="J1874" s="5"/>
      <c r="K1874" s="5"/>
      <c r="O1874" s="5"/>
      <c r="P1874" s="5"/>
      <c r="Q1874" s="5"/>
      <c r="R1874" s="18"/>
      <c r="S1874" s="18"/>
      <c r="T1874" s="18"/>
      <c r="AA1874" s="67"/>
      <c r="AB1874" s="67"/>
      <c r="AE1874" s="82"/>
    </row>
    <row r="1875" spans="1:31" x14ac:dyDescent="0.25">
      <c r="A1875" s="18"/>
      <c r="B1875" s="18"/>
      <c r="C1875" s="18"/>
      <c r="D1875" s="74"/>
      <c r="E1875" s="74"/>
      <c r="F1875" s="74"/>
      <c r="G1875" s="75"/>
      <c r="H1875" s="5"/>
      <c r="I1875" s="5"/>
      <c r="J1875" s="5"/>
      <c r="K1875" s="5"/>
      <c r="O1875" s="5"/>
      <c r="P1875" s="5"/>
      <c r="Q1875" s="5"/>
      <c r="R1875" s="18"/>
      <c r="S1875" s="18"/>
      <c r="T1875" s="18"/>
      <c r="AA1875" s="67"/>
      <c r="AB1875" s="67"/>
      <c r="AE1875" s="82"/>
    </row>
    <row r="1876" spans="1:31" x14ac:dyDescent="0.25">
      <c r="A1876" s="18"/>
      <c r="B1876" s="18"/>
      <c r="C1876" s="18"/>
      <c r="D1876" s="74"/>
      <c r="E1876" s="74"/>
      <c r="F1876" s="74"/>
      <c r="G1876" s="75"/>
      <c r="H1876" s="5"/>
      <c r="I1876" s="5"/>
      <c r="J1876" s="5"/>
      <c r="K1876" s="5"/>
      <c r="O1876" s="5"/>
      <c r="P1876" s="5"/>
      <c r="Q1876" s="5"/>
      <c r="R1876" s="18"/>
      <c r="S1876" s="18"/>
      <c r="T1876" s="18"/>
      <c r="AA1876" s="67"/>
      <c r="AB1876" s="67"/>
      <c r="AE1876" s="82"/>
    </row>
    <row r="1877" spans="1:31" x14ac:dyDescent="0.25">
      <c r="A1877" s="18"/>
      <c r="B1877" s="18"/>
      <c r="C1877" s="18"/>
      <c r="D1877" s="74"/>
      <c r="E1877" s="74"/>
      <c r="F1877" s="74"/>
      <c r="G1877" s="75"/>
      <c r="H1877" s="5"/>
      <c r="I1877" s="5"/>
      <c r="J1877" s="5"/>
      <c r="K1877" s="5"/>
      <c r="O1877" s="5"/>
      <c r="P1877" s="5"/>
      <c r="Q1877" s="5"/>
      <c r="R1877" s="18"/>
      <c r="S1877" s="18"/>
      <c r="T1877" s="18"/>
      <c r="AA1877" s="67"/>
      <c r="AB1877" s="67"/>
      <c r="AE1877" s="82"/>
    </row>
    <row r="1878" spans="1:31" x14ac:dyDescent="0.25">
      <c r="A1878" s="18"/>
      <c r="B1878" s="18"/>
      <c r="C1878" s="18"/>
      <c r="D1878" s="74"/>
      <c r="E1878" s="74"/>
      <c r="F1878" s="74"/>
      <c r="G1878" s="75"/>
      <c r="H1878" s="5"/>
      <c r="I1878" s="5"/>
      <c r="J1878" s="5"/>
      <c r="K1878" s="5"/>
      <c r="O1878" s="5"/>
      <c r="P1878" s="5"/>
      <c r="Q1878" s="5"/>
      <c r="R1878" s="18"/>
      <c r="S1878" s="18"/>
      <c r="T1878" s="18"/>
      <c r="AA1878" s="67"/>
      <c r="AB1878" s="67"/>
      <c r="AE1878" s="82"/>
    </row>
    <row r="1879" spans="1:31" x14ac:dyDescent="0.25">
      <c r="A1879" s="18"/>
      <c r="B1879" s="18"/>
      <c r="C1879" s="18"/>
      <c r="D1879" s="74"/>
      <c r="E1879" s="74"/>
      <c r="F1879" s="74"/>
      <c r="G1879" s="75"/>
      <c r="H1879" s="5"/>
      <c r="I1879" s="5"/>
      <c r="J1879" s="5"/>
      <c r="K1879" s="5"/>
      <c r="O1879" s="5"/>
      <c r="P1879" s="5"/>
      <c r="Q1879" s="5"/>
      <c r="R1879" s="18"/>
      <c r="S1879" s="18"/>
      <c r="T1879" s="18"/>
      <c r="AA1879" s="67"/>
      <c r="AB1879" s="67"/>
      <c r="AE1879" s="82"/>
    </row>
    <row r="1880" spans="1:31" x14ac:dyDescent="0.25">
      <c r="A1880" s="18"/>
      <c r="B1880" s="18"/>
      <c r="C1880" s="18"/>
      <c r="D1880" s="74"/>
      <c r="E1880" s="74"/>
      <c r="F1880" s="74"/>
      <c r="G1880" s="75"/>
      <c r="H1880" s="5"/>
      <c r="I1880" s="5"/>
      <c r="J1880" s="5"/>
      <c r="K1880" s="5"/>
      <c r="O1880" s="5"/>
      <c r="P1880" s="5"/>
      <c r="Q1880" s="5"/>
      <c r="R1880" s="18"/>
      <c r="S1880" s="18"/>
      <c r="T1880" s="18"/>
      <c r="AA1880" s="67"/>
      <c r="AB1880" s="67"/>
      <c r="AE1880" s="82"/>
    </row>
    <row r="1881" spans="1:31" x14ac:dyDescent="0.25">
      <c r="A1881" s="18"/>
      <c r="B1881" s="18"/>
      <c r="C1881" s="18"/>
      <c r="D1881" s="74"/>
      <c r="E1881" s="74"/>
      <c r="F1881" s="74"/>
      <c r="G1881" s="75"/>
      <c r="H1881" s="5"/>
      <c r="I1881" s="5"/>
      <c r="J1881" s="5"/>
      <c r="K1881" s="5"/>
      <c r="O1881" s="5"/>
      <c r="P1881" s="5"/>
      <c r="Q1881" s="5"/>
      <c r="R1881" s="18"/>
      <c r="S1881" s="18"/>
      <c r="T1881" s="18"/>
      <c r="AA1881" s="67"/>
      <c r="AB1881" s="67"/>
      <c r="AE1881" s="82"/>
    </row>
    <row r="1882" spans="1:31" x14ac:dyDescent="0.25">
      <c r="A1882" s="18"/>
      <c r="B1882" s="18"/>
      <c r="C1882" s="18"/>
      <c r="D1882" s="74"/>
      <c r="E1882" s="74"/>
      <c r="F1882" s="74"/>
      <c r="G1882" s="75"/>
      <c r="H1882" s="5"/>
      <c r="I1882" s="5"/>
      <c r="J1882" s="5"/>
      <c r="K1882" s="5"/>
      <c r="O1882" s="5"/>
      <c r="P1882" s="5"/>
      <c r="Q1882" s="5"/>
      <c r="R1882" s="18"/>
      <c r="S1882" s="18"/>
      <c r="T1882" s="18"/>
      <c r="AA1882" s="67"/>
      <c r="AB1882" s="67"/>
      <c r="AE1882" s="82"/>
    </row>
    <row r="1883" spans="1:31" x14ac:dyDescent="0.25">
      <c r="A1883" s="18"/>
      <c r="B1883" s="18"/>
      <c r="C1883" s="18"/>
      <c r="D1883" s="74"/>
      <c r="E1883" s="74"/>
      <c r="F1883" s="74"/>
      <c r="G1883" s="75"/>
      <c r="H1883" s="5"/>
      <c r="I1883" s="5"/>
      <c r="J1883" s="5"/>
      <c r="K1883" s="5"/>
      <c r="O1883" s="5"/>
      <c r="P1883" s="5"/>
      <c r="Q1883" s="5"/>
      <c r="R1883" s="18"/>
      <c r="S1883" s="18"/>
      <c r="T1883" s="18"/>
      <c r="AA1883" s="67"/>
      <c r="AB1883" s="67"/>
      <c r="AE1883" s="82"/>
    </row>
    <row r="1884" spans="1:31" x14ac:dyDescent="0.25">
      <c r="A1884" s="18"/>
      <c r="B1884" s="18"/>
      <c r="C1884" s="18"/>
      <c r="D1884" s="74"/>
      <c r="E1884" s="74"/>
      <c r="F1884" s="74"/>
      <c r="G1884" s="75"/>
      <c r="H1884" s="5"/>
      <c r="I1884" s="5"/>
      <c r="J1884" s="5"/>
      <c r="K1884" s="5"/>
      <c r="O1884" s="5"/>
      <c r="P1884" s="5"/>
      <c r="Q1884" s="5"/>
      <c r="R1884" s="18"/>
      <c r="S1884" s="18"/>
      <c r="T1884" s="18"/>
      <c r="AA1884" s="67"/>
      <c r="AB1884" s="67"/>
      <c r="AE1884" s="82"/>
    </row>
    <row r="1885" spans="1:31" x14ac:dyDescent="0.25">
      <c r="A1885" s="18"/>
      <c r="B1885" s="18"/>
      <c r="C1885" s="18"/>
      <c r="D1885" s="74"/>
      <c r="E1885" s="74"/>
      <c r="F1885" s="74"/>
      <c r="G1885" s="75"/>
      <c r="H1885" s="5"/>
      <c r="I1885" s="5"/>
      <c r="J1885" s="5"/>
      <c r="K1885" s="5"/>
      <c r="O1885" s="5"/>
      <c r="P1885" s="5"/>
      <c r="Q1885" s="5"/>
      <c r="R1885" s="18"/>
      <c r="S1885" s="18"/>
      <c r="T1885" s="18"/>
      <c r="AA1885" s="67"/>
      <c r="AB1885" s="67"/>
      <c r="AE1885" s="82"/>
    </row>
    <row r="1886" spans="1:31" x14ac:dyDescent="0.25">
      <c r="A1886" s="18"/>
      <c r="B1886" s="18"/>
      <c r="C1886" s="18"/>
      <c r="D1886" s="74"/>
      <c r="E1886" s="74"/>
      <c r="F1886" s="74"/>
      <c r="G1886" s="75"/>
      <c r="H1886" s="5"/>
      <c r="I1886" s="5"/>
      <c r="J1886" s="5"/>
      <c r="K1886" s="5"/>
      <c r="O1886" s="5"/>
      <c r="P1886" s="5"/>
      <c r="Q1886" s="5"/>
      <c r="R1886" s="18"/>
      <c r="S1886" s="18"/>
      <c r="T1886" s="18"/>
      <c r="AA1886" s="67"/>
      <c r="AB1886" s="67"/>
      <c r="AE1886" s="82"/>
    </row>
    <row r="1887" spans="1:31" x14ac:dyDescent="0.25">
      <c r="A1887" s="18"/>
      <c r="B1887" s="18"/>
      <c r="C1887" s="18"/>
      <c r="D1887" s="74"/>
      <c r="E1887" s="74"/>
      <c r="F1887" s="74"/>
      <c r="G1887" s="75"/>
      <c r="H1887" s="5"/>
      <c r="I1887" s="5"/>
      <c r="J1887" s="5"/>
      <c r="K1887" s="5"/>
      <c r="O1887" s="5"/>
      <c r="P1887" s="5"/>
      <c r="Q1887" s="5"/>
      <c r="R1887" s="18"/>
      <c r="S1887" s="18"/>
      <c r="T1887" s="18"/>
      <c r="AA1887" s="67"/>
      <c r="AB1887" s="67"/>
      <c r="AE1887" s="82"/>
    </row>
    <row r="1888" spans="1:31" x14ac:dyDescent="0.25">
      <c r="A1888" s="18"/>
      <c r="B1888" s="18"/>
      <c r="C1888" s="18"/>
      <c r="D1888" s="74"/>
      <c r="E1888" s="74"/>
      <c r="F1888" s="74"/>
      <c r="G1888" s="75"/>
      <c r="H1888" s="5"/>
      <c r="I1888" s="5"/>
      <c r="J1888" s="5"/>
      <c r="K1888" s="5"/>
      <c r="O1888" s="5"/>
      <c r="P1888" s="5"/>
      <c r="Q1888" s="5"/>
      <c r="R1888" s="18"/>
      <c r="S1888" s="18"/>
      <c r="T1888" s="18"/>
      <c r="AA1888" s="67"/>
      <c r="AB1888" s="67"/>
      <c r="AE1888" s="82"/>
    </row>
    <row r="1889" spans="1:31" x14ac:dyDescent="0.25">
      <c r="A1889" s="18"/>
      <c r="B1889" s="18"/>
      <c r="C1889" s="18"/>
      <c r="D1889" s="74"/>
      <c r="E1889" s="74"/>
      <c r="F1889" s="74"/>
      <c r="G1889" s="75"/>
      <c r="H1889" s="5"/>
      <c r="I1889" s="5"/>
      <c r="J1889" s="5"/>
      <c r="K1889" s="5"/>
      <c r="O1889" s="5"/>
      <c r="P1889" s="5"/>
      <c r="Q1889" s="5"/>
      <c r="R1889" s="18"/>
      <c r="S1889" s="18"/>
      <c r="T1889" s="18"/>
      <c r="AA1889" s="67"/>
      <c r="AB1889" s="67"/>
      <c r="AE1889" s="82"/>
    </row>
    <row r="1890" spans="1:31" x14ac:dyDescent="0.25">
      <c r="A1890" s="18"/>
      <c r="B1890" s="18"/>
      <c r="C1890" s="18"/>
      <c r="D1890" s="74"/>
      <c r="E1890" s="74"/>
      <c r="F1890" s="74"/>
      <c r="G1890" s="75"/>
      <c r="H1890" s="5"/>
      <c r="I1890" s="5"/>
      <c r="J1890" s="5"/>
      <c r="K1890" s="5"/>
      <c r="O1890" s="5"/>
      <c r="P1890" s="5"/>
      <c r="Q1890" s="5"/>
      <c r="R1890" s="18"/>
      <c r="S1890" s="18"/>
      <c r="T1890" s="18"/>
      <c r="AA1890" s="67"/>
      <c r="AB1890" s="67"/>
      <c r="AE1890" s="82"/>
    </row>
    <row r="1891" spans="1:31" x14ac:dyDescent="0.25">
      <c r="A1891" s="18"/>
      <c r="B1891" s="18"/>
      <c r="C1891" s="18"/>
      <c r="D1891" s="74"/>
      <c r="E1891" s="74"/>
      <c r="F1891" s="74"/>
      <c r="G1891" s="75"/>
      <c r="H1891" s="5"/>
      <c r="I1891" s="5"/>
      <c r="J1891" s="5"/>
      <c r="K1891" s="5"/>
      <c r="O1891" s="5"/>
      <c r="P1891" s="5"/>
      <c r="Q1891" s="5"/>
      <c r="R1891" s="18"/>
      <c r="S1891" s="18"/>
      <c r="T1891" s="18"/>
      <c r="AA1891" s="67"/>
      <c r="AB1891" s="67"/>
      <c r="AE1891" s="82"/>
    </row>
    <row r="1892" spans="1:31" x14ac:dyDescent="0.25">
      <c r="A1892" s="18"/>
      <c r="B1892" s="18"/>
      <c r="C1892" s="18"/>
      <c r="D1892" s="74"/>
      <c r="E1892" s="74"/>
      <c r="F1892" s="74"/>
      <c r="G1892" s="75"/>
      <c r="H1892" s="5"/>
      <c r="I1892" s="5"/>
      <c r="J1892" s="5"/>
      <c r="K1892" s="5"/>
      <c r="O1892" s="5"/>
      <c r="P1892" s="5"/>
      <c r="Q1892" s="5"/>
      <c r="R1892" s="18"/>
      <c r="S1892" s="18"/>
      <c r="T1892" s="18"/>
      <c r="AA1892" s="67"/>
      <c r="AB1892" s="67"/>
      <c r="AE1892" s="82"/>
    </row>
    <row r="1893" spans="1:31" x14ac:dyDescent="0.25">
      <c r="A1893" s="18"/>
      <c r="B1893" s="18"/>
      <c r="C1893" s="18"/>
      <c r="D1893" s="74"/>
      <c r="E1893" s="74"/>
      <c r="F1893" s="74"/>
      <c r="G1893" s="75"/>
      <c r="H1893" s="5"/>
      <c r="I1893" s="5"/>
      <c r="J1893" s="5"/>
      <c r="K1893" s="5"/>
      <c r="O1893" s="5"/>
      <c r="P1893" s="5"/>
      <c r="Q1893" s="5"/>
      <c r="R1893" s="18"/>
      <c r="S1893" s="18"/>
      <c r="T1893" s="18"/>
      <c r="AA1893" s="67"/>
      <c r="AB1893" s="67"/>
      <c r="AE1893" s="82"/>
    </row>
    <row r="1894" spans="1:31" x14ac:dyDescent="0.25">
      <c r="A1894" s="18"/>
      <c r="B1894" s="18"/>
      <c r="C1894" s="18"/>
      <c r="D1894" s="74"/>
      <c r="E1894" s="74"/>
      <c r="F1894" s="74"/>
      <c r="G1894" s="75"/>
      <c r="H1894" s="5"/>
      <c r="I1894" s="5"/>
      <c r="J1894" s="5"/>
      <c r="K1894" s="5"/>
      <c r="O1894" s="5"/>
      <c r="P1894" s="5"/>
      <c r="Q1894" s="5"/>
      <c r="R1894" s="18"/>
      <c r="S1894" s="18"/>
      <c r="T1894" s="18"/>
      <c r="AA1894" s="67"/>
      <c r="AB1894" s="67"/>
      <c r="AE1894" s="82"/>
    </row>
    <row r="1895" spans="1:31" x14ac:dyDescent="0.25">
      <c r="A1895" s="18"/>
      <c r="B1895" s="18"/>
      <c r="C1895" s="18"/>
      <c r="D1895" s="74"/>
      <c r="E1895" s="74"/>
      <c r="F1895" s="74"/>
      <c r="G1895" s="75"/>
      <c r="H1895" s="5"/>
      <c r="I1895" s="5"/>
      <c r="J1895" s="5"/>
      <c r="K1895" s="5"/>
      <c r="O1895" s="5"/>
      <c r="P1895" s="5"/>
      <c r="Q1895" s="5"/>
      <c r="R1895" s="18"/>
      <c r="S1895" s="18"/>
      <c r="T1895" s="18"/>
      <c r="AA1895" s="67"/>
      <c r="AB1895" s="67"/>
      <c r="AE1895" s="82"/>
    </row>
    <row r="1896" spans="1:31" x14ac:dyDescent="0.25">
      <c r="A1896" s="18"/>
      <c r="B1896" s="18"/>
      <c r="C1896" s="18"/>
      <c r="D1896" s="74"/>
      <c r="E1896" s="74"/>
      <c r="F1896" s="74"/>
      <c r="G1896" s="75"/>
      <c r="H1896" s="5"/>
      <c r="I1896" s="5"/>
      <c r="J1896" s="5"/>
      <c r="K1896" s="5"/>
      <c r="O1896" s="5"/>
      <c r="P1896" s="5"/>
      <c r="Q1896" s="5"/>
      <c r="R1896" s="18"/>
      <c r="S1896" s="18"/>
      <c r="T1896" s="18"/>
      <c r="AA1896" s="67"/>
      <c r="AB1896" s="67"/>
      <c r="AE1896" s="82"/>
    </row>
    <row r="1897" spans="1:31" x14ac:dyDescent="0.25">
      <c r="A1897" s="18"/>
      <c r="B1897" s="18"/>
      <c r="C1897" s="18"/>
      <c r="D1897" s="74"/>
      <c r="E1897" s="74"/>
      <c r="F1897" s="74"/>
      <c r="G1897" s="75"/>
      <c r="H1897" s="5"/>
      <c r="I1897" s="5"/>
      <c r="J1897" s="5"/>
      <c r="K1897" s="5"/>
      <c r="O1897" s="5"/>
      <c r="P1897" s="5"/>
      <c r="Q1897" s="5"/>
      <c r="R1897" s="18"/>
      <c r="S1897" s="18"/>
      <c r="T1897" s="18"/>
      <c r="AA1897" s="67"/>
      <c r="AB1897" s="67"/>
      <c r="AE1897" s="82"/>
    </row>
    <row r="1898" spans="1:31" x14ac:dyDescent="0.25">
      <c r="A1898" s="18"/>
      <c r="B1898" s="18"/>
      <c r="C1898" s="18"/>
      <c r="D1898" s="74"/>
      <c r="E1898" s="74"/>
      <c r="F1898" s="74"/>
      <c r="G1898" s="75"/>
      <c r="H1898" s="5"/>
      <c r="I1898" s="5"/>
      <c r="J1898" s="5"/>
      <c r="K1898" s="5"/>
      <c r="O1898" s="5"/>
      <c r="P1898" s="5"/>
      <c r="Q1898" s="5"/>
      <c r="R1898" s="18"/>
      <c r="S1898" s="18"/>
      <c r="T1898" s="18"/>
      <c r="AA1898" s="67"/>
      <c r="AB1898" s="67"/>
      <c r="AE1898" s="82"/>
    </row>
    <row r="1899" spans="1:31" x14ac:dyDescent="0.25">
      <c r="A1899" s="18"/>
      <c r="B1899" s="18"/>
      <c r="C1899" s="18"/>
      <c r="D1899" s="74"/>
      <c r="E1899" s="74"/>
      <c r="F1899" s="74"/>
      <c r="G1899" s="75"/>
      <c r="H1899" s="5"/>
      <c r="I1899" s="5"/>
      <c r="J1899" s="5"/>
      <c r="K1899" s="5"/>
      <c r="O1899" s="5"/>
      <c r="P1899" s="5"/>
      <c r="Q1899" s="5"/>
      <c r="R1899" s="18"/>
      <c r="S1899" s="18"/>
      <c r="T1899" s="18"/>
      <c r="AA1899" s="67"/>
      <c r="AB1899" s="67"/>
      <c r="AE1899" s="82"/>
    </row>
    <row r="1900" spans="1:31" x14ac:dyDescent="0.25">
      <c r="A1900" s="18"/>
      <c r="B1900" s="18"/>
      <c r="C1900" s="18"/>
      <c r="D1900" s="74"/>
      <c r="E1900" s="74"/>
      <c r="F1900" s="74"/>
      <c r="G1900" s="75"/>
      <c r="H1900" s="5"/>
      <c r="I1900" s="5"/>
      <c r="J1900" s="5"/>
      <c r="K1900" s="5"/>
      <c r="O1900" s="5"/>
      <c r="P1900" s="5"/>
      <c r="Q1900" s="5"/>
      <c r="R1900" s="18"/>
      <c r="S1900" s="18"/>
      <c r="T1900" s="18"/>
      <c r="AA1900" s="67"/>
      <c r="AB1900" s="67"/>
      <c r="AE1900" s="82"/>
    </row>
    <row r="1901" spans="1:31" x14ac:dyDescent="0.25">
      <c r="A1901" s="18"/>
      <c r="B1901" s="18"/>
      <c r="C1901" s="18"/>
      <c r="D1901" s="74"/>
      <c r="E1901" s="74"/>
      <c r="F1901" s="74"/>
      <c r="G1901" s="75"/>
      <c r="H1901" s="5"/>
      <c r="I1901" s="5"/>
      <c r="J1901" s="5"/>
      <c r="K1901" s="5"/>
      <c r="O1901" s="5"/>
      <c r="P1901" s="5"/>
      <c r="Q1901" s="5"/>
      <c r="R1901" s="18"/>
      <c r="S1901" s="18"/>
      <c r="T1901" s="18"/>
      <c r="AA1901" s="67"/>
      <c r="AB1901" s="67"/>
      <c r="AE1901" s="82"/>
    </row>
    <row r="1902" spans="1:31" x14ac:dyDescent="0.25">
      <c r="A1902" s="18"/>
      <c r="B1902" s="18"/>
      <c r="C1902" s="18"/>
      <c r="D1902" s="74"/>
      <c r="E1902" s="74"/>
      <c r="F1902" s="74"/>
      <c r="G1902" s="75"/>
      <c r="H1902" s="5"/>
      <c r="I1902" s="5"/>
      <c r="J1902" s="5"/>
      <c r="K1902" s="5"/>
      <c r="O1902" s="5"/>
      <c r="P1902" s="5"/>
      <c r="Q1902" s="5"/>
      <c r="R1902" s="18"/>
      <c r="S1902" s="18"/>
      <c r="T1902" s="18"/>
      <c r="AA1902" s="67"/>
      <c r="AB1902" s="67"/>
      <c r="AE1902" s="82"/>
    </row>
    <row r="1903" spans="1:31" x14ac:dyDescent="0.25">
      <c r="A1903" s="18"/>
      <c r="B1903" s="18"/>
      <c r="C1903" s="18"/>
      <c r="D1903" s="74"/>
      <c r="E1903" s="74"/>
      <c r="F1903" s="74"/>
      <c r="G1903" s="75"/>
      <c r="H1903" s="5"/>
      <c r="I1903" s="5"/>
      <c r="J1903" s="5"/>
      <c r="K1903" s="5"/>
      <c r="O1903" s="5"/>
      <c r="P1903" s="5"/>
      <c r="Q1903" s="5"/>
      <c r="R1903" s="18"/>
      <c r="S1903" s="18"/>
      <c r="T1903" s="18"/>
      <c r="AA1903" s="67"/>
      <c r="AB1903" s="67"/>
      <c r="AE1903" s="82"/>
    </row>
    <row r="1904" spans="1:31" x14ac:dyDescent="0.25">
      <c r="A1904" s="18"/>
      <c r="B1904" s="18"/>
      <c r="C1904" s="18"/>
      <c r="D1904" s="74"/>
      <c r="E1904" s="74"/>
      <c r="F1904" s="74"/>
      <c r="G1904" s="75"/>
      <c r="H1904" s="5"/>
      <c r="I1904" s="5"/>
      <c r="J1904" s="5"/>
      <c r="K1904" s="5"/>
      <c r="O1904" s="5"/>
      <c r="P1904" s="5"/>
      <c r="Q1904" s="5"/>
      <c r="R1904" s="18"/>
      <c r="S1904" s="18"/>
      <c r="T1904" s="18"/>
      <c r="AA1904" s="67"/>
      <c r="AB1904" s="67"/>
      <c r="AE1904" s="82"/>
    </row>
    <row r="1905" spans="1:31" x14ac:dyDescent="0.25">
      <c r="A1905" s="18"/>
      <c r="B1905" s="18"/>
      <c r="C1905" s="18"/>
      <c r="D1905" s="74"/>
      <c r="E1905" s="74"/>
      <c r="F1905" s="74"/>
      <c r="G1905" s="75"/>
      <c r="H1905" s="5"/>
      <c r="I1905" s="5"/>
      <c r="J1905" s="5"/>
      <c r="K1905" s="5"/>
      <c r="O1905" s="5"/>
      <c r="P1905" s="5"/>
      <c r="Q1905" s="5"/>
      <c r="R1905" s="18"/>
      <c r="S1905" s="18"/>
      <c r="T1905" s="18"/>
      <c r="AA1905" s="67"/>
      <c r="AB1905" s="67"/>
      <c r="AE1905" s="82"/>
    </row>
    <row r="1906" spans="1:31" x14ac:dyDescent="0.25">
      <c r="A1906" s="18"/>
      <c r="B1906" s="18"/>
      <c r="C1906" s="18"/>
      <c r="D1906" s="74"/>
      <c r="E1906" s="74"/>
      <c r="F1906" s="74"/>
      <c r="G1906" s="75"/>
      <c r="H1906" s="5"/>
      <c r="I1906" s="5"/>
      <c r="J1906" s="5"/>
      <c r="K1906" s="5"/>
      <c r="O1906" s="5"/>
      <c r="P1906" s="5"/>
      <c r="Q1906" s="5"/>
      <c r="R1906" s="18"/>
      <c r="S1906" s="18"/>
      <c r="T1906" s="18"/>
      <c r="AA1906" s="67"/>
      <c r="AB1906" s="67"/>
      <c r="AE1906" s="82"/>
    </row>
    <row r="1907" spans="1:31" x14ac:dyDescent="0.25">
      <c r="A1907" s="18"/>
      <c r="B1907" s="18"/>
      <c r="C1907" s="18"/>
      <c r="D1907" s="74"/>
      <c r="E1907" s="74"/>
      <c r="F1907" s="74"/>
      <c r="G1907" s="75"/>
      <c r="H1907" s="5"/>
      <c r="I1907" s="5"/>
      <c r="J1907" s="5"/>
      <c r="K1907" s="5"/>
      <c r="O1907" s="5"/>
      <c r="P1907" s="5"/>
      <c r="Q1907" s="5"/>
      <c r="R1907" s="18"/>
      <c r="S1907" s="18"/>
      <c r="T1907" s="18"/>
      <c r="AA1907" s="67"/>
      <c r="AB1907" s="67"/>
      <c r="AE1907" s="82"/>
    </row>
    <row r="1908" spans="1:31" x14ac:dyDescent="0.25">
      <c r="A1908" s="18"/>
      <c r="B1908" s="18"/>
      <c r="C1908" s="18"/>
      <c r="D1908" s="74"/>
      <c r="E1908" s="74"/>
      <c r="F1908" s="74"/>
      <c r="G1908" s="75"/>
      <c r="H1908" s="5"/>
      <c r="I1908" s="5"/>
      <c r="J1908" s="5"/>
      <c r="K1908" s="5"/>
      <c r="O1908" s="5"/>
      <c r="P1908" s="5"/>
      <c r="Q1908" s="5"/>
      <c r="R1908" s="18"/>
      <c r="S1908" s="18"/>
      <c r="T1908" s="18"/>
      <c r="AA1908" s="67"/>
      <c r="AB1908" s="67"/>
      <c r="AE1908" s="82"/>
    </row>
    <row r="1909" spans="1:31" x14ac:dyDescent="0.25">
      <c r="A1909" s="18"/>
      <c r="B1909" s="18"/>
      <c r="C1909" s="18"/>
      <c r="D1909" s="74"/>
      <c r="E1909" s="74"/>
      <c r="F1909" s="74"/>
      <c r="G1909" s="75"/>
      <c r="H1909" s="5"/>
      <c r="I1909" s="5"/>
      <c r="J1909" s="5"/>
      <c r="K1909" s="5"/>
      <c r="O1909" s="5"/>
      <c r="P1909" s="5"/>
      <c r="Q1909" s="5"/>
      <c r="R1909" s="18"/>
      <c r="S1909" s="18"/>
      <c r="T1909" s="18"/>
      <c r="AA1909" s="67"/>
      <c r="AB1909" s="67"/>
      <c r="AE1909" s="82"/>
    </row>
    <row r="1910" spans="1:31" x14ac:dyDescent="0.25">
      <c r="A1910" s="18"/>
      <c r="B1910" s="18"/>
      <c r="C1910" s="18"/>
      <c r="D1910" s="74"/>
      <c r="E1910" s="74"/>
      <c r="F1910" s="74"/>
      <c r="G1910" s="75"/>
      <c r="H1910" s="5"/>
      <c r="I1910" s="5"/>
      <c r="J1910" s="5"/>
      <c r="K1910" s="5"/>
      <c r="O1910" s="5"/>
      <c r="P1910" s="5"/>
      <c r="Q1910" s="5"/>
      <c r="R1910" s="18"/>
      <c r="S1910" s="18"/>
      <c r="T1910" s="18"/>
      <c r="AA1910" s="67"/>
      <c r="AB1910" s="67"/>
      <c r="AE1910" s="82"/>
    </row>
    <row r="1911" spans="1:31" x14ac:dyDescent="0.25">
      <c r="A1911" s="18"/>
      <c r="B1911" s="18"/>
      <c r="C1911" s="18"/>
      <c r="D1911" s="74"/>
      <c r="E1911" s="74"/>
      <c r="F1911" s="74"/>
      <c r="G1911" s="75"/>
      <c r="H1911" s="5"/>
      <c r="I1911" s="5"/>
      <c r="J1911" s="5"/>
      <c r="K1911" s="5"/>
      <c r="O1911" s="5"/>
      <c r="P1911" s="5"/>
      <c r="Q1911" s="5"/>
      <c r="R1911" s="18"/>
      <c r="S1911" s="18"/>
      <c r="T1911" s="18"/>
      <c r="AA1911" s="67"/>
      <c r="AB1911" s="67"/>
      <c r="AE1911" s="82"/>
    </row>
    <row r="1912" spans="1:31" x14ac:dyDescent="0.25">
      <c r="A1912" s="18"/>
      <c r="B1912" s="18"/>
      <c r="C1912" s="18"/>
      <c r="D1912" s="74"/>
      <c r="E1912" s="74"/>
      <c r="F1912" s="74"/>
      <c r="G1912" s="75"/>
      <c r="H1912" s="5"/>
      <c r="I1912" s="5"/>
      <c r="J1912" s="5"/>
      <c r="K1912" s="5"/>
      <c r="O1912" s="5"/>
      <c r="P1912" s="5"/>
      <c r="Q1912" s="5"/>
      <c r="R1912" s="18"/>
      <c r="S1912" s="18"/>
      <c r="T1912" s="18"/>
      <c r="AA1912" s="67"/>
      <c r="AB1912" s="67"/>
      <c r="AE1912" s="82"/>
    </row>
    <row r="1913" spans="1:31" x14ac:dyDescent="0.25">
      <c r="A1913" s="18"/>
      <c r="B1913" s="18"/>
      <c r="C1913" s="18"/>
      <c r="D1913" s="74"/>
      <c r="E1913" s="74"/>
      <c r="F1913" s="74"/>
      <c r="G1913" s="75"/>
      <c r="H1913" s="5"/>
      <c r="I1913" s="5"/>
      <c r="J1913" s="5"/>
      <c r="K1913" s="5"/>
      <c r="O1913" s="5"/>
      <c r="P1913" s="5"/>
      <c r="Q1913" s="5"/>
      <c r="R1913" s="18"/>
      <c r="S1913" s="18"/>
      <c r="T1913" s="18"/>
      <c r="AA1913" s="67"/>
      <c r="AB1913" s="67"/>
      <c r="AE1913" s="82"/>
    </row>
    <row r="1914" spans="1:31" x14ac:dyDescent="0.25">
      <c r="A1914" s="18"/>
      <c r="B1914" s="18"/>
      <c r="C1914" s="18"/>
      <c r="D1914" s="74"/>
      <c r="E1914" s="74"/>
      <c r="F1914" s="74"/>
      <c r="G1914" s="75"/>
      <c r="H1914" s="5"/>
      <c r="I1914" s="5"/>
      <c r="J1914" s="5"/>
      <c r="K1914" s="5"/>
      <c r="O1914" s="5"/>
      <c r="P1914" s="5"/>
      <c r="Q1914" s="5"/>
      <c r="R1914" s="18"/>
      <c r="S1914" s="18"/>
      <c r="T1914" s="18"/>
      <c r="AA1914" s="67"/>
      <c r="AB1914" s="67"/>
      <c r="AE1914" s="82"/>
    </row>
    <row r="1915" spans="1:31" x14ac:dyDescent="0.25">
      <c r="A1915" s="18"/>
      <c r="B1915" s="18"/>
      <c r="C1915" s="18"/>
      <c r="D1915" s="74"/>
      <c r="E1915" s="74"/>
      <c r="F1915" s="74"/>
      <c r="G1915" s="75"/>
      <c r="H1915" s="5"/>
      <c r="I1915" s="5"/>
      <c r="J1915" s="5"/>
      <c r="K1915" s="5"/>
      <c r="O1915" s="5"/>
      <c r="P1915" s="5"/>
      <c r="Q1915" s="5"/>
      <c r="R1915" s="18"/>
      <c r="S1915" s="18"/>
      <c r="T1915" s="18"/>
      <c r="AA1915" s="67"/>
      <c r="AB1915" s="67"/>
      <c r="AE1915" s="82"/>
    </row>
    <row r="1916" spans="1:31" x14ac:dyDescent="0.25">
      <c r="A1916" s="18"/>
      <c r="B1916" s="18"/>
      <c r="C1916" s="18"/>
      <c r="D1916" s="74"/>
      <c r="E1916" s="74"/>
      <c r="F1916" s="74"/>
      <c r="G1916" s="75"/>
      <c r="H1916" s="5"/>
      <c r="I1916" s="5"/>
      <c r="J1916" s="5"/>
      <c r="K1916" s="5"/>
      <c r="O1916" s="5"/>
      <c r="P1916" s="5"/>
      <c r="Q1916" s="5"/>
      <c r="R1916" s="18"/>
      <c r="S1916" s="18"/>
      <c r="T1916" s="18"/>
      <c r="AA1916" s="67"/>
      <c r="AB1916" s="67"/>
      <c r="AE1916" s="82"/>
    </row>
    <row r="1917" spans="1:31" x14ac:dyDescent="0.25">
      <c r="A1917" s="18"/>
      <c r="B1917" s="18"/>
      <c r="C1917" s="18"/>
      <c r="D1917" s="74"/>
      <c r="E1917" s="74"/>
      <c r="F1917" s="74"/>
      <c r="G1917" s="75"/>
      <c r="H1917" s="5"/>
      <c r="I1917" s="5"/>
      <c r="J1917" s="5"/>
      <c r="K1917" s="5"/>
      <c r="O1917" s="5"/>
      <c r="P1917" s="5"/>
      <c r="Q1917" s="5"/>
      <c r="R1917" s="18"/>
      <c r="S1917" s="18"/>
      <c r="T1917" s="18"/>
      <c r="AA1917" s="67"/>
      <c r="AB1917" s="67"/>
      <c r="AE1917" s="82"/>
    </row>
    <row r="1918" spans="1:31" x14ac:dyDescent="0.25">
      <c r="A1918" s="18"/>
      <c r="B1918" s="18"/>
      <c r="C1918" s="18"/>
      <c r="D1918" s="74"/>
      <c r="E1918" s="74"/>
      <c r="F1918" s="74"/>
      <c r="G1918" s="75"/>
      <c r="H1918" s="5"/>
      <c r="I1918" s="5"/>
      <c r="J1918" s="5"/>
      <c r="K1918" s="5"/>
      <c r="O1918" s="5"/>
      <c r="P1918" s="5"/>
      <c r="Q1918" s="5"/>
      <c r="R1918" s="18"/>
      <c r="S1918" s="18"/>
      <c r="T1918" s="18"/>
      <c r="AA1918" s="67"/>
      <c r="AB1918" s="67"/>
      <c r="AE1918" s="82"/>
    </row>
    <row r="1919" spans="1:31" x14ac:dyDescent="0.25">
      <c r="A1919" s="18"/>
      <c r="B1919" s="18"/>
      <c r="C1919" s="18"/>
      <c r="D1919" s="74"/>
      <c r="E1919" s="74"/>
      <c r="F1919" s="74"/>
      <c r="G1919" s="75"/>
      <c r="H1919" s="5"/>
      <c r="I1919" s="5"/>
      <c r="J1919" s="5"/>
      <c r="K1919" s="5"/>
      <c r="O1919" s="5"/>
      <c r="P1919" s="5"/>
      <c r="Q1919" s="5"/>
      <c r="R1919" s="18"/>
      <c r="S1919" s="18"/>
      <c r="T1919" s="18"/>
      <c r="AA1919" s="67"/>
      <c r="AB1919" s="67"/>
      <c r="AE1919" s="82"/>
    </row>
    <row r="1920" spans="1:31" x14ac:dyDescent="0.25">
      <c r="A1920" s="18"/>
      <c r="B1920" s="18"/>
      <c r="C1920" s="18"/>
      <c r="D1920" s="74"/>
      <c r="E1920" s="74"/>
      <c r="F1920" s="74"/>
      <c r="G1920" s="75"/>
      <c r="H1920" s="5"/>
      <c r="I1920" s="5"/>
      <c r="J1920" s="5"/>
      <c r="K1920" s="5"/>
      <c r="O1920" s="5"/>
      <c r="P1920" s="5"/>
      <c r="Q1920" s="5"/>
      <c r="R1920" s="18"/>
      <c r="S1920" s="18"/>
      <c r="T1920" s="18"/>
      <c r="AA1920" s="67"/>
      <c r="AB1920" s="67"/>
      <c r="AE1920" s="82"/>
    </row>
    <row r="1921" spans="1:31" x14ac:dyDescent="0.25">
      <c r="A1921" s="18"/>
      <c r="B1921" s="18"/>
      <c r="C1921" s="18"/>
      <c r="D1921" s="74"/>
      <c r="E1921" s="74"/>
      <c r="F1921" s="74"/>
      <c r="G1921" s="75"/>
      <c r="H1921" s="5"/>
      <c r="I1921" s="5"/>
      <c r="J1921" s="5"/>
      <c r="K1921" s="5"/>
      <c r="O1921" s="5"/>
      <c r="P1921" s="5"/>
      <c r="Q1921" s="5"/>
      <c r="R1921" s="18"/>
      <c r="S1921" s="18"/>
      <c r="T1921" s="18"/>
      <c r="AA1921" s="67"/>
      <c r="AB1921" s="67"/>
      <c r="AE1921" s="82"/>
    </row>
    <row r="1922" spans="1:31" x14ac:dyDescent="0.25">
      <c r="A1922" s="18"/>
      <c r="B1922" s="18"/>
      <c r="C1922" s="18"/>
      <c r="D1922" s="74"/>
      <c r="E1922" s="74"/>
      <c r="F1922" s="74"/>
      <c r="G1922" s="75"/>
      <c r="H1922" s="5"/>
      <c r="I1922" s="5"/>
      <c r="J1922" s="5"/>
      <c r="K1922" s="5"/>
      <c r="O1922" s="5"/>
      <c r="P1922" s="5"/>
      <c r="Q1922" s="5"/>
      <c r="R1922" s="18"/>
      <c r="S1922" s="18"/>
      <c r="T1922" s="18"/>
      <c r="AA1922" s="67"/>
      <c r="AB1922" s="67"/>
      <c r="AE1922" s="82"/>
    </row>
    <row r="1923" spans="1:31" x14ac:dyDescent="0.25">
      <c r="A1923" s="18"/>
      <c r="B1923" s="18"/>
      <c r="C1923" s="18"/>
      <c r="D1923" s="74"/>
      <c r="E1923" s="74"/>
      <c r="F1923" s="74"/>
      <c r="G1923" s="75"/>
      <c r="H1923" s="5"/>
      <c r="I1923" s="5"/>
      <c r="J1923" s="5"/>
      <c r="K1923" s="5"/>
      <c r="O1923" s="5"/>
      <c r="P1923" s="5"/>
      <c r="Q1923" s="5"/>
      <c r="R1923" s="18"/>
      <c r="S1923" s="18"/>
      <c r="T1923" s="18"/>
      <c r="AA1923" s="67"/>
      <c r="AB1923" s="67"/>
      <c r="AE1923" s="82"/>
    </row>
    <row r="1924" spans="1:31" x14ac:dyDescent="0.25">
      <c r="A1924" s="18"/>
      <c r="B1924" s="18"/>
      <c r="C1924" s="18"/>
      <c r="D1924" s="74"/>
      <c r="E1924" s="74"/>
      <c r="F1924" s="74"/>
      <c r="G1924" s="75"/>
      <c r="H1924" s="5"/>
      <c r="I1924" s="5"/>
      <c r="J1924" s="5"/>
      <c r="K1924" s="5"/>
      <c r="O1924" s="5"/>
      <c r="P1924" s="5"/>
      <c r="Q1924" s="5"/>
      <c r="R1924" s="18"/>
      <c r="S1924" s="18"/>
      <c r="T1924" s="18"/>
      <c r="AA1924" s="67"/>
      <c r="AB1924" s="67"/>
      <c r="AE1924" s="82"/>
    </row>
    <row r="1925" spans="1:31" x14ac:dyDescent="0.25">
      <c r="A1925" s="18"/>
      <c r="B1925" s="18"/>
      <c r="C1925" s="18"/>
      <c r="D1925" s="74"/>
      <c r="E1925" s="74"/>
      <c r="F1925" s="74"/>
      <c r="G1925" s="75"/>
      <c r="H1925" s="5"/>
      <c r="I1925" s="5"/>
      <c r="J1925" s="5"/>
      <c r="K1925" s="5"/>
      <c r="O1925" s="5"/>
      <c r="P1925" s="5"/>
      <c r="Q1925" s="5"/>
      <c r="R1925" s="18"/>
      <c r="S1925" s="18"/>
      <c r="T1925" s="18"/>
      <c r="AA1925" s="67"/>
      <c r="AB1925" s="67"/>
      <c r="AE1925" s="82"/>
    </row>
    <row r="1926" spans="1:31" x14ac:dyDescent="0.25">
      <c r="A1926" s="18"/>
      <c r="B1926" s="18"/>
      <c r="C1926" s="18"/>
      <c r="D1926" s="74"/>
      <c r="E1926" s="74"/>
      <c r="F1926" s="74"/>
      <c r="G1926" s="75"/>
      <c r="H1926" s="5"/>
      <c r="I1926" s="5"/>
      <c r="J1926" s="5"/>
      <c r="K1926" s="5"/>
      <c r="O1926" s="5"/>
      <c r="P1926" s="5"/>
      <c r="Q1926" s="5"/>
      <c r="R1926" s="18"/>
      <c r="S1926" s="18"/>
      <c r="T1926" s="18"/>
      <c r="AA1926" s="67"/>
      <c r="AB1926" s="67"/>
      <c r="AE1926" s="82"/>
    </row>
    <row r="1927" spans="1:31" x14ac:dyDescent="0.25">
      <c r="A1927" s="18"/>
      <c r="B1927" s="18"/>
      <c r="C1927" s="18"/>
      <c r="D1927" s="74"/>
      <c r="E1927" s="74"/>
      <c r="F1927" s="74"/>
      <c r="G1927" s="75"/>
      <c r="H1927" s="5"/>
      <c r="I1927" s="5"/>
      <c r="J1927" s="5"/>
      <c r="K1927" s="5"/>
      <c r="O1927" s="5"/>
      <c r="P1927" s="5"/>
      <c r="Q1927" s="5"/>
      <c r="R1927" s="18"/>
      <c r="S1927" s="18"/>
      <c r="T1927" s="18"/>
      <c r="AA1927" s="67"/>
      <c r="AB1927" s="67"/>
      <c r="AE1927" s="82"/>
    </row>
    <row r="1928" spans="1:31" x14ac:dyDescent="0.25">
      <c r="A1928" s="18"/>
      <c r="B1928" s="18"/>
      <c r="C1928" s="18"/>
      <c r="D1928" s="74"/>
      <c r="E1928" s="74"/>
      <c r="F1928" s="74"/>
      <c r="G1928" s="75"/>
      <c r="H1928" s="5"/>
      <c r="I1928" s="5"/>
      <c r="J1928" s="5"/>
      <c r="K1928" s="5"/>
      <c r="O1928" s="5"/>
      <c r="P1928" s="5"/>
      <c r="Q1928" s="5"/>
      <c r="R1928" s="18"/>
      <c r="S1928" s="18"/>
      <c r="T1928" s="18"/>
      <c r="AA1928" s="67"/>
      <c r="AB1928" s="67"/>
      <c r="AE1928" s="82"/>
    </row>
    <row r="1929" spans="1:31" x14ac:dyDescent="0.25">
      <c r="A1929" s="18"/>
      <c r="B1929" s="18"/>
      <c r="C1929" s="18"/>
      <c r="D1929" s="74"/>
      <c r="E1929" s="74"/>
      <c r="F1929" s="74"/>
      <c r="G1929" s="75"/>
      <c r="H1929" s="5"/>
      <c r="I1929" s="5"/>
      <c r="J1929" s="5"/>
      <c r="K1929" s="5"/>
      <c r="O1929" s="5"/>
      <c r="P1929" s="5"/>
      <c r="Q1929" s="5"/>
      <c r="R1929" s="18"/>
      <c r="S1929" s="18"/>
      <c r="T1929" s="18"/>
      <c r="AA1929" s="67"/>
      <c r="AB1929" s="67"/>
      <c r="AE1929" s="82"/>
    </row>
    <row r="1930" spans="1:31" x14ac:dyDescent="0.25">
      <c r="A1930" s="18"/>
      <c r="B1930" s="18"/>
      <c r="C1930" s="18"/>
      <c r="D1930" s="74"/>
      <c r="E1930" s="74"/>
      <c r="F1930" s="74"/>
      <c r="G1930" s="75"/>
      <c r="H1930" s="5"/>
      <c r="I1930" s="5"/>
      <c r="J1930" s="5"/>
      <c r="K1930" s="5"/>
      <c r="O1930" s="5"/>
      <c r="P1930" s="5"/>
      <c r="Q1930" s="5"/>
      <c r="R1930" s="18"/>
      <c r="S1930" s="18"/>
      <c r="T1930" s="18"/>
      <c r="AA1930" s="67"/>
      <c r="AB1930" s="67"/>
      <c r="AE1930" s="82"/>
    </row>
    <row r="1931" spans="1:31" x14ac:dyDescent="0.25">
      <c r="A1931" s="18"/>
      <c r="B1931" s="18"/>
      <c r="C1931" s="18"/>
      <c r="D1931" s="74"/>
      <c r="E1931" s="74"/>
      <c r="F1931" s="74"/>
      <c r="G1931" s="75"/>
      <c r="H1931" s="5"/>
      <c r="I1931" s="5"/>
      <c r="J1931" s="5"/>
      <c r="K1931" s="5"/>
      <c r="O1931" s="5"/>
      <c r="P1931" s="5"/>
      <c r="Q1931" s="5"/>
      <c r="R1931" s="18"/>
      <c r="S1931" s="18"/>
      <c r="T1931" s="18"/>
      <c r="AA1931" s="67"/>
      <c r="AB1931" s="67"/>
      <c r="AE1931" s="82"/>
    </row>
    <row r="1932" spans="1:31" x14ac:dyDescent="0.25">
      <c r="A1932" s="18"/>
      <c r="B1932" s="18"/>
      <c r="C1932" s="18"/>
      <c r="D1932" s="74"/>
      <c r="E1932" s="74"/>
      <c r="F1932" s="74"/>
      <c r="G1932" s="75"/>
      <c r="H1932" s="5"/>
      <c r="I1932" s="5"/>
      <c r="J1932" s="5"/>
      <c r="K1932" s="5"/>
      <c r="O1932" s="5"/>
      <c r="P1932" s="5"/>
      <c r="Q1932" s="5"/>
      <c r="R1932" s="18"/>
      <c r="S1932" s="18"/>
      <c r="T1932" s="18"/>
      <c r="AA1932" s="67"/>
      <c r="AB1932" s="67"/>
      <c r="AE1932" s="82"/>
    </row>
    <row r="1933" spans="1:31" x14ac:dyDescent="0.25">
      <c r="A1933" s="18"/>
      <c r="B1933" s="18"/>
      <c r="C1933" s="18"/>
      <c r="D1933" s="74"/>
      <c r="E1933" s="74"/>
      <c r="F1933" s="74"/>
      <c r="G1933" s="75"/>
      <c r="H1933" s="5"/>
      <c r="I1933" s="5"/>
      <c r="J1933" s="5"/>
      <c r="K1933" s="5"/>
      <c r="O1933" s="5"/>
      <c r="P1933" s="5"/>
      <c r="Q1933" s="5"/>
      <c r="R1933" s="18"/>
      <c r="S1933" s="18"/>
      <c r="T1933" s="18"/>
      <c r="AA1933" s="67"/>
      <c r="AB1933" s="67"/>
      <c r="AE1933" s="82"/>
    </row>
    <row r="1934" spans="1:31" x14ac:dyDescent="0.25">
      <c r="A1934" s="18"/>
      <c r="B1934" s="18"/>
      <c r="C1934" s="18"/>
      <c r="D1934" s="74"/>
      <c r="E1934" s="74"/>
      <c r="F1934" s="74"/>
      <c r="G1934" s="75"/>
      <c r="H1934" s="5"/>
      <c r="I1934" s="5"/>
      <c r="J1934" s="5"/>
      <c r="K1934" s="5"/>
      <c r="O1934" s="5"/>
      <c r="P1934" s="5"/>
      <c r="Q1934" s="5"/>
      <c r="R1934" s="18"/>
      <c r="S1934" s="18"/>
      <c r="T1934" s="18"/>
      <c r="AA1934" s="67"/>
      <c r="AB1934" s="67"/>
      <c r="AE1934" s="82"/>
    </row>
    <row r="1935" spans="1:31" x14ac:dyDescent="0.25">
      <c r="A1935" s="18"/>
      <c r="B1935" s="18"/>
      <c r="C1935" s="18"/>
      <c r="D1935" s="74"/>
      <c r="E1935" s="74"/>
      <c r="F1935" s="74"/>
      <c r="G1935" s="75"/>
      <c r="H1935" s="5"/>
      <c r="I1935" s="5"/>
      <c r="J1935" s="5"/>
      <c r="K1935" s="5"/>
      <c r="O1935" s="5"/>
      <c r="P1935" s="5"/>
      <c r="Q1935" s="5"/>
      <c r="R1935" s="18"/>
      <c r="S1935" s="18"/>
      <c r="T1935" s="18"/>
      <c r="AA1935" s="67"/>
      <c r="AB1935" s="67"/>
      <c r="AE1935" s="82"/>
    </row>
    <row r="1936" spans="1:31" x14ac:dyDescent="0.25">
      <c r="A1936" s="18"/>
      <c r="B1936" s="18"/>
      <c r="C1936" s="18"/>
      <c r="D1936" s="74"/>
      <c r="E1936" s="74"/>
      <c r="F1936" s="74"/>
      <c r="G1936" s="75"/>
      <c r="H1936" s="5"/>
      <c r="I1936" s="5"/>
      <c r="J1936" s="5"/>
      <c r="K1936" s="5"/>
      <c r="O1936" s="5"/>
      <c r="P1936" s="5"/>
      <c r="Q1936" s="5"/>
      <c r="R1936" s="18"/>
      <c r="S1936" s="18"/>
      <c r="T1936" s="18"/>
      <c r="AA1936" s="67"/>
      <c r="AB1936" s="67"/>
      <c r="AE1936" s="82"/>
    </row>
    <row r="1937" spans="1:31" x14ac:dyDescent="0.25">
      <c r="A1937" s="18"/>
      <c r="B1937" s="18"/>
      <c r="C1937" s="18"/>
      <c r="D1937" s="74"/>
      <c r="E1937" s="74"/>
      <c r="F1937" s="74"/>
      <c r="G1937" s="75"/>
      <c r="H1937" s="5"/>
      <c r="I1937" s="5"/>
      <c r="J1937" s="5"/>
      <c r="K1937" s="5"/>
      <c r="O1937" s="5"/>
      <c r="P1937" s="5"/>
      <c r="Q1937" s="5"/>
      <c r="R1937" s="18"/>
      <c r="S1937" s="18"/>
      <c r="T1937" s="18"/>
      <c r="AA1937" s="67"/>
      <c r="AB1937" s="67"/>
      <c r="AE1937" s="82"/>
    </row>
    <row r="1938" spans="1:31" x14ac:dyDescent="0.25">
      <c r="A1938" s="18"/>
      <c r="B1938" s="18"/>
      <c r="C1938" s="18"/>
      <c r="D1938" s="74"/>
      <c r="E1938" s="74"/>
      <c r="F1938" s="74"/>
      <c r="G1938" s="75"/>
      <c r="H1938" s="5"/>
      <c r="I1938" s="5"/>
      <c r="J1938" s="5"/>
      <c r="K1938" s="5"/>
      <c r="O1938" s="5"/>
      <c r="P1938" s="5"/>
      <c r="Q1938" s="5"/>
      <c r="R1938" s="18"/>
      <c r="S1938" s="18"/>
      <c r="T1938" s="18"/>
      <c r="AA1938" s="67"/>
      <c r="AB1938" s="67"/>
      <c r="AE1938" s="82"/>
    </row>
    <row r="1939" spans="1:31" x14ac:dyDescent="0.25">
      <c r="A1939" s="18"/>
      <c r="B1939" s="18"/>
      <c r="C1939" s="18"/>
      <c r="D1939" s="74"/>
      <c r="E1939" s="74"/>
      <c r="F1939" s="74"/>
      <c r="G1939" s="75"/>
      <c r="H1939" s="5"/>
      <c r="I1939" s="5"/>
      <c r="J1939" s="5"/>
      <c r="K1939" s="5"/>
      <c r="O1939" s="5"/>
      <c r="P1939" s="5"/>
      <c r="Q1939" s="5"/>
      <c r="R1939" s="18"/>
      <c r="S1939" s="18"/>
      <c r="T1939" s="18"/>
      <c r="AA1939" s="67"/>
      <c r="AB1939" s="67"/>
      <c r="AE1939" s="82"/>
    </row>
    <row r="1940" spans="1:31" x14ac:dyDescent="0.25">
      <c r="A1940" s="18"/>
      <c r="B1940" s="18"/>
      <c r="C1940" s="18"/>
      <c r="D1940" s="74"/>
      <c r="E1940" s="74"/>
      <c r="F1940" s="74"/>
      <c r="G1940" s="75"/>
      <c r="H1940" s="5"/>
      <c r="I1940" s="5"/>
      <c r="J1940" s="5"/>
      <c r="K1940" s="5"/>
      <c r="O1940" s="5"/>
      <c r="P1940" s="5"/>
      <c r="Q1940" s="5"/>
      <c r="R1940" s="18"/>
      <c r="S1940" s="18"/>
      <c r="T1940" s="18"/>
      <c r="AA1940" s="67"/>
      <c r="AB1940" s="67"/>
      <c r="AE1940" s="82"/>
    </row>
    <row r="1941" spans="1:31" x14ac:dyDescent="0.25">
      <c r="A1941" s="18"/>
      <c r="B1941" s="18"/>
      <c r="C1941" s="18"/>
      <c r="D1941" s="74"/>
      <c r="E1941" s="74"/>
      <c r="F1941" s="74"/>
      <c r="G1941" s="75"/>
      <c r="H1941" s="5"/>
      <c r="I1941" s="5"/>
      <c r="J1941" s="5"/>
      <c r="K1941" s="5"/>
      <c r="O1941" s="5"/>
      <c r="P1941" s="5"/>
      <c r="Q1941" s="5"/>
      <c r="R1941" s="18"/>
      <c r="S1941" s="18"/>
      <c r="T1941" s="18"/>
      <c r="AA1941" s="67"/>
      <c r="AB1941" s="67"/>
      <c r="AE1941" s="82"/>
    </row>
    <row r="1942" spans="1:31" x14ac:dyDescent="0.25">
      <c r="A1942" s="18"/>
      <c r="B1942" s="18"/>
      <c r="C1942" s="18"/>
      <c r="D1942" s="74"/>
      <c r="E1942" s="74"/>
      <c r="F1942" s="74"/>
      <c r="G1942" s="75"/>
      <c r="H1942" s="5"/>
      <c r="I1942" s="5"/>
      <c r="J1942" s="5"/>
      <c r="K1942" s="5"/>
      <c r="O1942" s="5"/>
      <c r="P1942" s="5"/>
      <c r="Q1942" s="5"/>
      <c r="R1942" s="18"/>
      <c r="S1942" s="18"/>
      <c r="T1942" s="18"/>
      <c r="AA1942" s="67"/>
      <c r="AB1942" s="67"/>
      <c r="AE1942" s="82"/>
    </row>
    <row r="1943" spans="1:31" x14ac:dyDescent="0.25">
      <c r="A1943" s="18"/>
      <c r="B1943" s="18"/>
      <c r="C1943" s="18"/>
      <c r="D1943" s="74"/>
      <c r="E1943" s="74"/>
      <c r="F1943" s="74"/>
      <c r="G1943" s="75"/>
      <c r="H1943" s="5"/>
      <c r="I1943" s="5"/>
      <c r="J1943" s="5"/>
      <c r="K1943" s="5"/>
      <c r="O1943" s="5"/>
      <c r="P1943" s="5"/>
      <c r="Q1943" s="5"/>
      <c r="R1943" s="18"/>
      <c r="S1943" s="18"/>
      <c r="T1943" s="18"/>
      <c r="AA1943" s="67"/>
      <c r="AB1943" s="67"/>
      <c r="AE1943" s="82"/>
    </row>
    <row r="1944" spans="1:31" x14ac:dyDescent="0.25">
      <c r="A1944" s="18"/>
      <c r="B1944" s="18"/>
      <c r="C1944" s="18"/>
      <c r="D1944" s="74"/>
      <c r="E1944" s="74"/>
      <c r="F1944" s="74"/>
      <c r="G1944" s="75"/>
      <c r="H1944" s="5"/>
      <c r="I1944" s="5"/>
      <c r="J1944" s="5"/>
      <c r="K1944" s="5"/>
      <c r="O1944" s="5"/>
      <c r="P1944" s="5"/>
      <c r="Q1944" s="5"/>
      <c r="R1944" s="18"/>
      <c r="S1944" s="18"/>
      <c r="T1944" s="18"/>
      <c r="AA1944" s="67"/>
      <c r="AB1944" s="67"/>
      <c r="AE1944" s="82"/>
    </row>
    <row r="1945" spans="1:31" x14ac:dyDescent="0.25">
      <c r="A1945" s="18"/>
      <c r="B1945" s="18"/>
      <c r="C1945" s="18"/>
      <c r="D1945" s="74"/>
      <c r="E1945" s="74"/>
      <c r="F1945" s="74"/>
      <c r="G1945" s="75"/>
      <c r="H1945" s="5"/>
      <c r="I1945" s="5"/>
      <c r="J1945" s="5"/>
      <c r="K1945" s="5"/>
      <c r="O1945" s="5"/>
      <c r="P1945" s="5"/>
      <c r="Q1945" s="5"/>
      <c r="R1945" s="18"/>
      <c r="S1945" s="18"/>
      <c r="T1945" s="18"/>
      <c r="AA1945" s="67"/>
      <c r="AB1945" s="67"/>
      <c r="AE1945" s="82"/>
    </row>
    <row r="1946" spans="1:31" x14ac:dyDescent="0.25">
      <c r="A1946" s="18"/>
      <c r="B1946" s="18"/>
      <c r="C1946" s="18"/>
      <c r="D1946" s="74"/>
      <c r="E1946" s="74"/>
      <c r="F1946" s="74"/>
      <c r="G1946" s="75"/>
      <c r="H1946" s="5"/>
      <c r="I1946" s="5"/>
      <c r="J1946" s="5"/>
      <c r="K1946" s="5"/>
      <c r="O1946" s="5"/>
      <c r="P1946" s="5"/>
      <c r="Q1946" s="5"/>
      <c r="R1946" s="18"/>
      <c r="S1946" s="18"/>
      <c r="T1946" s="18"/>
      <c r="AA1946" s="67"/>
      <c r="AB1946" s="67"/>
      <c r="AE1946" s="82"/>
    </row>
    <row r="1947" spans="1:31" x14ac:dyDescent="0.25">
      <c r="A1947" s="18"/>
      <c r="B1947" s="18"/>
      <c r="C1947" s="18"/>
      <c r="D1947" s="74"/>
      <c r="E1947" s="74"/>
      <c r="F1947" s="74"/>
      <c r="G1947" s="75"/>
      <c r="H1947" s="5"/>
      <c r="I1947" s="5"/>
      <c r="J1947" s="5"/>
      <c r="K1947" s="5"/>
      <c r="O1947" s="5"/>
      <c r="P1947" s="5"/>
      <c r="Q1947" s="5"/>
      <c r="R1947" s="18"/>
      <c r="S1947" s="18"/>
      <c r="T1947" s="18"/>
      <c r="AA1947" s="67"/>
      <c r="AB1947" s="67"/>
      <c r="AE1947" s="82"/>
    </row>
    <row r="1948" spans="1:31" x14ac:dyDescent="0.25">
      <c r="A1948" s="18"/>
      <c r="B1948" s="18"/>
      <c r="C1948" s="18"/>
      <c r="D1948" s="74"/>
      <c r="E1948" s="74"/>
      <c r="F1948" s="74"/>
      <c r="G1948" s="75"/>
      <c r="H1948" s="5"/>
      <c r="I1948" s="5"/>
      <c r="J1948" s="5"/>
      <c r="K1948" s="5"/>
      <c r="O1948" s="5"/>
      <c r="P1948" s="5"/>
      <c r="Q1948" s="5"/>
      <c r="R1948" s="18"/>
      <c r="S1948" s="18"/>
      <c r="T1948" s="18"/>
      <c r="AA1948" s="67"/>
      <c r="AB1948" s="67"/>
      <c r="AE1948" s="82"/>
    </row>
    <row r="1949" spans="1:31" x14ac:dyDescent="0.25">
      <c r="A1949" s="18"/>
      <c r="B1949" s="18"/>
      <c r="C1949" s="18"/>
      <c r="D1949" s="74"/>
      <c r="E1949" s="74"/>
      <c r="F1949" s="74"/>
      <c r="G1949" s="75"/>
      <c r="H1949" s="5"/>
      <c r="I1949" s="5"/>
      <c r="J1949" s="5"/>
      <c r="K1949" s="5"/>
      <c r="O1949" s="5"/>
      <c r="P1949" s="5"/>
      <c r="Q1949" s="5"/>
      <c r="R1949" s="18"/>
      <c r="S1949" s="18"/>
      <c r="T1949" s="18"/>
      <c r="AA1949" s="67"/>
      <c r="AB1949" s="67"/>
      <c r="AE1949" s="82"/>
    </row>
    <row r="1950" spans="1:31" x14ac:dyDescent="0.25">
      <c r="A1950" s="18"/>
      <c r="B1950" s="18"/>
      <c r="C1950" s="18"/>
      <c r="D1950" s="74"/>
      <c r="E1950" s="74"/>
      <c r="F1950" s="74"/>
      <c r="G1950" s="75"/>
      <c r="H1950" s="5"/>
      <c r="I1950" s="5"/>
      <c r="J1950" s="5"/>
      <c r="K1950" s="5"/>
      <c r="O1950" s="5"/>
      <c r="P1950" s="5"/>
      <c r="Q1950" s="5"/>
      <c r="R1950" s="18"/>
      <c r="S1950" s="18"/>
      <c r="T1950" s="18"/>
      <c r="AA1950" s="67"/>
      <c r="AB1950" s="67"/>
      <c r="AE1950" s="82"/>
    </row>
    <row r="1951" spans="1:31" x14ac:dyDescent="0.25">
      <c r="A1951" s="18"/>
      <c r="B1951" s="18"/>
      <c r="C1951" s="18"/>
      <c r="D1951" s="74"/>
      <c r="E1951" s="74"/>
      <c r="F1951" s="74"/>
      <c r="G1951" s="75"/>
      <c r="H1951" s="5"/>
      <c r="I1951" s="5"/>
      <c r="J1951" s="5"/>
      <c r="K1951" s="5"/>
      <c r="O1951" s="5"/>
      <c r="P1951" s="5"/>
      <c r="Q1951" s="5"/>
      <c r="R1951" s="18"/>
      <c r="S1951" s="18"/>
      <c r="T1951" s="18"/>
      <c r="AA1951" s="67"/>
      <c r="AB1951" s="67"/>
      <c r="AE1951" s="82"/>
    </row>
    <row r="1952" spans="1:31" x14ac:dyDescent="0.25">
      <c r="A1952" s="18"/>
      <c r="B1952" s="18"/>
      <c r="C1952" s="18"/>
      <c r="D1952" s="74"/>
      <c r="E1952" s="74"/>
      <c r="F1952" s="74"/>
      <c r="G1952" s="75"/>
      <c r="H1952" s="5"/>
      <c r="I1952" s="5"/>
      <c r="J1952" s="5"/>
      <c r="K1952" s="5"/>
      <c r="O1952" s="5"/>
      <c r="P1952" s="5"/>
      <c r="Q1952" s="5"/>
      <c r="R1952" s="18"/>
      <c r="S1952" s="18"/>
      <c r="T1952" s="18"/>
      <c r="AA1952" s="67"/>
      <c r="AB1952" s="67"/>
      <c r="AE1952" s="82"/>
    </row>
    <row r="1953" spans="1:31" x14ac:dyDescent="0.25">
      <c r="A1953" s="18"/>
      <c r="B1953" s="18"/>
      <c r="C1953" s="18"/>
      <c r="D1953" s="74"/>
      <c r="E1953" s="74"/>
      <c r="F1953" s="74"/>
      <c r="G1953" s="75"/>
      <c r="H1953" s="5"/>
      <c r="I1953" s="5"/>
      <c r="J1953" s="5"/>
      <c r="K1953" s="5"/>
      <c r="O1953" s="5"/>
      <c r="P1953" s="5"/>
      <c r="Q1953" s="5"/>
      <c r="R1953" s="18"/>
      <c r="S1953" s="18"/>
      <c r="T1953" s="18"/>
      <c r="AA1953" s="67"/>
      <c r="AB1953" s="67"/>
      <c r="AE1953" s="82"/>
    </row>
    <row r="1954" spans="1:31" x14ac:dyDescent="0.25">
      <c r="A1954" s="18"/>
      <c r="B1954" s="18"/>
      <c r="C1954" s="18"/>
      <c r="D1954" s="74"/>
      <c r="E1954" s="74"/>
      <c r="F1954" s="74"/>
      <c r="G1954" s="75"/>
      <c r="H1954" s="5"/>
      <c r="I1954" s="5"/>
      <c r="J1954" s="5"/>
      <c r="K1954" s="5"/>
      <c r="O1954" s="5"/>
      <c r="P1954" s="5"/>
      <c r="Q1954" s="5"/>
      <c r="R1954" s="18"/>
      <c r="S1954" s="18"/>
      <c r="T1954" s="18"/>
      <c r="AA1954" s="67"/>
      <c r="AB1954" s="67"/>
      <c r="AE1954" s="82"/>
    </row>
    <row r="1955" spans="1:31" x14ac:dyDescent="0.25">
      <c r="A1955" s="18"/>
      <c r="B1955" s="18"/>
      <c r="C1955" s="18"/>
      <c r="D1955" s="74"/>
      <c r="E1955" s="74"/>
      <c r="F1955" s="74"/>
      <c r="G1955" s="75"/>
      <c r="H1955" s="5"/>
      <c r="I1955" s="5"/>
      <c r="J1955" s="5"/>
      <c r="K1955" s="5"/>
      <c r="O1955" s="5"/>
      <c r="P1955" s="5"/>
      <c r="Q1955" s="5"/>
      <c r="R1955" s="18"/>
      <c r="S1955" s="18"/>
      <c r="T1955" s="18"/>
      <c r="AA1955" s="67"/>
      <c r="AB1955" s="67"/>
      <c r="AE1955" s="82"/>
    </row>
    <row r="1956" spans="1:31" x14ac:dyDescent="0.25">
      <c r="A1956" s="18"/>
      <c r="B1956" s="18"/>
      <c r="C1956" s="18"/>
      <c r="D1956" s="74"/>
      <c r="E1956" s="74"/>
      <c r="F1956" s="74"/>
      <c r="G1956" s="75"/>
      <c r="H1956" s="5"/>
      <c r="I1956" s="5"/>
      <c r="J1956" s="5"/>
      <c r="K1956" s="5"/>
      <c r="O1956" s="5"/>
      <c r="P1956" s="5"/>
      <c r="Q1956" s="5"/>
      <c r="R1956" s="18"/>
      <c r="S1956" s="18"/>
      <c r="T1956" s="18"/>
      <c r="AA1956" s="67"/>
      <c r="AB1956" s="67"/>
      <c r="AE1956" s="82"/>
    </row>
    <row r="1957" spans="1:31" x14ac:dyDescent="0.25">
      <c r="A1957" s="18"/>
      <c r="B1957" s="18"/>
      <c r="C1957" s="18"/>
      <c r="D1957" s="74"/>
      <c r="E1957" s="74"/>
      <c r="F1957" s="74"/>
      <c r="G1957" s="75"/>
      <c r="H1957" s="5"/>
      <c r="I1957" s="5"/>
      <c r="J1957" s="5"/>
      <c r="K1957" s="5"/>
      <c r="O1957" s="5"/>
      <c r="P1957" s="5"/>
      <c r="Q1957" s="5"/>
      <c r="R1957" s="18"/>
      <c r="S1957" s="18"/>
      <c r="T1957" s="18"/>
      <c r="AA1957" s="67"/>
      <c r="AB1957" s="67"/>
      <c r="AE1957" s="82"/>
    </row>
    <row r="1958" spans="1:31" x14ac:dyDescent="0.25">
      <c r="A1958" s="18"/>
      <c r="B1958" s="18"/>
      <c r="C1958" s="18"/>
      <c r="D1958" s="74"/>
      <c r="E1958" s="74"/>
      <c r="F1958" s="74"/>
      <c r="G1958" s="75"/>
      <c r="H1958" s="5"/>
      <c r="I1958" s="5"/>
      <c r="J1958" s="5"/>
      <c r="K1958" s="5"/>
      <c r="O1958" s="5"/>
      <c r="P1958" s="5"/>
      <c r="Q1958" s="5"/>
      <c r="R1958" s="18"/>
      <c r="S1958" s="18"/>
      <c r="T1958" s="18"/>
      <c r="AA1958" s="67"/>
      <c r="AB1958" s="67"/>
      <c r="AE1958" s="82"/>
    </row>
    <row r="1959" spans="1:31" x14ac:dyDescent="0.25">
      <c r="A1959" s="18"/>
      <c r="B1959" s="18"/>
      <c r="C1959" s="18"/>
      <c r="D1959" s="74"/>
      <c r="E1959" s="74"/>
      <c r="F1959" s="74"/>
      <c r="G1959" s="75"/>
      <c r="H1959" s="5"/>
      <c r="I1959" s="5"/>
      <c r="J1959" s="5"/>
      <c r="K1959" s="5"/>
      <c r="O1959" s="5"/>
      <c r="P1959" s="5"/>
      <c r="Q1959" s="5"/>
      <c r="R1959" s="18"/>
      <c r="S1959" s="18"/>
      <c r="T1959" s="18"/>
      <c r="AA1959" s="67"/>
      <c r="AB1959" s="67"/>
      <c r="AE1959" s="82"/>
    </row>
    <row r="1960" spans="1:31" x14ac:dyDescent="0.25">
      <c r="A1960" s="18"/>
      <c r="B1960" s="18"/>
      <c r="C1960" s="18"/>
      <c r="D1960" s="74"/>
      <c r="E1960" s="74"/>
      <c r="F1960" s="74"/>
      <c r="G1960" s="75"/>
      <c r="H1960" s="5"/>
      <c r="I1960" s="5"/>
      <c r="J1960" s="5"/>
      <c r="K1960" s="5"/>
      <c r="O1960" s="5"/>
      <c r="P1960" s="5"/>
      <c r="Q1960" s="5"/>
      <c r="R1960" s="18"/>
      <c r="S1960" s="18"/>
      <c r="T1960" s="18"/>
      <c r="AA1960" s="67"/>
      <c r="AB1960" s="67"/>
      <c r="AE1960" s="82"/>
    </row>
    <row r="1961" spans="1:31" x14ac:dyDescent="0.25">
      <c r="A1961" s="18"/>
      <c r="B1961" s="18"/>
      <c r="C1961" s="18"/>
      <c r="D1961" s="74"/>
      <c r="E1961" s="74"/>
      <c r="F1961" s="74"/>
      <c r="G1961" s="75"/>
      <c r="H1961" s="5"/>
      <c r="I1961" s="5"/>
      <c r="J1961" s="5"/>
      <c r="K1961" s="5"/>
      <c r="O1961" s="5"/>
      <c r="P1961" s="5"/>
      <c r="Q1961" s="5"/>
      <c r="R1961" s="18"/>
      <c r="S1961" s="18"/>
      <c r="T1961" s="18"/>
      <c r="AA1961" s="67"/>
      <c r="AB1961" s="67"/>
      <c r="AE1961" s="82"/>
    </row>
    <row r="1962" spans="1:31" x14ac:dyDescent="0.25">
      <c r="A1962" s="18"/>
      <c r="B1962" s="18"/>
      <c r="C1962" s="18"/>
      <c r="D1962" s="74"/>
      <c r="E1962" s="74"/>
      <c r="F1962" s="74"/>
      <c r="G1962" s="75"/>
      <c r="H1962" s="5"/>
      <c r="I1962" s="5"/>
      <c r="J1962" s="5"/>
      <c r="K1962" s="5"/>
      <c r="O1962" s="5"/>
      <c r="P1962" s="5"/>
      <c r="Q1962" s="5"/>
      <c r="R1962" s="18"/>
      <c r="S1962" s="18"/>
      <c r="T1962" s="18"/>
      <c r="AA1962" s="67"/>
      <c r="AB1962" s="67"/>
      <c r="AE1962" s="82"/>
    </row>
    <row r="1963" spans="1:31" x14ac:dyDescent="0.25">
      <c r="A1963" s="18"/>
      <c r="B1963" s="18"/>
      <c r="C1963" s="18"/>
      <c r="D1963" s="74"/>
      <c r="E1963" s="74"/>
      <c r="F1963" s="74"/>
      <c r="G1963" s="75"/>
      <c r="H1963" s="5"/>
      <c r="I1963" s="5"/>
      <c r="J1963" s="5"/>
      <c r="K1963" s="5"/>
      <c r="O1963" s="5"/>
      <c r="P1963" s="5"/>
      <c r="Q1963" s="5"/>
      <c r="R1963" s="18"/>
      <c r="S1963" s="18"/>
      <c r="T1963" s="18"/>
      <c r="AA1963" s="67"/>
      <c r="AB1963" s="67"/>
      <c r="AE1963" s="82"/>
    </row>
    <row r="1964" spans="1:31" x14ac:dyDescent="0.25">
      <c r="A1964" s="18"/>
      <c r="B1964" s="18"/>
      <c r="C1964" s="18"/>
      <c r="D1964" s="74"/>
      <c r="E1964" s="74"/>
      <c r="F1964" s="74"/>
      <c r="G1964" s="75"/>
      <c r="H1964" s="5"/>
      <c r="I1964" s="5"/>
      <c r="J1964" s="5"/>
      <c r="K1964" s="5"/>
      <c r="O1964" s="5"/>
      <c r="P1964" s="5"/>
      <c r="Q1964" s="5"/>
      <c r="R1964" s="18"/>
      <c r="S1964" s="18"/>
      <c r="T1964" s="18"/>
      <c r="AA1964" s="67"/>
      <c r="AB1964" s="67"/>
      <c r="AE1964" s="82"/>
    </row>
    <row r="1965" spans="1:31" x14ac:dyDescent="0.25">
      <c r="A1965" s="18"/>
      <c r="B1965" s="18"/>
      <c r="C1965" s="18"/>
      <c r="D1965" s="74"/>
      <c r="E1965" s="74"/>
      <c r="F1965" s="74"/>
      <c r="G1965" s="75"/>
      <c r="H1965" s="5"/>
      <c r="I1965" s="5"/>
      <c r="J1965" s="5"/>
      <c r="K1965" s="5"/>
      <c r="O1965" s="5"/>
      <c r="P1965" s="5"/>
      <c r="Q1965" s="5"/>
      <c r="R1965" s="18"/>
      <c r="S1965" s="18"/>
      <c r="T1965" s="18"/>
      <c r="AA1965" s="67"/>
      <c r="AB1965" s="67"/>
      <c r="AE1965" s="82"/>
    </row>
    <row r="1966" spans="1:31" x14ac:dyDescent="0.25">
      <c r="A1966" s="18"/>
      <c r="B1966" s="18"/>
      <c r="C1966" s="18"/>
      <c r="D1966" s="74"/>
      <c r="E1966" s="74"/>
      <c r="F1966" s="74"/>
      <c r="G1966" s="75"/>
      <c r="H1966" s="5"/>
      <c r="I1966" s="5"/>
      <c r="J1966" s="5"/>
      <c r="K1966" s="5"/>
      <c r="O1966" s="5"/>
      <c r="P1966" s="5"/>
      <c r="Q1966" s="5"/>
      <c r="R1966" s="18"/>
      <c r="S1966" s="18"/>
      <c r="T1966" s="18"/>
      <c r="AA1966" s="67"/>
      <c r="AB1966" s="67"/>
      <c r="AE1966" s="82"/>
    </row>
    <row r="1967" spans="1:31" x14ac:dyDescent="0.25">
      <c r="A1967" s="18"/>
      <c r="B1967" s="18"/>
      <c r="C1967" s="18"/>
      <c r="D1967" s="74"/>
      <c r="E1967" s="74"/>
      <c r="F1967" s="74"/>
      <c r="G1967" s="75"/>
      <c r="H1967" s="5"/>
      <c r="I1967" s="5"/>
      <c r="J1967" s="5"/>
      <c r="K1967" s="5"/>
      <c r="O1967" s="5"/>
      <c r="P1967" s="5"/>
      <c r="Q1967" s="5"/>
      <c r="R1967" s="18"/>
      <c r="S1967" s="18"/>
      <c r="T1967" s="18"/>
      <c r="AA1967" s="67"/>
      <c r="AB1967" s="67"/>
      <c r="AE1967" s="82"/>
    </row>
    <row r="1968" spans="1:31" x14ac:dyDescent="0.25">
      <c r="A1968" s="18"/>
      <c r="B1968" s="18"/>
      <c r="C1968" s="18"/>
      <c r="D1968" s="74"/>
      <c r="E1968" s="74"/>
      <c r="F1968" s="74"/>
      <c r="G1968" s="75"/>
      <c r="H1968" s="5"/>
      <c r="I1968" s="5"/>
      <c r="J1968" s="5"/>
      <c r="K1968" s="5"/>
      <c r="O1968" s="5"/>
      <c r="P1968" s="5"/>
      <c r="Q1968" s="5"/>
      <c r="R1968" s="18"/>
      <c r="S1968" s="18"/>
      <c r="T1968" s="18"/>
      <c r="AA1968" s="67"/>
      <c r="AB1968" s="67"/>
      <c r="AE1968" s="82"/>
    </row>
    <row r="1969" spans="1:31" x14ac:dyDescent="0.25">
      <c r="A1969" s="18"/>
      <c r="B1969" s="18"/>
      <c r="C1969" s="18"/>
      <c r="D1969" s="74"/>
      <c r="E1969" s="74"/>
      <c r="F1969" s="74"/>
      <c r="G1969" s="75"/>
      <c r="H1969" s="5"/>
      <c r="I1969" s="5"/>
      <c r="J1969" s="5"/>
      <c r="K1969" s="5"/>
      <c r="O1969" s="5"/>
      <c r="P1969" s="5"/>
      <c r="Q1969" s="5"/>
      <c r="R1969" s="18"/>
      <c r="S1969" s="18"/>
      <c r="T1969" s="18"/>
      <c r="AA1969" s="67"/>
      <c r="AB1969" s="67"/>
      <c r="AE1969" s="82"/>
    </row>
    <row r="1970" spans="1:31" x14ac:dyDescent="0.25">
      <c r="A1970" s="18"/>
      <c r="B1970" s="18"/>
      <c r="C1970" s="18"/>
      <c r="D1970" s="74"/>
      <c r="E1970" s="74"/>
      <c r="F1970" s="74"/>
      <c r="G1970" s="75"/>
      <c r="H1970" s="5"/>
      <c r="I1970" s="5"/>
      <c r="J1970" s="5"/>
      <c r="K1970" s="5"/>
      <c r="O1970" s="5"/>
      <c r="P1970" s="5"/>
      <c r="Q1970" s="5"/>
      <c r="R1970" s="18"/>
      <c r="S1970" s="18"/>
      <c r="T1970" s="18"/>
      <c r="AA1970" s="67"/>
      <c r="AB1970" s="67"/>
      <c r="AE1970" s="82"/>
    </row>
    <row r="1971" spans="1:31" x14ac:dyDescent="0.25">
      <c r="A1971" s="18"/>
      <c r="B1971" s="18"/>
      <c r="C1971" s="18"/>
      <c r="D1971" s="74"/>
      <c r="E1971" s="74"/>
      <c r="F1971" s="74"/>
      <c r="G1971" s="75"/>
      <c r="H1971" s="5"/>
      <c r="I1971" s="5"/>
      <c r="J1971" s="5"/>
      <c r="K1971" s="5"/>
      <c r="O1971" s="5"/>
      <c r="P1971" s="5"/>
      <c r="Q1971" s="5"/>
      <c r="R1971" s="18"/>
      <c r="S1971" s="18"/>
      <c r="T1971" s="18"/>
      <c r="AA1971" s="67"/>
      <c r="AB1971" s="67"/>
      <c r="AE1971" s="82"/>
    </row>
    <row r="1972" spans="1:31" x14ac:dyDescent="0.25">
      <c r="A1972" s="18"/>
      <c r="B1972" s="18"/>
      <c r="C1972" s="18"/>
      <c r="D1972" s="74"/>
      <c r="E1972" s="74"/>
      <c r="F1972" s="74"/>
      <c r="G1972" s="75"/>
      <c r="H1972" s="5"/>
      <c r="I1972" s="5"/>
      <c r="J1972" s="5"/>
      <c r="K1972" s="5"/>
      <c r="O1972" s="5"/>
      <c r="P1972" s="5"/>
      <c r="Q1972" s="5"/>
      <c r="R1972" s="18"/>
      <c r="S1972" s="18"/>
      <c r="T1972" s="18"/>
      <c r="AA1972" s="67"/>
      <c r="AB1972" s="67"/>
      <c r="AE1972" s="82"/>
    </row>
    <row r="1973" spans="1:31" x14ac:dyDescent="0.25">
      <c r="A1973" s="18"/>
      <c r="B1973" s="18"/>
      <c r="C1973" s="18"/>
      <c r="D1973" s="74"/>
      <c r="E1973" s="74"/>
      <c r="F1973" s="74"/>
      <c r="G1973" s="75"/>
      <c r="H1973" s="5"/>
      <c r="I1973" s="5"/>
      <c r="J1973" s="5"/>
      <c r="K1973" s="5"/>
      <c r="O1973" s="5"/>
      <c r="P1973" s="5"/>
      <c r="Q1973" s="5"/>
      <c r="R1973" s="18"/>
      <c r="S1973" s="18"/>
      <c r="T1973" s="18"/>
      <c r="AA1973" s="67"/>
      <c r="AB1973" s="67"/>
      <c r="AE1973" s="82"/>
    </row>
    <row r="1974" spans="1:31" x14ac:dyDescent="0.25">
      <c r="A1974" s="18"/>
      <c r="B1974" s="18"/>
      <c r="C1974" s="18"/>
      <c r="D1974" s="74"/>
      <c r="E1974" s="74"/>
      <c r="F1974" s="74"/>
      <c r="G1974" s="75"/>
      <c r="H1974" s="5"/>
      <c r="I1974" s="5"/>
      <c r="J1974" s="5"/>
      <c r="K1974" s="5"/>
      <c r="O1974" s="5"/>
      <c r="P1974" s="5"/>
      <c r="Q1974" s="5"/>
      <c r="R1974" s="18"/>
      <c r="S1974" s="18"/>
      <c r="T1974" s="18"/>
      <c r="AA1974" s="67"/>
      <c r="AB1974" s="67"/>
      <c r="AE1974" s="82"/>
    </row>
    <row r="1975" spans="1:31" x14ac:dyDescent="0.25">
      <c r="A1975" s="18"/>
      <c r="B1975" s="18"/>
      <c r="C1975" s="18"/>
      <c r="D1975" s="74"/>
      <c r="E1975" s="74"/>
      <c r="F1975" s="74"/>
      <c r="G1975" s="75"/>
      <c r="H1975" s="5"/>
      <c r="I1975" s="5"/>
      <c r="J1975" s="5"/>
      <c r="K1975" s="5"/>
      <c r="O1975" s="5"/>
      <c r="P1975" s="5"/>
      <c r="Q1975" s="5"/>
      <c r="R1975" s="18"/>
      <c r="S1975" s="18"/>
      <c r="T1975" s="18"/>
      <c r="AA1975" s="67"/>
      <c r="AB1975" s="67"/>
      <c r="AE1975" s="82"/>
    </row>
    <row r="1976" spans="1:31" x14ac:dyDescent="0.25">
      <c r="A1976" s="18"/>
      <c r="B1976" s="18"/>
      <c r="C1976" s="18"/>
      <c r="D1976" s="74"/>
      <c r="E1976" s="74"/>
      <c r="F1976" s="74"/>
      <c r="G1976" s="75"/>
      <c r="H1976" s="5"/>
      <c r="I1976" s="5"/>
      <c r="J1976" s="5"/>
      <c r="K1976" s="5"/>
      <c r="O1976" s="5"/>
      <c r="P1976" s="5"/>
      <c r="Q1976" s="5"/>
      <c r="R1976" s="18"/>
      <c r="S1976" s="18"/>
      <c r="T1976" s="18"/>
      <c r="AA1976" s="67"/>
      <c r="AB1976" s="67"/>
      <c r="AE1976" s="82"/>
    </row>
    <row r="1977" spans="1:31" x14ac:dyDescent="0.25">
      <c r="A1977" s="18"/>
      <c r="B1977" s="18"/>
      <c r="C1977" s="18"/>
      <c r="D1977" s="74"/>
      <c r="E1977" s="74"/>
      <c r="F1977" s="74"/>
      <c r="G1977" s="75"/>
      <c r="H1977" s="5"/>
      <c r="I1977" s="5"/>
      <c r="J1977" s="5"/>
      <c r="K1977" s="5"/>
      <c r="O1977" s="5"/>
      <c r="P1977" s="5"/>
      <c r="Q1977" s="5"/>
      <c r="R1977" s="18"/>
      <c r="S1977" s="18"/>
      <c r="T1977" s="18"/>
      <c r="AA1977" s="67"/>
      <c r="AB1977" s="67"/>
      <c r="AE1977" s="82"/>
    </row>
    <row r="1978" spans="1:31" x14ac:dyDescent="0.25">
      <c r="A1978" s="18"/>
      <c r="B1978" s="18"/>
      <c r="C1978" s="18"/>
      <c r="D1978" s="74"/>
      <c r="E1978" s="74"/>
      <c r="F1978" s="74"/>
      <c r="G1978" s="75"/>
      <c r="H1978" s="5"/>
      <c r="I1978" s="5"/>
      <c r="J1978" s="5"/>
      <c r="K1978" s="5"/>
      <c r="O1978" s="5"/>
      <c r="P1978" s="5"/>
      <c r="Q1978" s="5"/>
      <c r="R1978" s="18"/>
      <c r="S1978" s="18"/>
      <c r="T1978" s="18"/>
      <c r="AA1978" s="67"/>
      <c r="AB1978" s="67"/>
      <c r="AE1978" s="82"/>
    </row>
    <row r="1979" spans="1:31" x14ac:dyDescent="0.25">
      <c r="A1979" s="18"/>
      <c r="B1979" s="18"/>
      <c r="C1979" s="18"/>
      <c r="D1979" s="74"/>
      <c r="E1979" s="74"/>
      <c r="F1979" s="74"/>
      <c r="G1979" s="75"/>
      <c r="H1979" s="5"/>
      <c r="I1979" s="5"/>
      <c r="J1979" s="5"/>
      <c r="K1979" s="5"/>
      <c r="O1979" s="5"/>
      <c r="P1979" s="5"/>
      <c r="Q1979" s="5"/>
      <c r="R1979" s="18"/>
      <c r="S1979" s="18"/>
      <c r="T1979" s="18"/>
      <c r="AA1979" s="67"/>
      <c r="AB1979" s="67"/>
      <c r="AE1979" s="82"/>
    </row>
    <row r="1980" spans="1:31" x14ac:dyDescent="0.25">
      <c r="A1980" s="18"/>
      <c r="B1980" s="18"/>
      <c r="C1980" s="18"/>
      <c r="D1980" s="74"/>
      <c r="E1980" s="74"/>
      <c r="F1980" s="74"/>
      <c r="G1980" s="75"/>
      <c r="H1980" s="5"/>
      <c r="I1980" s="5"/>
      <c r="J1980" s="5"/>
      <c r="K1980" s="5"/>
      <c r="O1980" s="5"/>
      <c r="P1980" s="5"/>
      <c r="Q1980" s="5"/>
      <c r="R1980" s="18"/>
      <c r="S1980" s="18"/>
      <c r="T1980" s="18"/>
      <c r="AA1980" s="67"/>
      <c r="AB1980" s="67"/>
      <c r="AE1980" s="82"/>
    </row>
    <row r="1981" spans="1:31" x14ac:dyDescent="0.25">
      <c r="A1981" s="18"/>
      <c r="B1981" s="18"/>
      <c r="C1981" s="18"/>
      <c r="D1981" s="74"/>
      <c r="E1981" s="74"/>
      <c r="F1981" s="74"/>
      <c r="G1981" s="75"/>
      <c r="H1981" s="5"/>
      <c r="I1981" s="5"/>
      <c r="J1981" s="5"/>
      <c r="K1981" s="5"/>
      <c r="O1981" s="5"/>
      <c r="P1981" s="5"/>
      <c r="Q1981" s="5"/>
      <c r="R1981" s="18"/>
      <c r="S1981" s="18"/>
      <c r="T1981" s="18"/>
      <c r="AA1981" s="67"/>
      <c r="AB1981" s="67"/>
      <c r="AE1981" s="82"/>
    </row>
    <row r="1982" spans="1:31" x14ac:dyDescent="0.25">
      <c r="A1982" s="18"/>
      <c r="B1982" s="18"/>
      <c r="C1982" s="18"/>
      <c r="D1982" s="74"/>
      <c r="E1982" s="74"/>
      <c r="F1982" s="74"/>
      <c r="G1982" s="75"/>
      <c r="H1982" s="5"/>
      <c r="I1982" s="5"/>
      <c r="J1982" s="5"/>
      <c r="K1982" s="5"/>
      <c r="O1982" s="5"/>
      <c r="P1982" s="5"/>
      <c r="Q1982" s="5"/>
      <c r="R1982" s="18"/>
      <c r="S1982" s="18"/>
      <c r="T1982" s="18"/>
      <c r="AA1982" s="67"/>
      <c r="AB1982" s="67"/>
      <c r="AE1982" s="82"/>
    </row>
    <row r="1983" spans="1:31" x14ac:dyDescent="0.25">
      <c r="A1983" s="18"/>
      <c r="B1983" s="18"/>
      <c r="C1983" s="18"/>
      <c r="D1983" s="74"/>
      <c r="E1983" s="74"/>
      <c r="F1983" s="74"/>
      <c r="G1983" s="75"/>
      <c r="H1983" s="5"/>
      <c r="I1983" s="5"/>
      <c r="J1983" s="5"/>
      <c r="K1983" s="5"/>
      <c r="O1983" s="5"/>
      <c r="P1983" s="5"/>
      <c r="Q1983" s="5"/>
      <c r="R1983" s="18"/>
      <c r="S1983" s="18"/>
      <c r="T1983" s="18"/>
      <c r="AA1983" s="67"/>
      <c r="AB1983" s="67"/>
      <c r="AE1983" s="82"/>
    </row>
    <row r="1984" spans="1:31" x14ac:dyDescent="0.25">
      <c r="A1984" s="18"/>
      <c r="B1984" s="18"/>
      <c r="C1984" s="18"/>
      <c r="D1984" s="74"/>
      <c r="E1984" s="74"/>
      <c r="F1984" s="74"/>
      <c r="G1984" s="75"/>
      <c r="H1984" s="5"/>
      <c r="I1984" s="5"/>
      <c r="J1984" s="5"/>
      <c r="K1984" s="5"/>
      <c r="O1984" s="5"/>
      <c r="P1984" s="5"/>
      <c r="Q1984" s="5"/>
      <c r="R1984" s="18"/>
      <c r="S1984" s="18"/>
      <c r="T1984" s="18"/>
      <c r="AA1984" s="67"/>
      <c r="AB1984" s="67"/>
      <c r="AE1984" s="82"/>
    </row>
    <row r="1985" spans="1:31" x14ac:dyDescent="0.25">
      <c r="A1985" s="18"/>
      <c r="B1985" s="18"/>
      <c r="C1985" s="18"/>
      <c r="D1985" s="74"/>
      <c r="E1985" s="74"/>
      <c r="F1985" s="74"/>
      <c r="G1985" s="75"/>
      <c r="H1985" s="5"/>
      <c r="I1985" s="5"/>
      <c r="J1985" s="5"/>
      <c r="K1985" s="5"/>
      <c r="O1985" s="5"/>
      <c r="P1985" s="5"/>
      <c r="Q1985" s="5"/>
      <c r="R1985" s="18"/>
      <c r="S1985" s="18"/>
      <c r="T1985" s="18"/>
      <c r="AA1985" s="67"/>
      <c r="AB1985" s="67"/>
      <c r="AE1985" s="82"/>
    </row>
    <row r="1986" spans="1:31" x14ac:dyDescent="0.25">
      <c r="A1986" s="18"/>
      <c r="B1986" s="18"/>
      <c r="C1986" s="18"/>
      <c r="D1986" s="74"/>
      <c r="E1986" s="74"/>
      <c r="F1986" s="74"/>
      <c r="G1986" s="75"/>
      <c r="H1986" s="5"/>
      <c r="I1986" s="5"/>
      <c r="J1986" s="5"/>
      <c r="K1986" s="5"/>
      <c r="O1986" s="5"/>
      <c r="P1986" s="5"/>
      <c r="Q1986" s="5"/>
      <c r="R1986" s="18"/>
      <c r="S1986" s="18"/>
      <c r="T1986" s="18"/>
      <c r="AA1986" s="67"/>
      <c r="AB1986" s="67"/>
      <c r="AE1986" s="82"/>
    </row>
    <row r="1987" spans="1:31" x14ac:dyDescent="0.25">
      <c r="A1987" s="18"/>
      <c r="B1987" s="18"/>
      <c r="C1987" s="18"/>
      <c r="D1987" s="74"/>
      <c r="E1987" s="74"/>
      <c r="F1987" s="74"/>
      <c r="G1987" s="75"/>
      <c r="H1987" s="5"/>
      <c r="I1987" s="5"/>
      <c r="J1987" s="5"/>
      <c r="K1987" s="5"/>
      <c r="O1987" s="5"/>
      <c r="P1987" s="5"/>
      <c r="Q1987" s="5"/>
      <c r="R1987" s="18"/>
      <c r="S1987" s="18"/>
      <c r="T1987" s="18"/>
      <c r="AA1987" s="67"/>
      <c r="AB1987" s="67"/>
      <c r="AE1987" s="82"/>
    </row>
    <row r="1988" spans="1:31" x14ac:dyDescent="0.25">
      <c r="A1988" s="18"/>
      <c r="B1988" s="18"/>
      <c r="C1988" s="18"/>
      <c r="D1988" s="74"/>
      <c r="E1988" s="74"/>
      <c r="F1988" s="74"/>
      <c r="G1988" s="75"/>
      <c r="H1988" s="5"/>
      <c r="I1988" s="5"/>
      <c r="J1988" s="5"/>
      <c r="K1988" s="5"/>
      <c r="O1988" s="5"/>
      <c r="P1988" s="5"/>
      <c r="Q1988" s="5"/>
      <c r="R1988" s="18"/>
      <c r="S1988" s="18"/>
      <c r="T1988" s="18"/>
      <c r="AA1988" s="67"/>
      <c r="AB1988" s="67"/>
      <c r="AE1988" s="82"/>
    </row>
    <row r="1989" spans="1:31" x14ac:dyDescent="0.25">
      <c r="A1989" s="18"/>
      <c r="B1989" s="18"/>
      <c r="C1989" s="18"/>
      <c r="D1989" s="74"/>
      <c r="E1989" s="74"/>
      <c r="F1989" s="74"/>
      <c r="G1989" s="75"/>
      <c r="H1989" s="5"/>
      <c r="I1989" s="5"/>
      <c r="J1989" s="5"/>
      <c r="K1989" s="5"/>
      <c r="O1989" s="5"/>
      <c r="P1989" s="5"/>
      <c r="Q1989" s="5"/>
      <c r="R1989" s="18"/>
      <c r="S1989" s="18"/>
      <c r="T1989" s="18"/>
      <c r="AA1989" s="67"/>
      <c r="AB1989" s="67"/>
      <c r="AE1989" s="82"/>
    </row>
    <row r="1990" spans="1:31" x14ac:dyDescent="0.25">
      <c r="A1990" s="18"/>
      <c r="B1990" s="18"/>
      <c r="C1990" s="18"/>
      <c r="D1990" s="74"/>
      <c r="E1990" s="74"/>
      <c r="F1990" s="74"/>
      <c r="G1990" s="75"/>
      <c r="H1990" s="5"/>
      <c r="I1990" s="5"/>
      <c r="J1990" s="5"/>
      <c r="K1990" s="5"/>
      <c r="O1990" s="5"/>
      <c r="P1990" s="5"/>
      <c r="Q1990" s="5"/>
      <c r="R1990" s="18"/>
      <c r="S1990" s="18"/>
      <c r="T1990" s="18"/>
      <c r="AA1990" s="67"/>
      <c r="AB1990" s="67"/>
      <c r="AE1990" s="82"/>
    </row>
    <row r="1991" spans="1:31" x14ac:dyDescent="0.25">
      <c r="A1991" s="18"/>
      <c r="B1991" s="18"/>
      <c r="C1991" s="18"/>
      <c r="D1991" s="74"/>
      <c r="E1991" s="74"/>
      <c r="F1991" s="74"/>
      <c r="G1991" s="75"/>
      <c r="H1991" s="5"/>
      <c r="I1991" s="5"/>
      <c r="J1991" s="5"/>
      <c r="K1991" s="5"/>
      <c r="O1991" s="5"/>
      <c r="P1991" s="5"/>
      <c r="Q1991" s="5"/>
      <c r="R1991" s="18"/>
      <c r="S1991" s="18"/>
      <c r="T1991" s="18"/>
      <c r="AA1991" s="67"/>
      <c r="AB1991" s="67"/>
      <c r="AE1991" s="82"/>
    </row>
    <row r="1992" spans="1:31" x14ac:dyDescent="0.25">
      <c r="A1992" s="18"/>
      <c r="B1992" s="18"/>
      <c r="C1992" s="18"/>
      <c r="D1992" s="74"/>
      <c r="E1992" s="74"/>
      <c r="F1992" s="74"/>
      <c r="G1992" s="75"/>
      <c r="H1992" s="5"/>
      <c r="I1992" s="5"/>
      <c r="J1992" s="5"/>
      <c r="K1992" s="5"/>
      <c r="O1992" s="5"/>
      <c r="P1992" s="5"/>
      <c r="Q1992" s="5"/>
      <c r="R1992" s="18"/>
      <c r="S1992" s="18"/>
      <c r="T1992" s="18"/>
      <c r="AA1992" s="67"/>
      <c r="AB1992" s="67"/>
      <c r="AE1992" s="82"/>
    </row>
    <row r="1993" spans="1:31" x14ac:dyDescent="0.25">
      <c r="A1993" s="18"/>
      <c r="B1993" s="18"/>
      <c r="C1993" s="18"/>
      <c r="D1993" s="74"/>
      <c r="E1993" s="74"/>
      <c r="F1993" s="74"/>
      <c r="G1993" s="75"/>
      <c r="H1993" s="5"/>
      <c r="I1993" s="5"/>
      <c r="J1993" s="5"/>
      <c r="K1993" s="5"/>
      <c r="O1993" s="5"/>
      <c r="P1993" s="5"/>
      <c r="Q1993" s="5"/>
      <c r="R1993" s="18"/>
      <c r="S1993" s="18"/>
      <c r="T1993" s="18"/>
      <c r="AA1993" s="67"/>
      <c r="AB1993" s="67"/>
      <c r="AE1993" s="82"/>
    </row>
    <row r="1994" spans="1:31" x14ac:dyDescent="0.25">
      <c r="A1994" s="18"/>
      <c r="B1994" s="18"/>
      <c r="C1994" s="18"/>
      <c r="D1994" s="74"/>
      <c r="E1994" s="74"/>
      <c r="F1994" s="74"/>
      <c r="G1994" s="75"/>
      <c r="H1994" s="5"/>
      <c r="I1994" s="5"/>
      <c r="J1994" s="5"/>
      <c r="K1994" s="5"/>
      <c r="O1994" s="5"/>
      <c r="P1994" s="5"/>
      <c r="Q1994" s="5"/>
      <c r="R1994" s="18"/>
      <c r="S1994" s="18"/>
      <c r="T1994" s="18"/>
      <c r="AA1994" s="67"/>
      <c r="AB1994" s="67"/>
      <c r="AE1994" s="82"/>
    </row>
    <row r="1995" spans="1:31" x14ac:dyDescent="0.25">
      <c r="A1995" s="18"/>
      <c r="B1995" s="18"/>
      <c r="C1995" s="18"/>
      <c r="D1995" s="74"/>
      <c r="E1995" s="74"/>
      <c r="F1995" s="74"/>
      <c r="G1995" s="75"/>
      <c r="H1995" s="5"/>
      <c r="I1995" s="5"/>
      <c r="J1995" s="5"/>
      <c r="K1995" s="5"/>
      <c r="O1995" s="5"/>
      <c r="P1995" s="5"/>
      <c r="Q1995" s="5"/>
      <c r="R1995" s="18"/>
      <c r="S1995" s="18"/>
      <c r="T1995" s="18"/>
      <c r="AA1995" s="67"/>
      <c r="AB1995" s="67"/>
      <c r="AE1995" s="82"/>
    </row>
    <row r="1996" spans="1:31" x14ac:dyDescent="0.25">
      <c r="A1996" s="18"/>
      <c r="B1996" s="18"/>
      <c r="C1996" s="18"/>
      <c r="D1996" s="74"/>
      <c r="E1996" s="74"/>
      <c r="F1996" s="74"/>
      <c r="G1996" s="75"/>
      <c r="H1996" s="5"/>
      <c r="I1996" s="5"/>
      <c r="J1996" s="5"/>
      <c r="K1996" s="5"/>
      <c r="O1996" s="5"/>
      <c r="P1996" s="5"/>
      <c r="Q1996" s="5"/>
      <c r="R1996" s="18"/>
      <c r="S1996" s="18"/>
      <c r="T1996" s="18"/>
      <c r="AA1996" s="67"/>
      <c r="AB1996" s="67"/>
      <c r="AE1996" s="82"/>
    </row>
    <row r="1997" spans="1:31" x14ac:dyDescent="0.25">
      <c r="A1997" s="18"/>
      <c r="B1997" s="18"/>
      <c r="C1997" s="18"/>
      <c r="D1997" s="74"/>
      <c r="E1997" s="74"/>
      <c r="F1997" s="74"/>
      <c r="G1997" s="75"/>
      <c r="H1997" s="5"/>
      <c r="I1997" s="5"/>
      <c r="J1997" s="5"/>
      <c r="K1997" s="5"/>
      <c r="O1997" s="5"/>
      <c r="P1997" s="5"/>
      <c r="Q1997" s="5"/>
      <c r="R1997" s="18"/>
      <c r="S1997" s="18"/>
      <c r="T1997" s="18"/>
      <c r="AA1997" s="67"/>
      <c r="AB1997" s="67"/>
      <c r="AE1997" s="82"/>
    </row>
    <row r="1998" spans="1:31" x14ac:dyDescent="0.25">
      <c r="A1998" s="18"/>
      <c r="B1998" s="18"/>
      <c r="C1998" s="18"/>
      <c r="D1998" s="74"/>
      <c r="E1998" s="74"/>
      <c r="F1998" s="74"/>
      <c r="G1998" s="75"/>
      <c r="H1998" s="5"/>
      <c r="I1998" s="5"/>
      <c r="J1998" s="5"/>
      <c r="K1998" s="5"/>
      <c r="O1998" s="5"/>
      <c r="P1998" s="5"/>
      <c r="Q1998" s="5"/>
      <c r="R1998" s="18"/>
      <c r="S1998" s="18"/>
      <c r="T1998" s="18"/>
      <c r="AA1998" s="67"/>
      <c r="AB1998" s="67"/>
      <c r="AE1998" s="82"/>
    </row>
    <row r="1999" spans="1:31" x14ac:dyDescent="0.25">
      <c r="A1999" s="18"/>
      <c r="B1999" s="18"/>
      <c r="C1999" s="18"/>
      <c r="D1999" s="74"/>
      <c r="E1999" s="74"/>
      <c r="F1999" s="74"/>
      <c r="G1999" s="75"/>
      <c r="H1999" s="5"/>
      <c r="I1999" s="5"/>
      <c r="J1999" s="5"/>
      <c r="K1999" s="5"/>
      <c r="O1999" s="5"/>
      <c r="P1999" s="5"/>
      <c r="Q1999" s="5"/>
      <c r="R1999" s="18"/>
      <c r="S1999" s="18"/>
      <c r="T1999" s="18"/>
      <c r="AA1999" s="67"/>
      <c r="AB1999" s="67"/>
      <c r="AE1999" s="82"/>
    </row>
    <row r="2000" spans="1:31" x14ac:dyDescent="0.25">
      <c r="A2000" s="18"/>
      <c r="B2000" s="18"/>
      <c r="C2000" s="18"/>
      <c r="D2000" s="74"/>
      <c r="E2000" s="74"/>
      <c r="F2000" s="74"/>
      <c r="G2000" s="75"/>
      <c r="H2000" s="5"/>
      <c r="I2000" s="5"/>
      <c r="J2000" s="5"/>
      <c r="K2000" s="5"/>
      <c r="O2000" s="5"/>
      <c r="P2000" s="5"/>
      <c r="Q2000" s="5"/>
      <c r="R2000" s="18"/>
      <c r="S2000" s="18"/>
      <c r="T2000" s="18"/>
      <c r="AA2000" s="67"/>
      <c r="AB2000" s="67"/>
      <c r="AE2000" s="82"/>
    </row>
    <row r="2001" spans="1:31" x14ac:dyDescent="0.25">
      <c r="A2001" s="18"/>
      <c r="B2001" s="18"/>
      <c r="C2001" s="18"/>
      <c r="D2001" s="74"/>
      <c r="E2001" s="74"/>
      <c r="F2001" s="74"/>
      <c r="G2001" s="75"/>
      <c r="H2001" s="5"/>
      <c r="I2001" s="5"/>
      <c r="J2001" s="5"/>
      <c r="K2001" s="5"/>
      <c r="O2001" s="5"/>
      <c r="P2001" s="5"/>
      <c r="Q2001" s="5"/>
      <c r="R2001" s="18"/>
      <c r="S2001" s="18"/>
      <c r="T2001" s="18"/>
      <c r="AA2001" s="67"/>
      <c r="AB2001" s="67"/>
      <c r="AE2001" s="82"/>
    </row>
    <row r="2002" spans="1:31" x14ac:dyDescent="0.25">
      <c r="A2002" s="18"/>
      <c r="B2002" s="18"/>
      <c r="C2002" s="18"/>
      <c r="D2002" s="74"/>
      <c r="E2002" s="74"/>
      <c r="F2002" s="74"/>
      <c r="G2002" s="75"/>
      <c r="H2002" s="5"/>
      <c r="I2002" s="5"/>
      <c r="J2002" s="5"/>
      <c r="K2002" s="5"/>
      <c r="O2002" s="5"/>
      <c r="P2002" s="5"/>
      <c r="Q2002" s="5"/>
      <c r="R2002" s="18"/>
      <c r="S2002" s="18"/>
      <c r="T2002" s="18"/>
      <c r="AA2002" s="67"/>
      <c r="AB2002" s="67"/>
      <c r="AE2002" s="82"/>
    </row>
    <row r="2003" spans="1:31" x14ac:dyDescent="0.25">
      <c r="A2003" s="18"/>
      <c r="B2003" s="18"/>
      <c r="C2003" s="18"/>
      <c r="D2003" s="74"/>
      <c r="E2003" s="74"/>
      <c r="F2003" s="74"/>
      <c r="G2003" s="75"/>
      <c r="H2003" s="5"/>
      <c r="I2003" s="5"/>
      <c r="J2003" s="5"/>
      <c r="K2003" s="5"/>
      <c r="O2003" s="5"/>
      <c r="P2003" s="5"/>
      <c r="Q2003" s="5"/>
      <c r="R2003" s="18"/>
      <c r="S2003" s="18"/>
      <c r="T2003" s="18"/>
      <c r="AA2003" s="67"/>
      <c r="AB2003" s="67"/>
      <c r="AE2003" s="82"/>
    </row>
    <row r="2004" spans="1:31" x14ac:dyDescent="0.25">
      <c r="A2004" s="18"/>
      <c r="B2004" s="18"/>
      <c r="C2004" s="18"/>
      <c r="D2004" s="74"/>
      <c r="E2004" s="74"/>
      <c r="F2004" s="74"/>
      <c r="G2004" s="75"/>
      <c r="H2004" s="5"/>
      <c r="I2004" s="5"/>
      <c r="J2004" s="5"/>
      <c r="K2004" s="5"/>
      <c r="O2004" s="5"/>
      <c r="P2004" s="5"/>
      <c r="Q2004" s="5"/>
      <c r="R2004" s="18"/>
      <c r="S2004" s="18"/>
      <c r="T2004" s="18"/>
      <c r="AA2004" s="67"/>
      <c r="AB2004" s="67"/>
      <c r="AE2004" s="82"/>
    </row>
    <row r="2005" spans="1:31" x14ac:dyDescent="0.25">
      <c r="A2005" s="18"/>
      <c r="B2005" s="18"/>
      <c r="C2005" s="18"/>
      <c r="D2005" s="74"/>
      <c r="E2005" s="74"/>
      <c r="F2005" s="74"/>
      <c r="G2005" s="75"/>
      <c r="H2005" s="5"/>
      <c r="I2005" s="5"/>
      <c r="J2005" s="5"/>
      <c r="K2005" s="5"/>
      <c r="O2005" s="5"/>
      <c r="P2005" s="5"/>
      <c r="Q2005" s="5"/>
      <c r="R2005" s="18"/>
      <c r="S2005" s="18"/>
      <c r="T2005" s="18"/>
      <c r="AA2005" s="67"/>
      <c r="AB2005" s="67"/>
      <c r="AE2005" s="82"/>
    </row>
    <row r="2006" spans="1:31" x14ac:dyDescent="0.25">
      <c r="A2006" s="18"/>
      <c r="B2006" s="18"/>
      <c r="C2006" s="18"/>
      <c r="D2006" s="74"/>
      <c r="E2006" s="74"/>
      <c r="F2006" s="74"/>
      <c r="G2006" s="75"/>
      <c r="H2006" s="5"/>
      <c r="I2006" s="5"/>
      <c r="J2006" s="5"/>
      <c r="K2006" s="5"/>
      <c r="O2006" s="5"/>
      <c r="P2006" s="5"/>
      <c r="Q2006" s="5"/>
      <c r="R2006" s="18"/>
      <c r="S2006" s="18"/>
      <c r="T2006" s="18"/>
      <c r="AA2006" s="67"/>
      <c r="AB2006" s="67"/>
      <c r="AE2006" s="82"/>
    </row>
    <row r="2007" spans="1:31" x14ac:dyDescent="0.25">
      <c r="A2007" s="18"/>
      <c r="B2007" s="18"/>
      <c r="C2007" s="18"/>
      <c r="D2007" s="74"/>
      <c r="E2007" s="74"/>
      <c r="F2007" s="74"/>
      <c r="G2007" s="75"/>
      <c r="H2007" s="5"/>
      <c r="I2007" s="5"/>
      <c r="J2007" s="5"/>
      <c r="K2007" s="5"/>
      <c r="O2007" s="5"/>
      <c r="P2007" s="5"/>
      <c r="Q2007" s="5"/>
      <c r="R2007" s="18"/>
      <c r="S2007" s="18"/>
      <c r="T2007" s="18"/>
      <c r="AA2007" s="67"/>
      <c r="AB2007" s="67"/>
      <c r="AE2007" s="82"/>
    </row>
    <row r="2008" spans="1:31" x14ac:dyDescent="0.25">
      <c r="A2008" s="18"/>
      <c r="B2008" s="18"/>
      <c r="C2008" s="18"/>
      <c r="D2008" s="74"/>
      <c r="E2008" s="74"/>
      <c r="F2008" s="74"/>
      <c r="G2008" s="75"/>
      <c r="H2008" s="5"/>
      <c r="I2008" s="5"/>
      <c r="J2008" s="5"/>
      <c r="K2008" s="5"/>
      <c r="O2008" s="5"/>
      <c r="P2008" s="5"/>
      <c r="Q2008" s="5"/>
      <c r="R2008" s="18"/>
      <c r="S2008" s="18"/>
      <c r="T2008" s="18"/>
      <c r="AA2008" s="67"/>
      <c r="AB2008" s="67"/>
      <c r="AE2008" s="82"/>
    </row>
    <row r="2009" spans="1:31" x14ac:dyDescent="0.25">
      <c r="A2009" s="18"/>
      <c r="B2009" s="18"/>
      <c r="C2009" s="18"/>
      <c r="D2009" s="74"/>
      <c r="E2009" s="74"/>
      <c r="F2009" s="74"/>
      <c r="G2009" s="75"/>
      <c r="H2009" s="5"/>
      <c r="I2009" s="5"/>
      <c r="J2009" s="5"/>
      <c r="K2009" s="5"/>
      <c r="O2009" s="5"/>
      <c r="P2009" s="5"/>
      <c r="Q2009" s="5"/>
      <c r="R2009" s="18"/>
      <c r="S2009" s="18"/>
      <c r="T2009" s="18"/>
      <c r="AA2009" s="67"/>
      <c r="AB2009" s="67"/>
      <c r="AE2009" s="82"/>
    </row>
    <row r="2010" spans="1:31" x14ac:dyDescent="0.25">
      <c r="A2010" s="18"/>
      <c r="B2010" s="18"/>
      <c r="C2010" s="18"/>
      <c r="D2010" s="74"/>
      <c r="E2010" s="74"/>
      <c r="F2010" s="74"/>
      <c r="G2010" s="75"/>
      <c r="H2010" s="5"/>
      <c r="I2010" s="5"/>
      <c r="J2010" s="5"/>
      <c r="K2010" s="5"/>
      <c r="O2010" s="5"/>
      <c r="P2010" s="5"/>
      <c r="Q2010" s="5"/>
      <c r="R2010" s="18"/>
      <c r="S2010" s="18"/>
      <c r="T2010" s="18"/>
      <c r="AA2010" s="67"/>
      <c r="AB2010" s="67"/>
      <c r="AE2010" s="82"/>
    </row>
    <row r="2011" spans="1:31" x14ac:dyDescent="0.25">
      <c r="A2011" s="18"/>
      <c r="B2011" s="18"/>
      <c r="C2011" s="18"/>
      <c r="D2011" s="74"/>
      <c r="E2011" s="74"/>
      <c r="F2011" s="74"/>
      <c r="G2011" s="75"/>
      <c r="H2011" s="5"/>
      <c r="I2011" s="5"/>
      <c r="J2011" s="5"/>
      <c r="K2011" s="5"/>
      <c r="O2011" s="5"/>
      <c r="P2011" s="5"/>
      <c r="Q2011" s="5"/>
      <c r="R2011" s="18"/>
      <c r="S2011" s="18"/>
      <c r="T2011" s="18"/>
      <c r="AA2011" s="67"/>
      <c r="AB2011" s="67"/>
      <c r="AE2011" s="82"/>
    </row>
    <row r="2012" spans="1:31" x14ac:dyDescent="0.25">
      <c r="A2012" s="18"/>
      <c r="B2012" s="18"/>
      <c r="C2012" s="18"/>
      <c r="D2012" s="74"/>
      <c r="E2012" s="74"/>
      <c r="F2012" s="74"/>
      <c r="G2012" s="75"/>
      <c r="H2012" s="5"/>
      <c r="I2012" s="5"/>
      <c r="J2012" s="5"/>
      <c r="K2012" s="5"/>
      <c r="O2012" s="5"/>
      <c r="P2012" s="5"/>
      <c r="Q2012" s="5"/>
      <c r="R2012" s="18"/>
      <c r="S2012" s="18"/>
      <c r="T2012" s="18"/>
      <c r="AA2012" s="67"/>
      <c r="AB2012" s="67"/>
      <c r="AE2012" s="82"/>
    </row>
    <row r="2013" spans="1:31" x14ac:dyDescent="0.25">
      <c r="A2013" s="18"/>
      <c r="B2013" s="18"/>
      <c r="C2013" s="18"/>
      <c r="D2013" s="74"/>
      <c r="E2013" s="74"/>
      <c r="F2013" s="74"/>
      <c r="G2013" s="75"/>
      <c r="H2013" s="5"/>
      <c r="I2013" s="5"/>
      <c r="J2013" s="5"/>
      <c r="K2013" s="5"/>
      <c r="O2013" s="5"/>
      <c r="P2013" s="5"/>
      <c r="Q2013" s="5"/>
      <c r="R2013" s="18"/>
      <c r="S2013" s="18"/>
      <c r="T2013" s="18"/>
      <c r="AA2013" s="67"/>
      <c r="AB2013" s="67"/>
      <c r="AE2013" s="82"/>
    </row>
    <row r="2014" spans="1:31" x14ac:dyDescent="0.25">
      <c r="A2014" s="18"/>
      <c r="B2014" s="18"/>
      <c r="C2014" s="18"/>
      <c r="D2014" s="74"/>
      <c r="E2014" s="74"/>
      <c r="F2014" s="74"/>
      <c r="G2014" s="75"/>
      <c r="H2014" s="5"/>
      <c r="I2014" s="5"/>
      <c r="J2014" s="5"/>
      <c r="K2014" s="5"/>
      <c r="O2014" s="5"/>
      <c r="P2014" s="5"/>
      <c r="Q2014" s="5"/>
      <c r="R2014" s="18"/>
      <c r="S2014" s="18"/>
      <c r="T2014" s="18"/>
      <c r="AA2014" s="67"/>
      <c r="AB2014" s="67"/>
      <c r="AE2014" s="82"/>
    </row>
    <row r="2015" spans="1:31" x14ac:dyDescent="0.25">
      <c r="A2015" s="18"/>
      <c r="B2015" s="18"/>
      <c r="C2015" s="18"/>
      <c r="D2015" s="74"/>
      <c r="E2015" s="74"/>
      <c r="F2015" s="74"/>
      <c r="G2015" s="75"/>
      <c r="H2015" s="5"/>
      <c r="I2015" s="5"/>
      <c r="J2015" s="5"/>
      <c r="K2015" s="5"/>
      <c r="O2015" s="5"/>
      <c r="P2015" s="5"/>
      <c r="Q2015" s="5"/>
      <c r="R2015" s="18"/>
      <c r="S2015" s="18"/>
      <c r="T2015" s="18"/>
      <c r="AA2015" s="67"/>
      <c r="AB2015" s="67"/>
      <c r="AE2015" s="82"/>
    </row>
    <row r="2016" spans="1:31" x14ac:dyDescent="0.25">
      <c r="A2016" s="18"/>
      <c r="B2016" s="18"/>
      <c r="C2016" s="18"/>
      <c r="D2016" s="74"/>
      <c r="E2016" s="74"/>
      <c r="F2016" s="74"/>
      <c r="G2016" s="75"/>
      <c r="H2016" s="5"/>
      <c r="I2016" s="5"/>
      <c r="J2016" s="5"/>
      <c r="K2016" s="5"/>
      <c r="O2016" s="5"/>
      <c r="P2016" s="5"/>
      <c r="Q2016" s="5"/>
      <c r="R2016" s="18"/>
      <c r="S2016" s="18"/>
      <c r="T2016" s="18"/>
      <c r="AA2016" s="67"/>
      <c r="AB2016" s="67"/>
      <c r="AE2016" s="82"/>
    </row>
    <row r="2017" spans="1:31" x14ac:dyDescent="0.25">
      <c r="A2017" s="18"/>
      <c r="B2017" s="18"/>
      <c r="C2017" s="18"/>
      <c r="D2017" s="74"/>
      <c r="E2017" s="74"/>
      <c r="F2017" s="74"/>
      <c r="G2017" s="75"/>
      <c r="H2017" s="5"/>
      <c r="I2017" s="5"/>
      <c r="J2017" s="5"/>
      <c r="K2017" s="5"/>
      <c r="O2017" s="5"/>
      <c r="P2017" s="5"/>
      <c r="Q2017" s="5"/>
      <c r="R2017" s="18"/>
      <c r="S2017" s="18"/>
      <c r="T2017" s="18"/>
      <c r="AA2017" s="67"/>
      <c r="AB2017" s="67"/>
      <c r="AE2017" s="82"/>
    </row>
    <row r="2018" spans="1:31" x14ac:dyDescent="0.25">
      <c r="A2018" s="18"/>
      <c r="B2018" s="18"/>
      <c r="C2018" s="18"/>
      <c r="D2018" s="74"/>
      <c r="E2018" s="74"/>
      <c r="F2018" s="74"/>
      <c r="G2018" s="75"/>
      <c r="H2018" s="5"/>
      <c r="I2018" s="5"/>
      <c r="J2018" s="5"/>
      <c r="K2018" s="5"/>
      <c r="O2018" s="5"/>
      <c r="P2018" s="5"/>
      <c r="Q2018" s="5"/>
      <c r="R2018" s="18"/>
      <c r="S2018" s="18"/>
      <c r="T2018" s="18"/>
      <c r="AA2018" s="67"/>
      <c r="AB2018" s="67"/>
      <c r="AE2018" s="82"/>
    </row>
    <row r="2019" spans="1:31" x14ac:dyDescent="0.25">
      <c r="A2019" s="18"/>
      <c r="B2019" s="18"/>
      <c r="C2019" s="18"/>
      <c r="D2019" s="74"/>
      <c r="E2019" s="74"/>
      <c r="F2019" s="74"/>
      <c r="G2019" s="75"/>
      <c r="H2019" s="5"/>
      <c r="I2019" s="5"/>
      <c r="J2019" s="5"/>
      <c r="K2019" s="5"/>
      <c r="O2019" s="5"/>
      <c r="P2019" s="5"/>
      <c r="Q2019" s="5"/>
      <c r="R2019" s="18"/>
      <c r="S2019" s="18"/>
      <c r="T2019" s="18"/>
      <c r="AA2019" s="67"/>
      <c r="AB2019" s="67"/>
      <c r="AE2019" s="82"/>
    </row>
    <row r="2020" spans="1:31" x14ac:dyDescent="0.25">
      <c r="A2020" s="18"/>
      <c r="B2020" s="18"/>
      <c r="C2020" s="18"/>
      <c r="D2020" s="74"/>
      <c r="E2020" s="74"/>
      <c r="F2020" s="74"/>
      <c r="G2020" s="75"/>
      <c r="H2020" s="5"/>
      <c r="I2020" s="5"/>
      <c r="J2020" s="5"/>
      <c r="K2020" s="5"/>
      <c r="O2020" s="5"/>
      <c r="P2020" s="5"/>
      <c r="Q2020" s="5"/>
      <c r="R2020" s="18"/>
      <c r="S2020" s="18"/>
      <c r="T2020" s="18"/>
      <c r="AA2020" s="67"/>
      <c r="AB2020" s="67"/>
      <c r="AE2020" s="82"/>
    </row>
    <row r="2021" spans="1:31" x14ac:dyDescent="0.25">
      <c r="A2021" s="18"/>
      <c r="B2021" s="18"/>
      <c r="C2021" s="18"/>
      <c r="D2021" s="74"/>
      <c r="E2021" s="74"/>
      <c r="F2021" s="74"/>
      <c r="G2021" s="75"/>
      <c r="H2021" s="5"/>
      <c r="I2021" s="5"/>
      <c r="J2021" s="5"/>
      <c r="K2021" s="5"/>
      <c r="O2021" s="5"/>
      <c r="P2021" s="5"/>
      <c r="Q2021" s="5"/>
      <c r="R2021" s="18"/>
      <c r="S2021" s="18"/>
      <c r="T2021" s="18"/>
      <c r="AA2021" s="67"/>
      <c r="AB2021" s="67"/>
      <c r="AE2021" s="82"/>
    </row>
    <row r="2022" spans="1:31" x14ac:dyDescent="0.25">
      <c r="A2022" s="18"/>
      <c r="B2022" s="18"/>
      <c r="C2022" s="18"/>
      <c r="D2022" s="74"/>
      <c r="E2022" s="74"/>
      <c r="F2022" s="74"/>
      <c r="G2022" s="75"/>
      <c r="H2022" s="5"/>
      <c r="I2022" s="5"/>
      <c r="J2022" s="5"/>
      <c r="K2022" s="5"/>
      <c r="O2022" s="5"/>
      <c r="P2022" s="5"/>
      <c r="Q2022" s="5"/>
      <c r="R2022" s="18"/>
      <c r="S2022" s="18"/>
      <c r="T2022" s="18"/>
      <c r="AA2022" s="67"/>
      <c r="AB2022" s="67"/>
      <c r="AE2022" s="82"/>
    </row>
    <row r="2023" spans="1:31" x14ac:dyDescent="0.25">
      <c r="A2023" s="18"/>
      <c r="B2023" s="18"/>
      <c r="C2023" s="18"/>
      <c r="D2023" s="74"/>
      <c r="E2023" s="74"/>
      <c r="F2023" s="74"/>
      <c r="G2023" s="75"/>
      <c r="H2023" s="5"/>
      <c r="I2023" s="5"/>
      <c r="J2023" s="5"/>
      <c r="K2023" s="5"/>
      <c r="O2023" s="5"/>
      <c r="P2023" s="5"/>
      <c r="Q2023" s="5"/>
      <c r="R2023" s="18"/>
      <c r="S2023" s="18"/>
      <c r="T2023" s="18"/>
      <c r="AA2023" s="67"/>
      <c r="AB2023" s="67"/>
      <c r="AC2023" s="20"/>
      <c r="AE2023" s="83"/>
    </row>
    <row r="2024" spans="1:31" x14ac:dyDescent="0.25">
      <c r="A2024" s="18"/>
      <c r="B2024" s="18"/>
      <c r="C2024" s="18"/>
      <c r="D2024" s="74"/>
      <c r="E2024" s="74"/>
      <c r="F2024" s="74"/>
      <c r="G2024" s="75"/>
      <c r="H2024" s="5"/>
      <c r="I2024" s="5"/>
      <c r="J2024" s="5"/>
      <c r="K2024" s="5"/>
      <c r="O2024" s="5"/>
      <c r="P2024" s="5"/>
      <c r="Q2024" s="5"/>
      <c r="R2024" s="18"/>
      <c r="S2024" s="18"/>
      <c r="T2024" s="18"/>
      <c r="AA2024" s="67"/>
      <c r="AB2024" s="67"/>
      <c r="AC2024" s="20"/>
      <c r="AE2024" s="83"/>
    </row>
    <row r="2025" spans="1:31" x14ac:dyDescent="0.25">
      <c r="A2025" s="18"/>
      <c r="B2025" s="18"/>
      <c r="C2025" s="18"/>
      <c r="D2025" s="74"/>
      <c r="E2025" s="74"/>
      <c r="F2025" s="74"/>
      <c r="G2025" s="75"/>
      <c r="H2025" s="5"/>
      <c r="I2025" s="5"/>
      <c r="J2025" s="5"/>
      <c r="K2025" s="5"/>
      <c r="O2025" s="5"/>
      <c r="P2025" s="5"/>
      <c r="Q2025" s="5"/>
      <c r="R2025" s="18"/>
      <c r="S2025" s="18"/>
      <c r="T2025" s="18"/>
      <c r="AA2025" s="67"/>
      <c r="AB2025" s="67"/>
      <c r="AC2025" s="20"/>
      <c r="AE2025" s="83"/>
    </row>
    <row r="2026" spans="1:31" x14ac:dyDescent="0.25">
      <c r="A2026" s="18"/>
      <c r="B2026" s="18"/>
      <c r="C2026" s="18"/>
      <c r="D2026" s="74"/>
      <c r="E2026" s="74"/>
      <c r="F2026" s="74"/>
      <c r="G2026" s="75"/>
      <c r="H2026" s="5"/>
      <c r="I2026" s="5"/>
      <c r="J2026" s="5"/>
      <c r="K2026" s="5"/>
      <c r="O2026" s="5"/>
      <c r="P2026" s="5"/>
      <c r="Q2026" s="5"/>
      <c r="R2026" s="18"/>
      <c r="S2026" s="18"/>
      <c r="T2026" s="18"/>
      <c r="AA2026" s="67"/>
      <c r="AB2026" s="67"/>
      <c r="AC2026" s="20"/>
      <c r="AE2026" s="83"/>
    </row>
    <row r="2027" spans="1:31" x14ac:dyDescent="0.25">
      <c r="A2027" s="18"/>
      <c r="B2027" s="18"/>
      <c r="C2027" s="18"/>
      <c r="D2027" s="74"/>
      <c r="E2027" s="74"/>
      <c r="F2027" s="74"/>
      <c r="G2027" s="75"/>
      <c r="H2027" s="5"/>
      <c r="I2027" s="5"/>
      <c r="J2027" s="5"/>
      <c r="K2027" s="5"/>
      <c r="O2027" s="5"/>
      <c r="P2027" s="5"/>
      <c r="Q2027" s="5"/>
      <c r="R2027" s="18"/>
      <c r="S2027" s="18"/>
      <c r="T2027" s="18"/>
      <c r="AA2027" s="67"/>
      <c r="AB2027" s="67"/>
      <c r="AC2027" s="20"/>
      <c r="AE2027" s="83"/>
    </row>
    <row r="2028" spans="1:31" x14ac:dyDescent="0.25">
      <c r="A2028" s="18"/>
      <c r="B2028" s="18"/>
      <c r="C2028" s="18"/>
      <c r="D2028" s="74"/>
      <c r="E2028" s="74"/>
      <c r="F2028" s="74"/>
      <c r="G2028" s="75"/>
      <c r="H2028" s="5"/>
      <c r="I2028" s="5"/>
      <c r="J2028" s="5"/>
      <c r="K2028" s="5"/>
      <c r="O2028" s="5"/>
      <c r="P2028" s="5"/>
      <c r="Q2028" s="5"/>
      <c r="R2028" s="18"/>
      <c r="S2028" s="18"/>
      <c r="T2028" s="18"/>
      <c r="AA2028" s="67"/>
      <c r="AB2028" s="67"/>
      <c r="AC2028" s="20"/>
      <c r="AE2028" s="83"/>
    </row>
    <row r="2029" spans="1:31" x14ac:dyDescent="0.25">
      <c r="A2029" s="18"/>
      <c r="B2029" s="18"/>
      <c r="C2029" s="18"/>
      <c r="D2029" s="74"/>
      <c r="E2029" s="74"/>
      <c r="F2029" s="74"/>
      <c r="G2029" s="75"/>
      <c r="H2029" s="5"/>
      <c r="I2029" s="5"/>
      <c r="J2029" s="5"/>
      <c r="K2029" s="5"/>
      <c r="O2029" s="5"/>
      <c r="P2029" s="5"/>
      <c r="Q2029" s="5"/>
      <c r="R2029" s="18"/>
      <c r="S2029" s="18"/>
      <c r="T2029" s="18"/>
      <c r="AA2029" s="67"/>
      <c r="AB2029" s="67"/>
      <c r="AC2029" s="20"/>
      <c r="AE2029" s="83"/>
    </row>
    <row r="2030" spans="1:31" x14ac:dyDescent="0.25">
      <c r="A2030" s="18"/>
      <c r="B2030" s="18"/>
      <c r="C2030" s="18"/>
      <c r="D2030" s="74"/>
      <c r="E2030" s="74"/>
      <c r="F2030" s="74"/>
      <c r="G2030" s="75"/>
      <c r="H2030" s="5"/>
      <c r="I2030" s="5"/>
      <c r="J2030" s="5"/>
      <c r="K2030" s="5"/>
      <c r="O2030" s="5"/>
      <c r="P2030" s="5"/>
      <c r="Q2030" s="5"/>
      <c r="R2030" s="18"/>
      <c r="S2030" s="18"/>
      <c r="T2030" s="18"/>
      <c r="AA2030" s="67"/>
      <c r="AB2030" s="67"/>
      <c r="AC2030" s="20"/>
      <c r="AE2030" s="83"/>
    </row>
    <row r="2031" spans="1:31" x14ac:dyDescent="0.25">
      <c r="A2031" s="18"/>
      <c r="B2031" s="18"/>
      <c r="C2031" s="18"/>
      <c r="D2031" s="74"/>
      <c r="E2031" s="74"/>
      <c r="F2031" s="74"/>
      <c r="G2031" s="75"/>
      <c r="H2031" s="5"/>
      <c r="I2031" s="5"/>
      <c r="J2031" s="5"/>
      <c r="K2031" s="5"/>
      <c r="O2031" s="5"/>
      <c r="P2031" s="5"/>
      <c r="Q2031" s="5"/>
      <c r="R2031" s="18"/>
      <c r="S2031" s="18"/>
      <c r="T2031" s="18"/>
      <c r="AA2031" s="67"/>
      <c r="AB2031" s="67"/>
      <c r="AC2031" s="20"/>
      <c r="AE2031" s="83"/>
    </row>
    <row r="2032" spans="1:31" x14ac:dyDescent="0.25">
      <c r="A2032" s="18"/>
      <c r="B2032" s="18"/>
      <c r="C2032" s="18"/>
      <c r="D2032" s="74"/>
      <c r="E2032" s="74"/>
      <c r="F2032" s="74"/>
      <c r="G2032" s="75"/>
      <c r="H2032" s="5"/>
      <c r="I2032" s="5"/>
      <c r="J2032" s="5"/>
      <c r="K2032" s="5"/>
      <c r="O2032" s="5"/>
      <c r="P2032" s="5"/>
      <c r="Q2032" s="5"/>
      <c r="R2032" s="18"/>
      <c r="S2032" s="18"/>
      <c r="T2032" s="18"/>
      <c r="AA2032" s="67"/>
      <c r="AB2032" s="67"/>
      <c r="AC2032" s="20"/>
      <c r="AE2032" s="83"/>
    </row>
    <row r="2033" spans="1:31" x14ac:dyDescent="0.25">
      <c r="A2033" s="18"/>
      <c r="B2033" s="18"/>
      <c r="C2033" s="18"/>
      <c r="D2033" s="74"/>
      <c r="E2033" s="74"/>
      <c r="F2033" s="74"/>
      <c r="G2033" s="75"/>
      <c r="H2033" s="5"/>
      <c r="I2033" s="5"/>
      <c r="J2033" s="5"/>
      <c r="K2033" s="5"/>
      <c r="O2033" s="5"/>
      <c r="P2033" s="5"/>
      <c r="Q2033" s="5"/>
      <c r="R2033" s="18"/>
      <c r="S2033" s="18"/>
      <c r="T2033" s="18"/>
      <c r="AA2033" s="67"/>
      <c r="AB2033" s="67"/>
      <c r="AC2033" s="20"/>
      <c r="AE2033" s="83"/>
    </row>
    <row r="2034" spans="1:31" x14ac:dyDescent="0.25">
      <c r="A2034" s="18"/>
      <c r="B2034" s="18"/>
      <c r="C2034" s="18"/>
      <c r="D2034" s="74"/>
      <c r="E2034" s="74"/>
      <c r="F2034" s="74"/>
      <c r="G2034" s="75"/>
      <c r="H2034" s="5"/>
      <c r="I2034" s="5"/>
      <c r="J2034" s="5"/>
      <c r="K2034" s="5"/>
      <c r="O2034" s="5"/>
      <c r="P2034" s="5"/>
      <c r="Q2034" s="5"/>
      <c r="R2034" s="18"/>
      <c r="S2034" s="18"/>
      <c r="T2034" s="18"/>
      <c r="AA2034" s="67"/>
      <c r="AB2034" s="67"/>
      <c r="AC2034" s="20"/>
      <c r="AE2034" s="83"/>
    </row>
    <row r="2035" spans="1:31" x14ac:dyDescent="0.25">
      <c r="A2035" s="18"/>
      <c r="B2035" s="18"/>
      <c r="C2035" s="18"/>
      <c r="D2035" s="74"/>
      <c r="E2035" s="74"/>
      <c r="F2035" s="74"/>
      <c r="G2035" s="75"/>
      <c r="H2035" s="5"/>
      <c r="I2035" s="5"/>
      <c r="J2035" s="5"/>
      <c r="K2035" s="5"/>
      <c r="O2035" s="5"/>
      <c r="P2035" s="5"/>
      <c r="Q2035" s="5"/>
      <c r="R2035" s="18"/>
      <c r="S2035" s="18"/>
      <c r="T2035" s="18"/>
      <c r="AA2035" s="67"/>
      <c r="AB2035" s="67"/>
      <c r="AC2035" s="20"/>
      <c r="AE2035" s="83"/>
    </row>
    <row r="2036" spans="1:31" x14ac:dyDescent="0.25">
      <c r="A2036" s="18"/>
      <c r="B2036" s="18"/>
      <c r="C2036" s="18"/>
      <c r="D2036" s="74"/>
      <c r="E2036" s="74"/>
      <c r="F2036" s="74"/>
      <c r="G2036" s="75"/>
      <c r="H2036" s="5"/>
      <c r="I2036" s="5"/>
      <c r="J2036" s="5"/>
      <c r="K2036" s="5"/>
      <c r="O2036" s="5"/>
      <c r="P2036" s="5"/>
      <c r="Q2036" s="5"/>
      <c r="R2036" s="18"/>
      <c r="S2036" s="18"/>
      <c r="T2036" s="18"/>
      <c r="AA2036" s="67"/>
      <c r="AB2036" s="67"/>
      <c r="AC2036" s="20"/>
      <c r="AE2036" s="83"/>
    </row>
    <row r="2037" spans="1:31" x14ac:dyDescent="0.25">
      <c r="A2037" s="18"/>
      <c r="B2037" s="18"/>
      <c r="C2037" s="18"/>
      <c r="D2037" s="74"/>
      <c r="E2037" s="74"/>
      <c r="F2037" s="74"/>
      <c r="G2037" s="75"/>
      <c r="H2037" s="5"/>
      <c r="I2037" s="5"/>
      <c r="J2037" s="5"/>
      <c r="K2037" s="5"/>
      <c r="O2037" s="5"/>
      <c r="P2037" s="5"/>
      <c r="Q2037" s="5"/>
      <c r="R2037" s="18"/>
      <c r="S2037" s="18"/>
      <c r="T2037" s="18"/>
      <c r="AA2037" s="67"/>
      <c r="AB2037" s="67"/>
      <c r="AC2037" s="20"/>
      <c r="AE2037" s="83"/>
    </row>
    <row r="2038" spans="1:31" x14ac:dyDescent="0.25">
      <c r="A2038" s="18"/>
      <c r="B2038" s="18"/>
      <c r="C2038" s="18"/>
      <c r="D2038" s="74"/>
      <c r="E2038" s="74"/>
      <c r="F2038" s="74"/>
      <c r="G2038" s="75"/>
      <c r="H2038" s="5"/>
      <c r="I2038" s="5"/>
      <c r="J2038" s="5"/>
      <c r="K2038" s="5"/>
      <c r="O2038" s="5"/>
      <c r="P2038" s="5"/>
      <c r="Q2038" s="5"/>
      <c r="R2038" s="18"/>
      <c r="S2038" s="18"/>
      <c r="T2038" s="18"/>
      <c r="AA2038" s="67"/>
      <c r="AB2038" s="67"/>
      <c r="AC2038" s="20"/>
      <c r="AE2038" s="83"/>
    </row>
    <row r="2039" spans="1:31" x14ac:dyDescent="0.25">
      <c r="A2039" s="18"/>
      <c r="B2039" s="18"/>
      <c r="C2039" s="18"/>
      <c r="D2039" s="74"/>
      <c r="E2039" s="74"/>
      <c r="F2039" s="74"/>
      <c r="G2039" s="75"/>
      <c r="H2039" s="5"/>
      <c r="I2039" s="5"/>
      <c r="J2039" s="5"/>
      <c r="K2039" s="5"/>
      <c r="O2039" s="5"/>
      <c r="P2039" s="5"/>
      <c r="Q2039" s="5"/>
      <c r="R2039" s="18"/>
      <c r="S2039" s="18"/>
      <c r="T2039" s="18"/>
      <c r="AA2039" s="67"/>
      <c r="AB2039" s="67"/>
      <c r="AC2039" s="20"/>
      <c r="AE2039" s="83"/>
    </row>
    <row r="2040" spans="1:31" x14ac:dyDescent="0.25">
      <c r="A2040" s="18"/>
      <c r="B2040" s="18"/>
      <c r="C2040" s="18"/>
      <c r="D2040" s="74"/>
      <c r="E2040" s="74"/>
      <c r="F2040" s="74"/>
      <c r="G2040" s="75"/>
      <c r="H2040" s="5"/>
      <c r="I2040" s="5"/>
      <c r="J2040" s="5"/>
      <c r="K2040" s="5"/>
      <c r="O2040" s="5"/>
      <c r="P2040" s="5"/>
      <c r="Q2040" s="5"/>
      <c r="R2040" s="18"/>
      <c r="S2040" s="18"/>
      <c r="T2040" s="18"/>
      <c r="AA2040" s="67"/>
      <c r="AB2040" s="67"/>
      <c r="AC2040" s="20"/>
      <c r="AE2040" s="83"/>
    </row>
    <row r="2041" spans="1:31" x14ac:dyDescent="0.25">
      <c r="A2041" s="18"/>
      <c r="B2041" s="18"/>
      <c r="C2041" s="18"/>
      <c r="D2041" s="74"/>
      <c r="E2041" s="74"/>
      <c r="F2041" s="74"/>
      <c r="G2041" s="75"/>
      <c r="H2041" s="5"/>
      <c r="I2041" s="5"/>
      <c r="J2041" s="5"/>
      <c r="K2041" s="5"/>
      <c r="O2041" s="5"/>
      <c r="P2041" s="5"/>
      <c r="Q2041" s="5"/>
      <c r="R2041" s="18"/>
      <c r="S2041" s="18"/>
      <c r="T2041" s="18"/>
      <c r="AA2041" s="67"/>
      <c r="AB2041" s="67"/>
      <c r="AC2041" s="20"/>
      <c r="AE2041" s="83"/>
    </row>
    <row r="2042" spans="1:31" x14ac:dyDescent="0.25">
      <c r="A2042" s="18"/>
      <c r="B2042" s="18"/>
      <c r="C2042" s="18"/>
      <c r="D2042" s="74"/>
      <c r="E2042" s="74"/>
      <c r="F2042" s="74"/>
      <c r="G2042" s="75"/>
      <c r="H2042" s="5"/>
      <c r="I2042" s="5"/>
      <c r="J2042" s="5"/>
      <c r="K2042" s="5"/>
      <c r="O2042" s="5"/>
      <c r="P2042" s="5"/>
      <c r="Q2042" s="5"/>
      <c r="R2042" s="18"/>
      <c r="S2042" s="18"/>
      <c r="T2042" s="18"/>
      <c r="AA2042" s="67"/>
      <c r="AB2042" s="67"/>
      <c r="AC2042" s="20"/>
      <c r="AE2042" s="83"/>
    </row>
    <row r="2043" spans="1:31" x14ac:dyDescent="0.25">
      <c r="A2043" s="18"/>
      <c r="B2043" s="18"/>
      <c r="C2043" s="18"/>
      <c r="D2043" s="74"/>
      <c r="E2043" s="74"/>
      <c r="F2043" s="74"/>
      <c r="G2043" s="75"/>
      <c r="H2043" s="5"/>
      <c r="I2043" s="5"/>
      <c r="J2043" s="5"/>
      <c r="K2043" s="5"/>
      <c r="O2043" s="5"/>
      <c r="P2043" s="5"/>
      <c r="Q2043" s="5"/>
      <c r="R2043" s="18"/>
      <c r="S2043" s="18"/>
      <c r="T2043" s="18"/>
      <c r="AA2043" s="67"/>
      <c r="AB2043" s="67"/>
      <c r="AC2043" s="20"/>
      <c r="AE2043" s="83"/>
    </row>
    <row r="2044" spans="1:31" x14ac:dyDescent="0.25">
      <c r="A2044" s="18"/>
      <c r="B2044" s="18"/>
      <c r="C2044" s="18"/>
      <c r="D2044" s="74"/>
      <c r="E2044" s="74"/>
      <c r="F2044" s="74"/>
      <c r="G2044" s="75"/>
      <c r="H2044" s="5"/>
      <c r="I2044" s="5"/>
      <c r="J2044" s="5"/>
      <c r="K2044" s="5"/>
      <c r="O2044" s="5"/>
      <c r="P2044" s="5"/>
      <c r="Q2044" s="5"/>
      <c r="R2044" s="18"/>
      <c r="S2044" s="18"/>
      <c r="T2044" s="18"/>
      <c r="AA2044" s="67"/>
      <c r="AB2044" s="67"/>
      <c r="AC2044" s="20"/>
      <c r="AE2044" s="83"/>
    </row>
    <row r="2045" spans="1:31" x14ac:dyDescent="0.25">
      <c r="A2045" s="18"/>
      <c r="B2045" s="18"/>
      <c r="C2045" s="18"/>
      <c r="D2045" s="74"/>
      <c r="E2045" s="74"/>
      <c r="F2045" s="74"/>
      <c r="G2045" s="75"/>
      <c r="H2045" s="5"/>
      <c r="I2045" s="5"/>
      <c r="J2045" s="5"/>
      <c r="K2045" s="5"/>
      <c r="O2045" s="5"/>
      <c r="P2045" s="5"/>
      <c r="Q2045" s="5"/>
      <c r="R2045" s="18"/>
      <c r="S2045" s="18"/>
      <c r="T2045" s="18"/>
      <c r="AA2045" s="67"/>
      <c r="AB2045" s="67"/>
      <c r="AC2045" s="20"/>
      <c r="AE2045" s="83"/>
    </row>
    <row r="2046" spans="1:31" x14ac:dyDescent="0.25">
      <c r="A2046" s="18"/>
      <c r="B2046" s="18"/>
      <c r="C2046" s="18"/>
      <c r="D2046" s="74"/>
      <c r="E2046" s="74"/>
      <c r="F2046" s="74"/>
      <c r="G2046" s="75"/>
      <c r="H2046" s="5"/>
      <c r="I2046" s="5"/>
      <c r="J2046" s="5"/>
      <c r="K2046" s="5"/>
      <c r="O2046" s="5"/>
      <c r="P2046" s="5"/>
      <c r="Q2046" s="5"/>
      <c r="R2046" s="18"/>
      <c r="S2046" s="18"/>
      <c r="T2046" s="18"/>
      <c r="AA2046" s="67"/>
      <c r="AB2046" s="67"/>
      <c r="AC2046" s="20"/>
      <c r="AE2046" s="83"/>
    </row>
    <row r="2047" spans="1:31" x14ac:dyDescent="0.25">
      <c r="A2047" s="18"/>
      <c r="B2047" s="18"/>
      <c r="C2047" s="18"/>
      <c r="D2047" s="74"/>
      <c r="E2047" s="74"/>
      <c r="F2047" s="74"/>
      <c r="G2047" s="75"/>
      <c r="H2047" s="5"/>
      <c r="I2047" s="5"/>
      <c r="J2047" s="5"/>
      <c r="K2047" s="5"/>
      <c r="O2047" s="5"/>
      <c r="P2047" s="5"/>
      <c r="Q2047" s="5"/>
      <c r="R2047" s="18"/>
      <c r="S2047" s="18"/>
      <c r="T2047" s="18"/>
      <c r="AA2047" s="67"/>
      <c r="AB2047" s="67"/>
      <c r="AC2047" s="20"/>
      <c r="AE2047" s="83"/>
    </row>
    <row r="2048" spans="1:31" x14ac:dyDescent="0.25">
      <c r="A2048" s="18"/>
      <c r="B2048" s="18"/>
      <c r="C2048" s="18"/>
      <c r="D2048" s="74"/>
      <c r="E2048" s="74"/>
      <c r="F2048" s="74"/>
      <c r="G2048" s="75"/>
      <c r="H2048" s="5"/>
      <c r="I2048" s="5"/>
      <c r="J2048" s="5"/>
      <c r="K2048" s="5"/>
      <c r="O2048" s="5"/>
      <c r="P2048" s="5"/>
      <c r="Q2048" s="5"/>
      <c r="R2048" s="18"/>
      <c r="S2048" s="18"/>
      <c r="T2048" s="18"/>
      <c r="AA2048" s="67"/>
      <c r="AB2048" s="67"/>
      <c r="AC2048" s="20"/>
      <c r="AE2048" s="83"/>
    </row>
    <row r="2049" spans="1:31" x14ac:dyDescent="0.25">
      <c r="A2049" s="18"/>
      <c r="B2049" s="18"/>
      <c r="C2049" s="18"/>
      <c r="D2049" s="74"/>
      <c r="E2049" s="74"/>
      <c r="F2049" s="74"/>
      <c r="G2049" s="75"/>
      <c r="H2049" s="5"/>
      <c r="I2049" s="5"/>
      <c r="J2049" s="5"/>
      <c r="K2049" s="5"/>
      <c r="O2049" s="5"/>
      <c r="P2049" s="5"/>
      <c r="Q2049" s="5"/>
      <c r="R2049" s="18"/>
      <c r="S2049" s="18"/>
      <c r="T2049" s="18"/>
      <c r="AA2049" s="67"/>
      <c r="AB2049" s="67"/>
      <c r="AC2049" s="20"/>
      <c r="AE2049" s="83"/>
    </row>
    <row r="2050" spans="1:31" x14ac:dyDescent="0.25">
      <c r="A2050" s="18"/>
      <c r="B2050" s="18"/>
      <c r="C2050" s="18"/>
      <c r="D2050" s="74"/>
      <c r="E2050" s="74"/>
      <c r="F2050" s="74"/>
      <c r="G2050" s="75"/>
      <c r="H2050" s="5"/>
      <c r="I2050" s="5"/>
      <c r="J2050" s="5"/>
      <c r="K2050" s="5"/>
      <c r="O2050" s="5"/>
      <c r="P2050" s="5"/>
      <c r="Q2050" s="5"/>
      <c r="R2050" s="18"/>
      <c r="S2050" s="18"/>
      <c r="T2050" s="18"/>
      <c r="AA2050" s="67"/>
      <c r="AB2050" s="67"/>
      <c r="AC2050" s="20"/>
      <c r="AE2050" s="83"/>
    </row>
    <row r="2051" spans="1:31" x14ac:dyDescent="0.25">
      <c r="A2051" s="18"/>
      <c r="B2051" s="18"/>
      <c r="C2051" s="18"/>
      <c r="D2051" s="74"/>
      <c r="E2051" s="74"/>
      <c r="F2051" s="74"/>
      <c r="G2051" s="75"/>
      <c r="H2051" s="5"/>
      <c r="I2051" s="5"/>
      <c r="J2051" s="5"/>
      <c r="K2051" s="5"/>
      <c r="O2051" s="5"/>
      <c r="P2051" s="5"/>
      <c r="Q2051" s="5"/>
      <c r="R2051" s="18"/>
      <c r="S2051" s="18"/>
      <c r="T2051" s="18"/>
      <c r="AA2051" s="67"/>
      <c r="AB2051" s="67"/>
      <c r="AC2051" s="20"/>
      <c r="AE2051" s="83"/>
    </row>
    <row r="2052" spans="1:31" x14ac:dyDescent="0.25">
      <c r="A2052" s="18"/>
      <c r="B2052" s="18"/>
      <c r="C2052" s="18"/>
      <c r="D2052" s="74"/>
      <c r="E2052" s="74"/>
      <c r="F2052" s="74"/>
      <c r="G2052" s="75"/>
      <c r="H2052" s="5"/>
      <c r="I2052" s="5"/>
      <c r="J2052" s="5"/>
      <c r="K2052" s="5"/>
      <c r="O2052" s="5"/>
      <c r="P2052" s="5"/>
      <c r="Q2052" s="5"/>
      <c r="R2052" s="18"/>
      <c r="S2052" s="18"/>
      <c r="T2052" s="18"/>
      <c r="AA2052" s="67"/>
      <c r="AB2052" s="67"/>
      <c r="AC2052" s="20"/>
      <c r="AE2052" s="83"/>
    </row>
    <row r="2053" spans="1:31" x14ac:dyDescent="0.25">
      <c r="A2053" s="18"/>
      <c r="B2053" s="18"/>
      <c r="C2053" s="18"/>
      <c r="D2053" s="74"/>
      <c r="E2053" s="74"/>
      <c r="F2053" s="74"/>
      <c r="G2053" s="75"/>
      <c r="H2053" s="5"/>
      <c r="I2053" s="5"/>
      <c r="J2053" s="5"/>
      <c r="K2053" s="5"/>
      <c r="O2053" s="5"/>
      <c r="P2053" s="5"/>
      <c r="Q2053" s="5"/>
      <c r="R2053" s="18"/>
      <c r="S2053" s="18"/>
      <c r="T2053" s="18"/>
      <c r="AA2053" s="67"/>
      <c r="AB2053" s="67"/>
      <c r="AC2053" s="20"/>
      <c r="AE2053" s="83"/>
    </row>
    <row r="2054" spans="1:31" x14ac:dyDescent="0.25">
      <c r="A2054" s="18"/>
      <c r="B2054" s="18"/>
      <c r="C2054" s="18"/>
      <c r="D2054" s="74"/>
      <c r="E2054" s="74"/>
      <c r="F2054" s="74"/>
      <c r="G2054" s="75"/>
      <c r="H2054" s="5"/>
      <c r="I2054" s="5"/>
      <c r="J2054" s="5"/>
      <c r="K2054" s="5"/>
      <c r="O2054" s="5"/>
      <c r="P2054" s="5"/>
      <c r="Q2054" s="5"/>
      <c r="R2054" s="18"/>
      <c r="S2054" s="18"/>
      <c r="T2054" s="18"/>
      <c r="AA2054" s="67"/>
      <c r="AB2054" s="67"/>
      <c r="AC2054" s="20"/>
      <c r="AE2054" s="83"/>
    </row>
    <row r="2055" spans="1:31" x14ac:dyDescent="0.25">
      <c r="A2055" s="18"/>
      <c r="B2055" s="18"/>
      <c r="C2055" s="18"/>
      <c r="D2055" s="74"/>
      <c r="E2055" s="74"/>
      <c r="F2055" s="74"/>
      <c r="G2055" s="75"/>
      <c r="H2055" s="5"/>
      <c r="I2055" s="5"/>
      <c r="J2055" s="5"/>
      <c r="K2055" s="5"/>
      <c r="O2055" s="5"/>
      <c r="P2055" s="5"/>
      <c r="Q2055" s="5"/>
      <c r="R2055" s="18"/>
      <c r="S2055" s="18"/>
      <c r="T2055" s="18"/>
      <c r="AA2055" s="67"/>
      <c r="AB2055" s="67"/>
      <c r="AC2055" s="20"/>
      <c r="AE2055" s="83"/>
    </row>
    <row r="2056" spans="1:31" x14ac:dyDescent="0.25">
      <c r="A2056" s="18"/>
      <c r="B2056" s="18"/>
      <c r="C2056" s="18"/>
      <c r="D2056" s="74"/>
      <c r="E2056" s="74"/>
      <c r="F2056" s="74"/>
      <c r="G2056" s="75"/>
      <c r="H2056" s="5"/>
      <c r="I2056" s="5"/>
      <c r="J2056" s="5"/>
      <c r="K2056" s="5"/>
      <c r="O2056" s="5"/>
      <c r="P2056" s="5"/>
      <c r="Q2056" s="5"/>
      <c r="R2056" s="18"/>
      <c r="S2056" s="18"/>
      <c r="T2056" s="18"/>
      <c r="AA2056" s="67"/>
      <c r="AB2056" s="67"/>
      <c r="AC2056" s="20"/>
      <c r="AE2056" s="83"/>
    </row>
    <row r="2057" spans="1:31" x14ac:dyDescent="0.25">
      <c r="A2057" s="18"/>
      <c r="B2057" s="18"/>
      <c r="C2057" s="18"/>
      <c r="D2057" s="74"/>
      <c r="E2057" s="74"/>
      <c r="F2057" s="74"/>
      <c r="G2057" s="75"/>
      <c r="H2057" s="5"/>
      <c r="I2057" s="5"/>
      <c r="J2057" s="5"/>
      <c r="K2057" s="5"/>
      <c r="O2057" s="5"/>
      <c r="P2057" s="5"/>
      <c r="Q2057" s="5"/>
      <c r="R2057" s="18"/>
      <c r="S2057" s="18"/>
      <c r="T2057" s="18"/>
      <c r="AA2057" s="67"/>
      <c r="AB2057" s="67"/>
      <c r="AC2057" s="20"/>
      <c r="AE2057" s="83"/>
    </row>
    <row r="2058" spans="1:31" x14ac:dyDescent="0.25">
      <c r="A2058" s="18"/>
      <c r="B2058" s="18"/>
      <c r="C2058" s="18"/>
      <c r="D2058" s="74"/>
      <c r="E2058" s="74"/>
      <c r="F2058" s="74"/>
      <c r="G2058" s="75"/>
      <c r="H2058" s="5"/>
      <c r="I2058" s="5"/>
      <c r="J2058" s="5"/>
      <c r="K2058" s="5"/>
      <c r="O2058" s="5"/>
      <c r="P2058" s="5"/>
      <c r="Q2058" s="5"/>
      <c r="R2058" s="18"/>
      <c r="S2058" s="18"/>
      <c r="T2058" s="18"/>
      <c r="AA2058" s="67"/>
      <c r="AB2058" s="67"/>
      <c r="AC2058" s="20"/>
      <c r="AE2058" s="83"/>
    </row>
    <row r="2059" spans="1:31" x14ac:dyDescent="0.25">
      <c r="A2059" s="18"/>
      <c r="B2059" s="18"/>
      <c r="C2059" s="18"/>
      <c r="D2059" s="74"/>
      <c r="E2059" s="74"/>
      <c r="F2059" s="74"/>
      <c r="G2059" s="75"/>
      <c r="H2059" s="5"/>
      <c r="I2059" s="5"/>
      <c r="J2059" s="5"/>
      <c r="K2059" s="5"/>
      <c r="O2059" s="5"/>
      <c r="P2059" s="5"/>
      <c r="Q2059" s="5"/>
      <c r="R2059" s="18"/>
      <c r="S2059" s="18"/>
      <c r="T2059" s="18"/>
      <c r="AA2059" s="67"/>
      <c r="AB2059" s="67"/>
      <c r="AC2059" s="20"/>
      <c r="AE2059" s="83"/>
    </row>
    <row r="2060" spans="1:31" x14ac:dyDescent="0.25">
      <c r="A2060" s="18"/>
      <c r="B2060" s="18"/>
      <c r="C2060" s="18"/>
      <c r="D2060" s="74"/>
      <c r="E2060" s="74"/>
      <c r="F2060" s="74"/>
      <c r="G2060" s="75"/>
      <c r="H2060" s="5"/>
      <c r="I2060" s="5"/>
      <c r="J2060" s="5"/>
      <c r="K2060" s="5"/>
      <c r="O2060" s="5"/>
      <c r="P2060" s="5"/>
      <c r="Q2060" s="5"/>
      <c r="R2060" s="18"/>
      <c r="S2060" s="18"/>
      <c r="T2060" s="18"/>
      <c r="AA2060" s="67"/>
      <c r="AB2060" s="67"/>
      <c r="AC2060" s="20"/>
      <c r="AE2060" s="83"/>
    </row>
    <row r="2061" spans="1:31" x14ac:dyDescent="0.25">
      <c r="A2061" s="18"/>
      <c r="B2061" s="18"/>
      <c r="C2061" s="18"/>
      <c r="D2061" s="74"/>
      <c r="E2061" s="74"/>
      <c r="F2061" s="74"/>
      <c r="G2061" s="75"/>
      <c r="H2061" s="5"/>
      <c r="I2061" s="5"/>
      <c r="J2061" s="5"/>
      <c r="K2061" s="5"/>
      <c r="O2061" s="5"/>
      <c r="P2061" s="5"/>
      <c r="Q2061" s="5"/>
      <c r="R2061" s="18"/>
      <c r="S2061" s="18"/>
      <c r="T2061" s="18"/>
      <c r="AA2061" s="67"/>
      <c r="AB2061" s="67"/>
      <c r="AC2061" s="20"/>
      <c r="AE2061" s="83"/>
    </row>
    <row r="2062" spans="1:31" x14ac:dyDescent="0.25">
      <c r="A2062" s="18"/>
      <c r="B2062" s="18"/>
      <c r="C2062" s="18"/>
      <c r="D2062" s="74"/>
      <c r="E2062" s="74"/>
      <c r="F2062" s="74"/>
      <c r="G2062" s="75"/>
      <c r="H2062" s="5"/>
      <c r="I2062" s="5"/>
      <c r="J2062" s="5"/>
      <c r="K2062" s="5"/>
      <c r="O2062" s="5"/>
      <c r="P2062" s="5"/>
      <c r="Q2062" s="5"/>
      <c r="R2062" s="18"/>
      <c r="S2062" s="18"/>
      <c r="T2062" s="18"/>
      <c r="AA2062" s="67"/>
      <c r="AB2062" s="67"/>
      <c r="AC2062" s="20"/>
      <c r="AE2062" s="83"/>
    </row>
    <row r="2063" spans="1:31" x14ac:dyDescent="0.25">
      <c r="A2063" s="18"/>
      <c r="B2063" s="18"/>
      <c r="C2063" s="18"/>
      <c r="D2063" s="74"/>
      <c r="E2063" s="74"/>
      <c r="F2063" s="74"/>
      <c r="G2063" s="75"/>
      <c r="H2063" s="5"/>
      <c r="I2063" s="5"/>
      <c r="J2063" s="5"/>
      <c r="K2063" s="5"/>
      <c r="O2063" s="5"/>
      <c r="P2063" s="5"/>
      <c r="Q2063" s="5"/>
      <c r="R2063" s="18"/>
      <c r="S2063" s="18"/>
      <c r="T2063" s="18"/>
      <c r="AA2063" s="67"/>
      <c r="AB2063" s="67"/>
      <c r="AC2063" s="20"/>
      <c r="AE2063" s="83"/>
    </row>
    <row r="2064" spans="1:31" x14ac:dyDescent="0.25">
      <c r="A2064" s="18"/>
      <c r="B2064" s="18"/>
      <c r="C2064" s="18"/>
      <c r="D2064" s="74"/>
      <c r="E2064" s="74"/>
      <c r="F2064" s="74"/>
      <c r="G2064" s="75"/>
      <c r="H2064" s="5"/>
      <c r="I2064" s="5"/>
      <c r="J2064" s="5"/>
      <c r="K2064" s="5"/>
      <c r="O2064" s="5"/>
      <c r="P2064" s="5"/>
      <c r="Q2064" s="5"/>
      <c r="R2064" s="18"/>
      <c r="S2064" s="18"/>
      <c r="T2064" s="18"/>
      <c r="AA2064" s="67"/>
      <c r="AB2064" s="67"/>
      <c r="AC2064" s="20"/>
      <c r="AE2064" s="83"/>
    </row>
    <row r="2065" spans="1:31" x14ac:dyDescent="0.25">
      <c r="A2065" s="18"/>
      <c r="B2065" s="18"/>
      <c r="C2065" s="18"/>
      <c r="D2065" s="74"/>
      <c r="E2065" s="74"/>
      <c r="F2065" s="74"/>
      <c r="G2065" s="75"/>
      <c r="H2065" s="5"/>
      <c r="I2065" s="5"/>
      <c r="J2065" s="5"/>
      <c r="K2065" s="5"/>
      <c r="O2065" s="5"/>
      <c r="P2065" s="5"/>
      <c r="Q2065" s="5"/>
      <c r="R2065" s="18"/>
      <c r="S2065" s="18"/>
      <c r="T2065" s="18"/>
      <c r="AA2065" s="67"/>
      <c r="AB2065" s="67"/>
      <c r="AC2065" s="20"/>
      <c r="AE2065" s="83"/>
    </row>
    <row r="2066" spans="1:31" x14ac:dyDescent="0.25">
      <c r="A2066" s="18"/>
      <c r="B2066" s="18"/>
      <c r="C2066" s="18"/>
      <c r="D2066" s="74"/>
      <c r="E2066" s="74"/>
      <c r="F2066" s="74"/>
      <c r="G2066" s="75"/>
      <c r="H2066" s="5"/>
      <c r="I2066" s="5"/>
      <c r="J2066" s="5"/>
      <c r="K2066" s="5"/>
      <c r="O2066" s="5"/>
      <c r="P2066" s="5"/>
      <c r="Q2066" s="5"/>
      <c r="R2066" s="18"/>
      <c r="S2066" s="18"/>
      <c r="T2066" s="18"/>
      <c r="AA2066" s="67"/>
      <c r="AB2066" s="67"/>
      <c r="AC2066" s="20"/>
      <c r="AE2066" s="83"/>
    </row>
    <row r="2067" spans="1:31" x14ac:dyDescent="0.25">
      <c r="A2067" s="18"/>
      <c r="B2067" s="18"/>
      <c r="C2067" s="18"/>
      <c r="D2067" s="74"/>
      <c r="E2067" s="74"/>
      <c r="F2067" s="74"/>
      <c r="G2067" s="75"/>
      <c r="H2067" s="5"/>
      <c r="I2067" s="5"/>
      <c r="J2067" s="5"/>
      <c r="K2067" s="5"/>
      <c r="O2067" s="5"/>
      <c r="P2067" s="5"/>
      <c r="Q2067" s="5"/>
      <c r="R2067" s="18"/>
      <c r="S2067" s="18"/>
      <c r="T2067" s="18"/>
      <c r="AA2067" s="67"/>
      <c r="AB2067" s="67"/>
      <c r="AC2067" s="20"/>
      <c r="AE2067" s="83"/>
    </row>
    <row r="2068" spans="1:31" x14ac:dyDescent="0.25">
      <c r="A2068" s="18"/>
      <c r="B2068" s="18"/>
      <c r="C2068" s="18"/>
      <c r="D2068" s="74"/>
      <c r="E2068" s="74"/>
      <c r="F2068" s="74"/>
      <c r="G2068" s="75"/>
      <c r="H2068" s="5"/>
      <c r="I2068" s="5"/>
      <c r="J2068" s="5"/>
      <c r="K2068" s="5"/>
      <c r="O2068" s="5"/>
      <c r="P2068" s="5"/>
      <c r="Q2068" s="5"/>
      <c r="R2068" s="18"/>
      <c r="S2068" s="18"/>
      <c r="T2068" s="18"/>
      <c r="AA2068" s="67"/>
      <c r="AB2068" s="67"/>
      <c r="AC2068" s="20"/>
      <c r="AE2068" s="83"/>
    </row>
    <row r="2069" spans="1:31" x14ac:dyDescent="0.25">
      <c r="A2069" s="18"/>
      <c r="B2069" s="18"/>
      <c r="C2069" s="18"/>
      <c r="D2069" s="74"/>
      <c r="E2069" s="74"/>
      <c r="F2069" s="74"/>
      <c r="G2069" s="75"/>
      <c r="H2069" s="5"/>
      <c r="I2069" s="5"/>
      <c r="J2069" s="5"/>
      <c r="K2069" s="5"/>
      <c r="O2069" s="5"/>
      <c r="P2069" s="5"/>
      <c r="Q2069" s="5"/>
      <c r="R2069" s="18"/>
      <c r="S2069" s="18"/>
      <c r="T2069" s="18"/>
      <c r="AA2069" s="67"/>
      <c r="AB2069" s="67"/>
      <c r="AC2069" s="20"/>
      <c r="AE2069" s="83"/>
    </row>
    <row r="2070" spans="1:31" x14ac:dyDescent="0.25">
      <c r="A2070" s="18"/>
      <c r="B2070" s="18"/>
      <c r="C2070" s="18"/>
      <c r="D2070" s="74"/>
      <c r="E2070" s="74"/>
      <c r="F2070" s="74"/>
      <c r="G2070" s="75"/>
      <c r="H2070" s="5"/>
      <c r="I2070" s="5"/>
      <c r="J2070" s="5"/>
      <c r="K2070" s="5"/>
      <c r="O2070" s="5"/>
      <c r="P2070" s="5"/>
      <c r="Q2070" s="5"/>
      <c r="R2070" s="18"/>
      <c r="S2070" s="18"/>
      <c r="T2070" s="18"/>
      <c r="AA2070" s="67"/>
      <c r="AB2070" s="67"/>
      <c r="AC2070" s="20"/>
      <c r="AE2070" s="83"/>
    </row>
    <row r="2071" spans="1:31" x14ac:dyDescent="0.25">
      <c r="A2071" s="18"/>
      <c r="B2071" s="18"/>
      <c r="C2071" s="18"/>
      <c r="D2071" s="74"/>
      <c r="E2071" s="74"/>
      <c r="F2071" s="74"/>
      <c r="G2071" s="75"/>
      <c r="H2071" s="5"/>
      <c r="I2071" s="5"/>
      <c r="J2071" s="5"/>
      <c r="K2071" s="5"/>
      <c r="O2071" s="5"/>
      <c r="P2071" s="5"/>
      <c r="Q2071" s="5"/>
      <c r="R2071" s="18"/>
      <c r="S2071" s="18"/>
      <c r="T2071" s="18"/>
      <c r="AA2071" s="67"/>
      <c r="AB2071" s="67"/>
      <c r="AC2071" s="20"/>
      <c r="AE2071" s="83"/>
    </row>
    <row r="2072" spans="1:31" x14ac:dyDescent="0.25">
      <c r="A2072" s="18"/>
      <c r="B2072" s="18"/>
      <c r="C2072" s="18"/>
      <c r="D2072" s="74"/>
      <c r="E2072" s="74"/>
      <c r="F2072" s="74"/>
      <c r="G2072" s="75"/>
      <c r="H2072" s="5"/>
      <c r="I2072" s="5"/>
      <c r="J2072" s="5"/>
      <c r="K2072" s="5"/>
      <c r="O2072" s="5"/>
      <c r="P2072" s="5"/>
      <c r="Q2072" s="5"/>
      <c r="R2072" s="18"/>
      <c r="S2072" s="18"/>
      <c r="T2072" s="18"/>
      <c r="AA2072" s="67"/>
      <c r="AB2072" s="67"/>
      <c r="AC2072" s="20"/>
      <c r="AE2072" s="83"/>
    </row>
    <row r="2073" spans="1:31" x14ac:dyDescent="0.25">
      <c r="A2073" s="18"/>
      <c r="B2073" s="18"/>
      <c r="C2073" s="18"/>
      <c r="D2073" s="74"/>
      <c r="E2073" s="74"/>
      <c r="F2073" s="74"/>
      <c r="G2073" s="75"/>
      <c r="H2073" s="5"/>
      <c r="I2073" s="5"/>
      <c r="J2073" s="5"/>
      <c r="K2073" s="5"/>
      <c r="O2073" s="5"/>
      <c r="P2073" s="5"/>
      <c r="Q2073" s="5"/>
      <c r="R2073" s="18"/>
      <c r="S2073" s="18"/>
      <c r="T2073" s="18"/>
      <c r="AA2073" s="67"/>
      <c r="AB2073" s="67"/>
      <c r="AC2073" s="20"/>
      <c r="AE2073" s="83"/>
    </row>
    <row r="2074" spans="1:31" x14ac:dyDescent="0.25">
      <c r="A2074" s="18"/>
      <c r="B2074" s="18"/>
      <c r="C2074" s="18"/>
      <c r="D2074" s="74"/>
      <c r="E2074" s="74"/>
      <c r="F2074" s="74"/>
      <c r="G2074" s="75"/>
      <c r="H2074" s="5"/>
      <c r="I2074" s="5"/>
      <c r="J2074" s="5"/>
      <c r="K2074" s="5"/>
      <c r="O2074" s="5"/>
      <c r="P2074" s="5"/>
      <c r="Q2074" s="5"/>
      <c r="R2074" s="18"/>
      <c r="S2074" s="18"/>
      <c r="T2074" s="18"/>
      <c r="AA2074" s="67"/>
      <c r="AB2074" s="67"/>
      <c r="AC2074" s="20"/>
      <c r="AE2074" s="83"/>
    </row>
    <row r="2075" spans="1:31" x14ac:dyDescent="0.25">
      <c r="A2075" s="18"/>
      <c r="B2075" s="18"/>
      <c r="C2075" s="18"/>
      <c r="D2075" s="74"/>
      <c r="E2075" s="74"/>
      <c r="F2075" s="74"/>
      <c r="G2075" s="75"/>
      <c r="H2075" s="5"/>
      <c r="I2075" s="5"/>
      <c r="J2075" s="5"/>
      <c r="K2075" s="5"/>
      <c r="O2075" s="5"/>
      <c r="P2075" s="5"/>
      <c r="Q2075" s="5"/>
      <c r="R2075" s="18"/>
      <c r="S2075" s="18"/>
      <c r="T2075" s="18"/>
      <c r="AA2075" s="67"/>
      <c r="AB2075" s="67"/>
      <c r="AC2075" s="20"/>
      <c r="AE2075" s="83"/>
    </row>
    <row r="2076" spans="1:31" x14ac:dyDescent="0.25">
      <c r="A2076" s="18"/>
      <c r="B2076" s="18"/>
      <c r="C2076" s="18"/>
      <c r="D2076" s="74"/>
      <c r="E2076" s="74"/>
      <c r="F2076" s="74"/>
      <c r="G2076" s="75"/>
      <c r="H2076" s="5"/>
      <c r="I2076" s="5"/>
      <c r="J2076" s="5"/>
      <c r="K2076" s="5"/>
      <c r="O2076" s="5"/>
      <c r="P2076" s="5"/>
      <c r="Q2076" s="5"/>
      <c r="R2076" s="18"/>
      <c r="S2076" s="18"/>
      <c r="T2076" s="18"/>
      <c r="AA2076" s="67"/>
      <c r="AB2076" s="67"/>
      <c r="AC2076" s="20"/>
      <c r="AE2076" s="83"/>
    </row>
    <row r="2077" spans="1:31" x14ac:dyDescent="0.25">
      <c r="A2077" s="18"/>
      <c r="B2077" s="18"/>
      <c r="C2077" s="18"/>
      <c r="D2077" s="74"/>
      <c r="E2077" s="74"/>
      <c r="F2077" s="74"/>
      <c r="G2077" s="75"/>
      <c r="H2077" s="5"/>
      <c r="I2077" s="5"/>
      <c r="J2077" s="5"/>
      <c r="K2077" s="5"/>
      <c r="O2077" s="5"/>
      <c r="P2077" s="5"/>
      <c r="Q2077" s="5"/>
      <c r="R2077" s="18"/>
      <c r="S2077" s="18"/>
      <c r="T2077" s="18"/>
      <c r="AA2077" s="67"/>
      <c r="AB2077" s="67"/>
      <c r="AC2077" s="20"/>
      <c r="AE2077" s="83"/>
    </row>
    <row r="2078" spans="1:31" x14ac:dyDescent="0.25">
      <c r="A2078" s="18"/>
      <c r="B2078" s="18"/>
      <c r="C2078" s="18"/>
      <c r="D2078" s="74"/>
      <c r="E2078" s="74"/>
      <c r="F2078" s="74"/>
      <c r="G2078" s="75"/>
      <c r="H2078" s="5"/>
      <c r="I2078" s="5"/>
      <c r="J2078" s="5"/>
      <c r="K2078" s="5"/>
      <c r="O2078" s="5"/>
      <c r="P2078" s="5"/>
      <c r="Q2078" s="5"/>
      <c r="R2078" s="18"/>
      <c r="S2078" s="18"/>
      <c r="T2078" s="18"/>
      <c r="AA2078" s="67"/>
      <c r="AB2078" s="67"/>
      <c r="AC2078" s="20"/>
      <c r="AE2078" s="83"/>
    </row>
    <row r="2079" spans="1:31" x14ac:dyDescent="0.25">
      <c r="A2079" s="18"/>
      <c r="B2079" s="18"/>
      <c r="C2079" s="18"/>
      <c r="D2079" s="74"/>
      <c r="E2079" s="74"/>
      <c r="F2079" s="74"/>
      <c r="G2079" s="75"/>
      <c r="H2079" s="5"/>
      <c r="I2079" s="5"/>
      <c r="J2079" s="5"/>
      <c r="K2079" s="5"/>
      <c r="O2079" s="5"/>
      <c r="P2079" s="5"/>
      <c r="Q2079" s="5"/>
      <c r="R2079" s="18"/>
      <c r="S2079" s="18"/>
      <c r="T2079" s="18"/>
      <c r="AA2079" s="67"/>
      <c r="AB2079" s="67"/>
      <c r="AC2079" s="20"/>
      <c r="AE2079" s="83"/>
    </row>
    <row r="2080" spans="1:31" x14ac:dyDescent="0.25">
      <c r="A2080" s="18"/>
      <c r="B2080" s="18"/>
      <c r="C2080" s="18"/>
      <c r="D2080" s="74"/>
      <c r="E2080" s="74"/>
      <c r="F2080" s="74"/>
      <c r="G2080" s="75"/>
      <c r="H2080" s="5"/>
      <c r="I2080" s="5"/>
      <c r="J2080" s="5"/>
      <c r="K2080" s="5"/>
      <c r="O2080" s="5"/>
      <c r="P2080" s="5"/>
      <c r="Q2080" s="5"/>
      <c r="R2080" s="18"/>
      <c r="S2080" s="18"/>
      <c r="T2080" s="18"/>
      <c r="AA2080" s="67"/>
      <c r="AB2080" s="67"/>
      <c r="AC2080" s="20"/>
      <c r="AE2080" s="83"/>
    </row>
    <row r="2081" spans="1:31" x14ac:dyDescent="0.25">
      <c r="A2081" s="18"/>
      <c r="B2081" s="18"/>
      <c r="C2081" s="18"/>
      <c r="D2081" s="74"/>
      <c r="E2081" s="74"/>
      <c r="F2081" s="74"/>
      <c r="G2081" s="75"/>
      <c r="H2081" s="5"/>
      <c r="I2081" s="5"/>
      <c r="J2081" s="5"/>
      <c r="K2081" s="5"/>
      <c r="O2081" s="5"/>
      <c r="P2081" s="5"/>
      <c r="Q2081" s="5"/>
      <c r="R2081" s="18"/>
      <c r="S2081" s="18"/>
      <c r="T2081" s="18"/>
      <c r="AA2081" s="67"/>
      <c r="AB2081" s="67"/>
      <c r="AC2081" s="20"/>
      <c r="AE2081" s="83"/>
    </row>
    <row r="2082" spans="1:31" x14ac:dyDescent="0.25">
      <c r="A2082" s="18"/>
      <c r="B2082" s="18"/>
      <c r="C2082" s="18"/>
      <c r="D2082" s="74"/>
      <c r="E2082" s="74"/>
      <c r="F2082" s="74"/>
      <c r="G2082" s="75"/>
      <c r="H2082" s="5"/>
      <c r="I2082" s="5"/>
      <c r="J2082" s="5"/>
      <c r="K2082" s="5"/>
      <c r="O2082" s="5"/>
      <c r="P2082" s="5"/>
      <c r="Q2082" s="5"/>
      <c r="R2082" s="18"/>
      <c r="S2082" s="18"/>
      <c r="T2082" s="18"/>
      <c r="AA2082" s="67"/>
      <c r="AB2082" s="67"/>
      <c r="AC2082" s="20"/>
      <c r="AE2082" s="83"/>
    </row>
    <row r="2083" spans="1:31" x14ac:dyDescent="0.25">
      <c r="A2083" s="18"/>
      <c r="B2083" s="18"/>
      <c r="C2083" s="18"/>
      <c r="D2083" s="74"/>
      <c r="E2083" s="74"/>
      <c r="F2083" s="74"/>
      <c r="G2083" s="75"/>
      <c r="H2083" s="5"/>
      <c r="I2083" s="5"/>
      <c r="J2083" s="5"/>
      <c r="K2083" s="5"/>
      <c r="O2083" s="5"/>
      <c r="P2083" s="5"/>
      <c r="Q2083" s="5"/>
      <c r="R2083" s="18"/>
      <c r="S2083" s="18"/>
      <c r="T2083" s="18"/>
      <c r="AA2083" s="67"/>
      <c r="AB2083" s="67"/>
      <c r="AC2083" s="20"/>
      <c r="AE2083" s="83"/>
    </row>
    <row r="2084" spans="1:31" x14ac:dyDescent="0.25">
      <c r="A2084" s="18"/>
      <c r="B2084" s="18"/>
      <c r="C2084" s="18"/>
      <c r="D2084" s="74"/>
      <c r="E2084" s="74"/>
      <c r="F2084" s="74"/>
      <c r="G2084" s="75"/>
      <c r="H2084" s="5"/>
      <c r="I2084" s="5"/>
      <c r="J2084" s="5"/>
      <c r="K2084" s="5"/>
      <c r="O2084" s="5"/>
      <c r="P2084" s="5"/>
      <c r="Q2084" s="5"/>
      <c r="R2084" s="18"/>
      <c r="S2084" s="18"/>
      <c r="T2084" s="18"/>
      <c r="AA2084" s="67"/>
      <c r="AB2084" s="67"/>
      <c r="AC2084" s="20"/>
      <c r="AE2084" s="83"/>
    </row>
    <row r="2085" spans="1:31" x14ac:dyDescent="0.25">
      <c r="A2085" s="18"/>
      <c r="B2085" s="18"/>
      <c r="C2085" s="18"/>
      <c r="D2085" s="74"/>
      <c r="E2085" s="74"/>
      <c r="F2085" s="74"/>
      <c r="G2085" s="75"/>
      <c r="H2085" s="5"/>
      <c r="I2085" s="5"/>
      <c r="J2085" s="5"/>
      <c r="K2085" s="5"/>
      <c r="O2085" s="5"/>
      <c r="P2085" s="5"/>
      <c r="Q2085" s="5"/>
      <c r="R2085" s="18"/>
      <c r="S2085" s="18"/>
      <c r="T2085" s="18"/>
      <c r="AA2085" s="67"/>
      <c r="AB2085" s="67"/>
      <c r="AC2085" s="20"/>
      <c r="AE2085" s="83"/>
    </row>
    <row r="2086" spans="1:31" x14ac:dyDescent="0.25">
      <c r="A2086" s="18"/>
      <c r="B2086" s="18"/>
      <c r="C2086" s="18"/>
      <c r="D2086" s="74"/>
      <c r="E2086" s="74"/>
      <c r="F2086" s="74"/>
      <c r="G2086" s="75"/>
      <c r="H2086" s="5"/>
      <c r="I2086" s="5"/>
      <c r="J2086" s="5"/>
      <c r="K2086" s="5"/>
      <c r="O2086" s="5"/>
      <c r="P2086" s="5"/>
      <c r="Q2086" s="5"/>
      <c r="R2086" s="18"/>
      <c r="S2086" s="18"/>
      <c r="T2086" s="18"/>
      <c r="AA2086" s="67"/>
      <c r="AB2086" s="67"/>
      <c r="AC2086" s="20"/>
      <c r="AE2086" s="83"/>
    </row>
    <row r="2087" spans="1:31" x14ac:dyDescent="0.25">
      <c r="A2087" s="18"/>
      <c r="B2087" s="18"/>
      <c r="C2087" s="18"/>
      <c r="D2087" s="74"/>
      <c r="E2087" s="74"/>
      <c r="F2087" s="74"/>
      <c r="G2087" s="75"/>
      <c r="H2087" s="5"/>
      <c r="I2087" s="5"/>
      <c r="J2087" s="5"/>
      <c r="K2087" s="5"/>
      <c r="O2087" s="5"/>
      <c r="P2087" s="5"/>
      <c r="Q2087" s="5"/>
      <c r="R2087" s="18"/>
      <c r="S2087" s="18"/>
      <c r="T2087" s="18"/>
      <c r="AA2087" s="67"/>
      <c r="AB2087" s="67"/>
      <c r="AC2087" s="20"/>
      <c r="AE2087" s="83"/>
    </row>
    <row r="2088" spans="1:31" x14ac:dyDescent="0.25">
      <c r="A2088" s="18"/>
      <c r="B2088" s="18"/>
      <c r="C2088" s="18"/>
      <c r="D2088" s="74"/>
      <c r="E2088" s="74"/>
      <c r="F2088" s="74"/>
      <c r="G2088" s="75"/>
      <c r="H2088" s="5"/>
      <c r="I2088" s="5"/>
      <c r="J2088" s="5"/>
      <c r="K2088" s="5"/>
      <c r="O2088" s="5"/>
      <c r="P2088" s="5"/>
      <c r="Q2088" s="5"/>
      <c r="R2088" s="18"/>
      <c r="S2088" s="18"/>
      <c r="T2088" s="18"/>
      <c r="AA2088" s="67"/>
      <c r="AB2088" s="67"/>
      <c r="AC2088" s="20"/>
      <c r="AE2088" s="83"/>
    </row>
    <row r="2089" spans="1:31" x14ac:dyDescent="0.25">
      <c r="A2089" s="18"/>
      <c r="B2089" s="18"/>
      <c r="C2089" s="18"/>
      <c r="D2089" s="74"/>
      <c r="E2089" s="74"/>
      <c r="F2089" s="74"/>
      <c r="G2089" s="75"/>
      <c r="H2089" s="5"/>
      <c r="I2089" s="5"/>
      <c r="J2089" s="5"/>
      <c r="K2089" s="5"/>
      <c r="O2089" s="5"/>
      <c r="P2089" s="5"/>
      <c r="Q2089" s="5"/>
      <c r="R2089" s="18"/>
      <c r="S2089" s="18"/>
      <c r="T2089" s="18"/>
      <c r="AA2089" s="67"/>
      <c r="AB2089" s="67"/>
      <c r="AC2089" s="20"/>
      <c r="AE2089" s="83"/>
    </row>
    <row r="2090" spans="1:31" x14ac:dyDescent="0.25">
      <c r="A2090" s="18"/>
      <c r="B2090" s="18"/>
      <c r="C2090" s="18"/>
      <c r="D2090" s="74"/>
      <c r="E2090" s="74"/>
      <c r="F2090" s="74"/>
      <c r="G2090" s="75"/>
      <c r="H2090" s="5"/>
      <c r="I2090" s="5"/>
      <c r="J2090" s="5"/>
      <c r="K2090" s="5"/>
      <c r="O2090" s="5"/>
      <c r="P2090" s="5"/>
      <c r="Q2090" s="5"/>
      <c r="R2090" s="18"/>
      <c r="S2090" s="18"/>
      <c r="T2090" s="18"/>
      <c r="AA2090" s="67"/>
      <c r="AB2090" s="67"/>
      <c r="AC2090" s="20"/>
      <c r="AE2090" s="83"/>
    </row>
    <row r="2091" spans="1:31" x14ac:dyDescent="0.25">
      <c r="A2091" s="18"/>
      <c r="B2091" s="18"/>
      <c r="C2091" s="18"/>
      <c r="D2091" s="74"/>
      <c r="E2091" s="74"/>
      <c r="F2091" s="74"/>
      <c r="G2091" s="75"/>
      <c r="H2091" s="5"/>
      <c r="I2091" s="5"/>
      <c r="J2091" s="5"/>
      <c r="K2091" s="5"/>
      <c r="O2091" s="5"/>
      <c r="P2091" s="5"/>
      <c r="Q2091" s="5"/>
      <c r="R2091" s="18"/>
      <c r="S2091" s="18"/>
      <c r="T2091" s="18"/>
      <c r="AA2091" s="67"/>
      <c r="AB2091" s="67"/>
      <c r="AC2091" s="20"/>
      <c r="AE2091" s="83"/>
    </row>
    <row r="2092" spans="1:31" x14ac:dyDescent="0.25">
      <c r="A2092" s="18"/>
      <c r="B2092" s="18"/>
      <c r="C2092" s="18"/>
      <c r="D2092" s="74"/>
      <c r="E2092" s="74"/>
      <c r="F2092" s="74"/>
      <c r="G2092" s="75"/>
      <c r="H2092" s="5"/>
      <c r="I2092" s="5"/>
      <c r="J2092" s="5"/>
      <c r="K2092" s="5"/>
      <c r="O2092" s="5"/>
      <c r="P2092" s="5"/>
      <c r="Q2092" s="5"/>
      <c r="R2092" s="18"/>
      <c r="S2092" s="18"/>
      <c r="T2092" s="18"/>
      <c r="AA2092" s="67"/>
      <c r="AB2092" s="67"/>
      <c r="AC2092" s="20"/>
      <c r="AE2092" s="83"/>
    </row>
    <row r="2093" spans="1:31" x14ac:dyDescent="0.25">
      <c r="A2093" s="18"/>
      <c r="B2093" s="18"/>
      <c r="C2093" s="18"/>
      <c r="D2093" s="74"/>
      <c r="E2093" s="74"/>
      <c r="F2093" s="74"/>
      <c r="G2093" s="75"/>
      <c r="H2093" s="5"/>
      <c r="I2093" s="5"/>
      <c r="J2093" s="5"/>
      <c r="K2093" s="5"/>
      <c r="O2093" s="5"/>
      <c r="P2093" s="5"/>
      <c r="Q2093" s="5"/>
      <c r="R2093" s="18"/>
      <c r="S2093" s="18"/>
      <c r="T2093" s="18"/>
      <c r="AA2093" s="67"/>
      <c r="AB2093" s="67"/>
      <c r="AC2093" s="20"/>
      <c r="AE2093" s="83"/>
    </row>
    <row r="2094" spans="1:31" x14ac:dyDescent="0.25">
      <c r="A2094" s="18"/>
      <c r="B2094" s="18"/>
      <c r="C2094" s="18"/>
      <c r="D2094" s="74"/>
      <c r="E2094" s="74"/>
      <c r="F2094" s="74"/>
      <c r="G2094" s="75"/>
      <c r="H2094" s="5"/>
      <c r="I2094" s="5"/>
      <c r="J2094" s="5"/>
      <c r="K2094" s="5"/>
      <c r="O2094" s="5"/>
      <c r="P2094" s="5"/>
      <c r="Q2094" s="5"/>
      <c r="R2094" s="18"/>
      <c r="S2094" s="18"/>
      <c r="T2094" s="18"/>
      <c r="AA2094" s="67"/>
      <c r="AB2094" s="67"/>
      <c r="AC2094" s="20"/>
      <c r="AE2094" s="83"/>
    </row>
    <row r="2095" spans="1:31" x14ac:dyDescent="0.25">
      <c r="A2095" s="18"/>
      <c r="B2095" s="18"/>
      <c r="C2095" s="18"/>
      <c r="D2095" s="74"/>
      <c r="E2095" s="74"/>
      <c r="F2095" s="74"/>
      <c r="G2095" s="75"/>
      <c r="H2095" s="5"/>
      <c r="I2095" s="5"/>
      <c r="J2095" s="5"/>
      <c r="K2095" s="5"/>
      <c r="O2095" s="5"/>
      <c r="P2095" s="5"/>
      <c r="Q2095" s="5"/>
      <c r="R2095" s="18"/>
      <c r="S2095" s="18"/>
      <c r="T2095" s="18"/>
      <c r="AA2095" s="67"/>
      <c r="AB2095" s="67"/>
      <c r="AC2095" s="20"/>
      <c r="AE2095" s="83"/>
    </row>
    <row r="2096" spans="1:31" x14ac:dyDescent="0.25">
      <c r="A2096" s="18"/>
      <c r="B2096" s="18"/>
      <c r="C2096" s="18"/>
      <c r="D2096" s="74"/>
      <c r="E2096" s="74"/>
      <c r="F2096" s="74"/>
      <c r="G2096" s="75"/>
      <c r="H2096" s="5"/>
      <c r="I2096" s="5"/>
      <c r="J2096" s="5"/>
      <c r="K2096" s="5"/>
      <c r="O2096" s="5"/>
      <c r="P2096" s="5"/>
      <c r="Q2096" s="5"/>
      <c r="R2096" s="18"/>
      <c r="S2096" s="18"/>
      <c r="T2096" s="18"/>
      <c r="AA2096" s="67"/>
      <c r="AB2096" s="67"/>
      <c r="AC2096" s="20"/>
      <c r="AE2096" s="83"/>
    </row>
    <row r="2097" spans="1:31" x14ac:dyDescent="0.25">
      <c r="A2097" s="18"/>
      <c r="B2097" s="18"/>
      <c r="C2097" s="18"/>
      <c r="D2097" s="74"/>
      <c r="E2097" s="74"/>
      <c r="F2097" s="74"/>
      <c r="G2097" s="75"/>
      <c r="H2097" s="5"/>
      <c r="I2097" s="5"/>
      <c r="J2097" s="5"/>
      <c r="K2097" s="5"/>
      <c r="O2097" s="5"/>
      <c r="P2097" s="5"/>
      <c r="Q2097" s="5"/>
      <c r="R2097" s="18"/>
      <c r="S2097" s="18"/>
      <c r="T2097" s="18"/>
      <c r="AA2097" s="67"/>
      <c r="AB2097" s="67"/>
      <c r="AC2097" s="20"/>
      <c r="AE2097" s="83"/>
    </row>
    <row r="2098" spans="1:31" x14ac:dyDescent="0.25">
      <c r="A2098" s="18"/>
      <c r="B2098" s="18"/>
      <c r="C2098" s="18"/>
      <c r="D2098" s="74"/>
      <c r="E2098" s="74"/>
      <c r="F2098" s="74"/>
      <c r="G2098" s="75"/>
      <c r="H2098" s="5"/>
      <c r="I2098" s="5"/>
      <c r="J2098" s="5"/>
      <c r="K2098" s="5"/>
      <c r="O2098" s="5"/>
      <c r="P2098" s="5"/>
      <c r="Q2098" s="5"/>
      <c r="R2098" s="18"/>
      <c r="S2098" s="18"/>
      <c r="T2098" s="18"/>
      <c r="AA2098" s="67"/>
      <c r="AB2098" s="67"/>
      <c r="AC2098" s="20"/>
      <c r="AE2098" s="83"/>
    </row>
    <row r="2099" spans="1:31" x14ac:dyDescent="0.25">
      <c r="A2099" s="18"/>
      <c r="B2099" s="18"/>
      <c r="C2099" s="18"/>
      <c r="D2099" s="74"/>
      <c r="E2099" s="74"/>
      <c r="F2099" s="74"/>
      <c r="G2099" s="75"/>
      <c r="H2099" s="5"/>
      <c r="I2099" s="5"/>
      <c r="J2099" s="5"/>
      <c r="K2099" s="5"/>
      <c r="O2099" s="5"/>
      <c r="P2099" s="5"/>
      <c r="Q2099" s="5"/>
      <c r="R2099" s="18"/>
      <c r="S2099" s="18"/>
      <c r="T2099" s="18"/>
      <c r="AA2099" s="67"/>
      <c r="AB2099" s="67"/>
      <c r="AC2099" s="20"/>
      <c r="AE2099" s="83"/>
    </row>
    <row r="2100" spans="1:31" x14ac:dyDescent="0.25">
      <c r="A2100" s="18"/>
      <c r="B2100" s="18"/>
      <c r="C2100" s="18"/>
      <c r="D2100" s="74"/>
      <c r="E2100" s="74"/>
      <c r="F2100" s="74"/>
      <c r="G2100" s="75"/>
      <c r="H2100" s="5"/>
      <c r="I2100" s="5"/>
      <c r="J2100" s="5"/>
      <c r="K2100" s="5"/>
      <c r="O2100" s="5"/>
      <c r="P2100" s="5"/>
      <c r="Q2100" s="5"/>
      <c r="R2100" s="18"/>
      <c r="S2100" s="18"/>
      <c r="T2100" s="18"/>
      <c r="AA2100" s="67"/>
      <c r="AB2100" s="67"/>
      <c r="AC2100" s="20"/>
      <c r="AE2100" s="83"/>
    </row>
    <row r="2101" spans="1:31" x14ac:dyDescent="0.25">
      <c r="A2101" s="18"/>
      <c r="B2101" s="18"/>
      <c r="C2101" s="18"/>
      <c r="D2101" s="74"/>
      <c r="E2101" s="74"/>
      <c r="F2101" s="74"/>
      <c r="G2101" s="75"/>
      <c r="H2101" s="5"/>
      <c r="I2101" s="5"/>
      <c r="J2101" s="5"/>
      <c r="K2101" s="5"/>
      <c r="O2101" s="5"/>
      <c r="P2101" s="5"/>
      <c r="Q2101" s="5"/>
      <c r="R2101" s="18"/>
      <c r="S2101" s="18"/>
      <c r="T2101" s="18"/>
      <c r="AA2101" s="67"/>
      <c r="AB2101" s="67"/>
      <c r="AC2101" s="20"/>
      <c r="AE2101" s="83"/>
    </row>
    <row r="2102" spans="1:31" x14ac:dyDescent="0.25">
      <c r="A2102" s="18"/>
      <c r="B2102" s="18"/>
      <c r="C2102" s="18"/>
      <c r="D2102" s="74"/>
      <c r="E2102" s="74"/>
      <c r="F2102" s="74"/>
      <c r="G2102" s="75"/>
      <c r="H2102" s="5"/>
      <c r="I2102" s="5"/>
      <c r="J2102" s="5"/>
      <c r="K2102" s="5"/>
      <c r="O2102" s="5"/>
      <c r="P2102" s="5"/>
      <c r="Q2102" s="5"/>
      <c r="R2102" s="18"/>
      <c r="S2102" s="18"/>
      <c r="T2102" s="18"/>
      <c r="AA2102" s="67"/>
      <c r="AB2102" s="67"/>
      <c r="AC2102" s="20"/>
      <c r="AE2102" s="83"/>
    </row>
    <row r="2103" spans="1:31" x14ac:dyDescent="0.25">
      <c r="A2103" s="18"/>
      <c r="B2103" s="18"/>
      <c r="C2103" s="18"/>
      <c r="D2103" s="74"/>
      <c r="E2103" s="74"/>
      <c r="F2103" s="74"/>
      <c r="G2103" s="75"/>
      <c r="H2103" s="5"/>
      <c r="I2103" s="5"/>
      <c r="J2103" s="5"/>
      <c r="K2103" s="5"/>
      <c r="O2103" s="5"/>
      <c r="P2103" s="5"/>
      <c r="Q2103" s="5"/>
      <c r="R2103" s="18"/>
      <c r="S2103" s="18"/>
      <c r="T2103" s="18"/>
      <c r="AA2103" s="67"/>
      <c r="AB2103" s="67"/>
      <c r="AC2103" s="20"/>
      <c r="AE2103" s="83"/>
    </row>
    <row r="2104" spans="1:31" x14ac:dyDescent="0.25">
      <c r="A2104" s="18"/>
      <c r="B2104" s="18"/>
      <c r="C2104" s="18"/>
      <c r="D2104" s="74"/>
      <c r="E2104" s="74"/>
      <c r="F2104" s="74"/>
      <c r="G2104" s="75"/>
      <c r="H2104" s="5"/>
      <c r="I2104" s="5"/>
      <c r="J2104" s="5"/>
      <c r="K2104" s="5"/>
      <c r="O2104" s="5"/>
      <c r="P2104" s="5"/>
      <c r="Q2104" s="5"/>
      <c r="R2104" s="18"/>
      <c r="S2104" s="18"/>
      <c r="T2104" s="18"/>
      <c r="AA2104" s="67"/>
      <c r="AB2104" s="67"/>
      <c r="AC2104" s="20"/>
      <c r="AE2104" s="83"/>
    </row>
    <row r="2105" spans="1:31" x14ac:dyDescent="0.25">
      <c r="A2105" s="18"/>
      <c r="B2105" s="18"/>
      <c r="C2105" s="18"/>
      <c r="D2105" s="74"/>
      <c r="E2105" s="74"/>
      <c r="F2105" s="74"/>
      <c r="G2105" s="75"/>
      <c r="H2105" s="5"/>
      <c r="I2105" s="5"/>
      <c r="J2105" s="5"/>
      <c r="K2105" s="5"/>
      <c r="O2105" s="5"/>
      <c r="P2105" s="5"/>
      <c r="Q2105" s="5"/>
      <c r="R2105" s="18"/>
      <c r="S2105" s="18"/>
      <c r="T2105" s="18"/>
      <c r="AA2105" s="67"/>
      <c r="AB2105" s="67"/>
      <c r="AC2105" s="20"/>
      <c r="AE2105" s="83"/>
    </row>
    <row r="2106" spans="1:31" x14ac:dyDescent="0.25">
      <c r="A2106" s="18"/>
      <c r="B2106" s="18"/>
      <c r="C2106" s="18"/>
      <c r="D2106" s="74"/>
      <c r="E2106" s="74"/>
      <c r="F2106" s="74"/>
      <c r="G2106" s="75"/>
      <c r="H2106" s="5"/>
      <c r="I2106" s="5"/>
      <c r="J2106" s="5"/>
      <c r="K2106" s="5"/>
      <c r="O2106" s="5"/>
      <c r="P2106" s="5"/>
      <c r="Q2106" s="5"/>
      <c r="R2106" s="18"/>
      <c r="S2106" s="18"/>
      <c r="T2106" s="18"/>
      <c r="AA2106" s="67"/>
      <c r="AB2106" s="67"/>
      <c r="AC2106" s="20"/>
      <c r="AE2106" s="83"/>
    </row>
    <row r="2107" spans="1:31" x14ac:dyDescent="0.25">
      <c r="A2107" s="18"/>
      <c r="B2107" s="18"/>
      <c r="C2107" s="18"/>
      <c r="D2107" s="74"/>
      <c r="E2107" s="74"/>
      <c r="F2107" s="74"/>
      <c r="G2107" s="75"/>
      <c r="H2107" s="5"/>
      <c r="I2107" s="5"/>
      <c r="J2107" s="5"/>
      <c r="K2107" s="5"/>
      <c r="O2107" s="5"/>
      <c r="P2107" s="5"/>
      <c r="Q2107" s="5"/>
      <c r="R2107" s="18"/>
      <c r="S2107" s="18"/>
      <c r="T2107" s="18"/>
      <c r="AA2107" s="67"/>
      <c r="AB2107" s="67"/>
      <c r="AC2107" s="20"/>
      <c r="AE2107" s="83"/>
    </row>
    <row r="2108" spans="1:31" x14ac:dyDescent="0.25">
      <c r="A2108" s="18"/>
      <c r="B2108" s="18"/>
      <c r="C2108" s="18"/>
      <c r="D2108" s="74"/>
      <c r="E2108" s="74"/>
      <c r="F2108" s="74"/>
      <c r="G2108" s="75"/>
      <c r="H2108" s="5"/>
      <c r="I2108" s="5"/>
      <c r="J2108" s="5"/>
      <c r="K2108" s="5"/>
      <c r="O2108" s="5"/>
      <c r="P2108" s="5"/>
      <c r="Q2108" s="5"/>
      <c r="R2108" s="18"/>
      <c r="S2108" s="18"/>
      <c r="T2108" s="18"/>
      <c r="AA2108" s="67"/>
      <c r="AB2108" s="67"/>
      <c r="AC2108" s="20"/>
      <c r="AE2108" s="83"/>
    </row>
    <row r="2109" spans="1:31" x14ac:dyDescent="0.25">
      <c r="A2109" s="18"/>
      <c r="B2109" s="18"/>
      <c r="C2109" s="18"/>
      <c r="D2109" s="74"/>
      <c r="E2109" s="74"/>
      <c r="F2109" s="74"/>
      <c r="G2109" s="75"/>
      <c r="H2109" s="5"/>
      <c r="I2109" s="5"/>
      <c r="J2109" s="5"/>
      <c r="K2109" s="5"/>
      <c r="O2109" s="5"/>
      <c r="P2109" s="5"/>
      <c r="Q2109" s="5"/>
      <c r="R2109" s="18"/>
      <c r="S2109" s="18"/>
      <c r="T2109" s="18"/>
      <c r="AA2109" s="67"/>
      <c r="AB2109" s="67"/>
      <c r="AC2109" s="20"/>
      <c r="AE2109" s="83"/>
    </row>
    <row r="2110" spans="1:31" x14ac:dyDescent="0.25">
      <c r="A2110" s="18"/>
      <c r="B2110" s="18"/>
      <c r="C2110" s="18"/>
      <c r="D2110" s="74"/>
      <c r="E2110" s="74"/>
      <c r="F2110" s="74"/>
      <c r="G2110" s="75"/>
      <c r="H2110" s="5"/>
      <c r="I2110" s="5"/>
      <c r="J2110" s="5"/>
      <c r="K2110" s="5"/>
      <c r="O2110" s="5"/>
      <c r="P2110" s="5"/>
      <c r="Q2110" s="5"/>
      <c r="R2110" s="18"/>
      <c r="S2110" s="18"/>
      <c r="T2110" s="18"/>
      <c r="AA2110" s="67"/>
      <c r="AB2110" s="67"/>
      <c r="AC2110" s="20"/>
      <c r="AE2110" s="83"/>
    </row>
    <row r="2111" spans="1:31" x14ac:dyDescent="0.25">
      <c r="A2111" s="18"/>
      <c r="B2111" s="18"/>
      <c r="C2111" s="18"/>
      <c r="D2111" s="74"/>
      <c r="E2111" s="74"/>
      <c r="F2111" s="74"/>
      <c r="G2111" s="75"/>
      <c r="H2111" s="5"/>
      <c r="I2111" s="5"/>
      <c r="J2111" s="5"/>
      <c r="K2111" s="5"/>
      <c r="O2111" s="5"/>
      <c r="P2111" s="5"/>
      <c r="Q2111" s="5"/>
      <c r="R2111" s="18"/>
      <c r="S2111" s="18"/>
      <c r="T2111" s="18"/>
      <c r="AA2111" s="67"/>
      <c r="AB2111" s="67"/>
      <c r="AC2111" s="20"/>
      <c r="AE2111" s="83"/>
    </row>
    <row r="2112" spans="1:31" x14ac:dyDescent="0.25">
      <c r="A2112" s="18"/>
      <c r="B2112" s="18"/>
      <c r="C2112" s="18"/>
      <c r="D2112" s="74"/>
      <c r="E2112" s="74"/>
      <c r="F2112" s="74"/>
      <c r="G2112" s="75"/>
      <c r="H2112" s="5"/>
      <c r="I2112" s="5"/>
      <c r="J2112" s="5"/>
      <c r="K2112" s="5"/>
      <c r="O2112" s="5"/>
      <c r="P2112" s="5"/>
      <c r="Q2112" s="5"/>
      <c r="R2112" s="18"/>
      <c r="S2112" s="18"/>
      <c r="T2112" s="18"/>
      <c r="AA2112" s="67"/>
      <c r="AB2112" s="67"/>
      <c r="AC2112" s="20"/>
      <c r="AE2112" s="83"/>
    </row>
    <row r="2113" spans="1:31" x14ac:dyDescent="0.25">
      <c r="A2113" s="18"/>
      <c r="B2113" s="18"/>
      <c r="C2113" s="18"/>
      <c r="D2113" s="74"/>
      <c r="E2113" s="74"/>
      <c r="F2113" s="74"/>
      <c r="G2113" s="75"/>
      <c r="H2113" s="5"/>
      <c r="I2113" s="5"/>
      <c r="J2113" s="5"/>
      <c r="K2113" s="5"/>
      <c r="O2113" s="5"/>
      <c r="P2113" s="5"/>
      <c r="Q2113" s="5"/>
      <c r="R2113" s="18"/>
      <c r="S2113" s="18"/>
      <c r="T2113" s="18"/>
      <c r="AA2113" s="67"/>
      <c r="AB2113" s="67"/>
      <c r="AC2113" s="20"/>
      <c r="AE2113" s="83"/>
    </row>
    <row r="2114" spans="1:31" x14ac:dyDescent="0.25">
      <c r="A2114" s="18"/>
      <c r="B2114" s="18"/>
      <c r="C2114" s="18"/>
      <c r="D2114" s="74"/>
      <c r="E2114" s="74"/>
      <c r="F2114" s="74"/>
      <c r="G2114" s="75"/>
      <c r="H2114" s="5"/>
      <c r="I2114" s="5"/>
      <c r="J2114" s="5"/>
      <c r="K2114" s="5"/>
      <c r="O2114" s="5"/>
      <c r="P2114" s="5"/>
      <c r="Q2114" s="5"/>
      <c r="R2114" s="18"/>
      <c r="S2114" s="18"/>
      <c r="T2114" s="18"/>
      <c r="AA2114" s="67"/>
      <c r="AB2114" s="67"/>
      <c r="AC2114" s="20"/>
      <c r="AE2114" s="83"/>
    </row>
    <row r="2115" spans="1:31" x14ac:dyDescent="0.25">
      <c r="A2115" s="18"/>
      <c r="B2115" s="18"/>
      <c r="C2115" s="18"/>
      <c r="D2115" s="74"/>
      <c r="E2115" s="74"/>
      <c r="F2115" s="74"/>
      <c r="G2115" s="75"/>
      <c r="H2115" s="5"/>
      <c r="I2115" s="5"/>
      <c r="J2115" s="5"/>
      <c r="K2115" s="5"/>
      <c r="O2115" s="5"/>
      <c r="P2115" s="5"/>
      <c r="Q2115" s="5"/>
      <c r="R2115" s="18"/>
      <c r="S2115" s="18"/>
      <c r="T2115" s="18"/>
      <c r="AA2115" s="67"/>
      <c r="AB2115" s="67"/>
      <c r="AC2115" s="20"/>
      <c r="AE2115" s="83"/>
    </row>
    <row r="2116" spans="1:31" x14ac:dyDescent="0.25">
      <c r="A2116" s="18"/>
      <c r="B2116" s="18"/>
      <c r="C2116" s="18"/>
      <c r="D2116" s="74"/>
      <c r="E2116" s="74"/>
      <c r="F2116" s="74"/>
      <c r="G2116" s="75"/>
      <c r="H2116" s="5"/>
      <c r="I2116" s="5"/>
      <c r="J2116" s="5"/>
      <c r="K2116" s="5"/>
      <c r="O2116" s="5"/>
      <c r="P2116" s="5"/>
      <c r="Q2116" s="5"/>
      <c r="R2116" s="18"/>
      <c r="S2116" s="18"/>
      <c r="T2116" s="18"/>
      <c r="AA2116" s="67"/>
      <c r="AB2116" s="67"/>
      <c r="AC2116" s="20"/>
      <c r="AE2116" s="83"/>
    </row>
    <row r="2117" spans="1:31" x14ac:dyDescent="0.25">
      <c r="A2117" s="18"/>
      <c r="B2117" s="18"/>
      <c r="C2117" s="18"/>
      <c r="D2117" s="74"/>
      <c r="E2117" s="74"/>
      <c r="F2117" s="74"/>
      <c r="G2117" s="75"/>
      <c r="H2117" s="5"/>
      <c r="I2117" s="5"/>
      <c r="J2117" s="5"/>
      <c r="K2117" s="5"/>
      <c r="O2117" s="5"/>
      <c r="P2117" s="5"/>
      <c r="Q2117" s="5"/>
      <c r="R2117" s="18"/>
      <c r="S2117" s="18"/>
      <c r="T2117" s="18"/>
      <c r="AA2117" s="67"/>
      <c r="AB2117" s="67"/>
      <c r="AC2117" s="20"/>
      <c r="AE2117" s="83"/>
    </row>
    <row r="2118" spans="1:31" x14ac:dyDescent="0.25">
      <c r="A2118" s="18"/>
      <c r="B2118" s="18"/>
      <c r="C2118" s="18"/>
      <c r="D2118" s="74"/>
      <c r="E2118" s="74"/>
      <c r="F2118" s="74"/>
      <c r="G2118" s="75"/>
      <c r="H2118" s="5"/>
      <c r="I2118" s="5"/>
      <c r="J2118" s="5"/>
      <c r="K2118" s="5"/>
      <c r="O2118" s="5"/>
      <c r="P2118" s="5"/>
      <c r="Q2118" s="5"/>
      <c r="R2118" s="18"/>
      <c r="S2118" s="18"/>
      <c r="T2118" s="18"/>
      <c r="AA2118" s="67"/>
      <c r="AB2118" s="67"/>
      <c r="AC2118" s="20"/>
      <c r="AE2118" s="83"/>
    </row>
    <row r="2119" spans="1:31" x14ac:dyDescent="0.25">
      <c r="A2119" s="18"/>
      <c r="B2119" s="18"/>
      <c r="C2119" s="18"/>
      <c r="D2119" s="74"/>
      <c r="E2119" s="74"/>
      <c r="F2119" s="74"/>
      <c r="G2119" s="75"/>
      <c r="H2119" s="5"/>
      <c r="I2119" s="5"/>
      <c r="J2119" s="5"/>
      <c r="K2119" s="5"/>
      <c r="O2119" s="5"/>
      <c r="P2119" s="5"/>
      <c r="Q2119" s="5"/>
      <c r="R2119" s="18"/>
      <c r="S2119" s="18"/>
      <c r="T2119" s="18"/>
      <c r="AA2119" s="67"/>
      <c r="AB2119" s="67"/>
      <c r="AC2119" s="20"/>
      <c r="AE2119" s="83"/>
    </row>
    <row r="2120" spans="1:31" x14ac:dyDescent="0.25">
      <c r="A2120" s="18"/>
      <c r="B2120" s="18"/>
      <c r="C2120" s="18"/>
      <c r="D2120" s="74"/>
      <c r="E2120" s="74"/>
      <c r="F2120" s="74"/>
      <c r="G2120" s="75"/>
      <c r="H2120" s="5"/>
      <c r="I2120" s="5"/>
      <c r="J2120" s="5"/>
      <c r="K2120" s="5"/>
      <c r="O2120" s="5"/>
      <c r="P2120" s="5"/>
      <c r="Q2120" s="5"/>
      <c r="R2120" s="18"/>
      <c r="S2120" s="18"/>
      <c r="T2120" s="18"/>
      <c r="AA2120" s="67"/>
      <c r="AB2120" s="67"/>
      <c r="AC2120" s="20"/>
      <c r="AE2120" s="83"/>
    </row>
    <row r="2121" spans="1:31" x14ac:dyDescent="0.25">
      <c r="A2121" s="18"/>
      <c r="B2121" s="18"/>
      <c r="C2121" s="18"/>
      <c r="D2121" s="74"/>
      <c r="E2121" s="74"/>
      <c r="F2121" s="74"/>
      <c r="G2121" s="75"/>
      <c r="H2121" s="5"/>
      <c r="I2121" s="5"/>
      <c r="J2121" s="5"/>
      <c r="K2121" s="5"/>
      <c r="O2121" s="5"/>
      <c r="P2121" s="5"/>
      <c r="Q2121" s="5"/>
      <c r="R2121" s="18"/>
      <c r="S2121" s="18"/>
      <c r="T2121" s="18"/>
      <c r="AA2121" s="67"/>
      <c r="AB2121" s="67"/>
      <c r="AC2121" s="20"/>
      <c r="AE2121" s="83"/>
    </row>
    <row r="2122" spans="1:31" x14ac:dyDescent="0.25">
      <c r="A2122" s="18"/>
      <c r="B2122" s="18"/>
      <c r="C2122" s="18"/>
      <c r="D2122" s="74"/>
      <c r="E2122" s="74"/>
      <c r="F2122" s="74"/>
      <c r="G2122" s="75"/>
      <c r="H2122" s="5"/>
      <c r="I2122" s="5"/>
      <c r="J2122" s="5"/>
      <c r="K2122" s="5"/>
      <c r="O2122" s="5"/>
      <c r="P2122" s="5"/>
      <c r="Q2122" s="5"/>
      <c r="R2122" s="18"/>
      <c r="S2122" s="18"/>
      <c r="T2122" s="18"/>
      <c r="AA2122" s="67"/>
      <c r="AB2122" s="67"/>
      <c r="AC2122" s="20"/>
      <c r="AE2122" s="83"/>
    </row>
    <row r="2123" spans="1:31" x14ac:dyDescent="0.25">
      <c r="A2123" s="18"/>
      <c r="B2123" s="18"/>
      <c r="C2123" s="18"/>
      <c r="D2123" s="74"/>
      <c r="E2123" s="74"/>
      <c r="F2123" s="74"/>
      <c r="G2123" s="75"/>
      <c r="H2123" s="5"/>
      <c r="I2123" s="5"/>
      <c r="J2123" s="5"/>
      <c r="K2123" s="5"/>
      <c r="O2123" s="5"/>
      <c r="P2123" s="5"/>
      <c r="Q2123" s="5"/>
      <c r="R2123" s="18"/>
      <c r="S2123" s="18"/>
      <c r="T2123" s="18"/>
      <c r="AA2123" s="67"/>
      <c r="AB2123" s="67"/>
      <c r="AC2123" s="20"/>
      <c r="AE2123" s="83"/>
    </row>
    <row r="2124" spans="1:31" x14ac:dyDescent="0.25">
      <c r="A2124" s="18"/>
      <c r="B2124" s="18"/>
      <c r="C2124" s="18"/>
      <c r="D2124" s="74"/>
      <c r="E2124" s="74"/>
      <c r="F2124" s="74"/>
      <c r="G2124" s="75"/>
      <c r="H2124" s="5"/>
      <c r="I2124" s="5"/>
      <c r="J2124" s="5"/>
      <c r="K2124" s="5"/>
      <c r="O2124" s="5"/>
      <c r="P2124" s="5"/>
      <c r="Q2124" s="5"/>
      <c r="R2124" s="18"/>
      <c r="S2124" s="18"/>
      <c r="T2124" s="18"/>
      <c r="AA2124" s="67"/>
      <c r="AB2124" s="67"/>
      <c r="AC2124" s="20"/>
      <c r="AE2124" s="83"/>
    </row>
    <row r="2125" spans="1:31" x14ac:dyDescent="0.25">
      <c r="A2125" s="18"/>
      <c r="B2125" s="18"/>
      <c r="C2125" s="18"/>
      <c r="D2125" s="74"/>
      <c r="E2125" s="74"/>
      <c r="F2125" s="74"/>
      <c r="G2125" s="75"/>
      <c r="H2125" s="5"/>
      <c r="I2125" s="5"/>
      <c r="J2125" s="5"/>
      <c r="K2125" s="5"/>
      <c r="O2125" s="5"/>
      <c r="P2125" s="5"/>
      <c r="Q2125" s="5"/>
      <c r="R2125" s="18"/>
      <c r="S2125" s="18"/>
      <c r="T2125" s="18"/>
      <c r="AA2125" s="67"/>
      <c r="AB2125" s="67"/>
      <c r="AC2125" s="20"/>
      <c r="AE2125" s="83"/>
    </row>
    <row r="2126" spans="1:31" x14ac:dyDescent="0.25">
      <c r="A2126" s="18"/>
      <c r="B2126" s="18"/>
      <c r="C2126" s="18"/>
      <c r="D2126" s="74"/>
      <c r="E2126" s="74"/>
      <c r="F2126" s="74"/>
      <c r="G2126" s="75"/>
      <c r="H2126" s="5"/>
      <c r="I2126" s="5"/>
      <c r="J2126" s="5"/>
      <c r="K2126" s="5"/>
      <c r="O2126" s="5"/>
      <c r="P2126" s="5"/>
      <c r="Q2126" s="5"/>
      <c r="R2126" s="18"/>
      <c r="S2126" s="18"/>
      <c r="T2126" s="18"/>
      <c r="AA2126" s="67"/>
      <c r="AB2126" s="67"/>
      <c r="AC2126" s="20"/>
      <c r="AE2126" s="84"/>
    </row>
    <row r="2127" spans="1:31" x14ac:dyDescent="0.25">
      <c r="A2127" s="18"/>
      <c r="B2127" s="18"/>
      <c r="C2127" s="18"/>
      <c r="D2127" s="74"/>
      <c r="E2127" s="74"/>
      <c r="F2127" s="74"/>
      <c r="G2127" s="75"/>
      <c r="H2127" s="5"/>
      <c r="I2127" s="5"/>
      <c r="J2127" s="5"/>
      <c r="K2127" s="5"/>
      <c r="O2127" s="5"/>
      <c r="P2127" s="5"/>
      <c r="Q2127" s="5"/>
      <c r="R2127" s="18"/>
      <c r="S2127" s="18"/>
      <c r="T2127" s="18"/>
      <c r="AA2127" s="67"/>
      <c r="AB2127" s="67"/>
      <c r="AC2127" s="20"/>
      <c r="AE2127" s="84"/>
    </row>
    <row r="2128" spans="1:31" x14ac:dyDescent="0.25">
      <c r="A2128" s="18"/>
      <c r="B2128" s="18"/>
      <c r="C2128" s="18"/>
      <c r="D2128" s="74"/>
      <c r="E2128" s="74"/>
      <c r="F2128" s="74"/>
      <c r="G2128" s="75"/>
      <c r="H2128" s="5"/>
      <c r="I2128" s="5"/>
      <c r="J2128" s="5"/>
      <c r="K2128" s="5"/>
      <c r="O2128" s="5"/>
      <c r="P2128" s="5"/>
      <c r="Q2128" s="5"/>
      <c r="R2128" s="18"/>
      <c r="S2128" s="18"/>
      <c r="T2128" s="18"/>
      <c r="AA2128" s="67"/>
      <c r="AB2128" s="67"/>
      <c r="AC2128" s="20"/>
      <c r="AE2128" s="84"/>
    </row>
    <row r="2129" spans="1:31" x14ac:dyDescent="0.25">
      <c r="A2129" s="18"/>
      <c r="B2129" s="18"/>
      <c r="C2129" s="18"/>
      <c r="D2129" s="74"/>
      <c r="E2129" s="74"/>
      <c r="F2129" s="74"/>
      <c r="G2129" s="75"/>
      <c r="H2129" s="5"/>
      <c r="I2129" s="5"/>
      <c r="J2129" s="5"/>
      <c r="K2129" s="5"/>
      <c r="O2129" s="5"/>
      <c r="P2129" s="5"/>
      <c r="Q2129" s="5"/>
      <c r="R2129" s="18"/>
      <c r="S2129" s="18"/>
      <c r="T2129" s="18"/>
      <c r="AA2129" s="67"/>
      <c r="AB2129" s="67"/>
      <c r="AC2129" s="20"/>
      <c r="AE2129" s="84"/>
    </row>
    <row r="2130" spans="1:31" x14ac:dyDescent="0.25">
      <c r="A2130" s="18"/>
      <c r="B2130" s="18"/>
      <c r="C2130" s="18"/>
      <c r="D2130" s="74"/>
      <c r="E2130" s="74"/>
      <c r="F2130" s="74"/>
      <c r="G2130" s="75"/>
      <c r="H2130" s="5"/>
      <c r="I2130" s="5"/>
      <c r="J2130" s="5"/>
      <c r="K2130" s="5"/>
      <c r="O2130" s="5"/>
      <c r="P2130" s="5"/>
      <c r="Q2130" s="5"/>
      <c r="R2130" s="18"/>
      <c r="S2130" s="18"/>
      <c r="T2130" s="18"/>
      <c r="AA2130" s="67"/>
      <c r="AB2130" s="67"/>
      <c r="AC2130" s="20"/>
      <c r="AE2130" s="84"/>
    </row>
    <row r="2131" spans="1:31" x14ac:dyDescent="0.25">
      <c r="A2131" s="18"/>
      <c r="B2131" s="18"/>
      <c r="C2131" s="18"/>
      <c r="D2131" s="74"/>
      <c r="E2131" s="74"/>
      <c r="F2131" s="74"/>
      <c r="G2131" s="75"/>
      <c r="H2131" s="5"/>
      <c r="I2131" s="5"/>
      <c r="J2131" s="5"/>
      <c r="K2131" s="5"/>
      <c r="O2131" s="5"/>
      <c r="P2131" s="5"/>
      <c r="Q2131" s="5"/>
      <c r="R2131" s="18"/>
      <c r="S2131" s="18"/>
      <c r="T2131" s="18"/>
      <c r="AA2131" s="67"/>
      <c r="AB2131" s="67"/>
      <c r="AC2131" s="20"/>
      <c r="AE2131" s="84"/>
    </row>
    <row r="2132" spans="1:31" x14ac:dyDescent="0.25">
      <c r="A2132" s="18"/>
      <c r="B2132" s="18"/>
      <c r="C2132" s="18"/>
      <c r="D2132" s="74"/>
      <c r="E2132" s="74"/>
      <c r="F2132" s="74"/>
      <c r="G2132" s="75"/>
      <c r="H2132" s="5"/>
      <c r="I2132" s="5"/>
      <c r="J2132" s="5"/>
      <c r="K2132" s="5"/>
      <c r="O2132" s="5"/>
      <c r="P2132" s="5"/>
      <c r="Q2132" s="5"/>
      <c r="R2132" s="18"/>
      <c r="S2132" s="18"/>
      <c r="T2132" s="18"/>
      <c r="AA2132" s="67"/>
      <c r="AB2132" s="67"/>
      <c r="AC2132" s="20"/>
      <c r="AE2132" s="84"/>
    </row>
    <row r="2133" spans="1:31" x14ac:dyDescent="0.25">
      <c r="A2133" s="18"/>
      <c r="B2133" s="18"/>
      <c r="C2133" s="18"/>
      <c r="D2133" s="74"/>
      <c r="E2133" s="74"/>
      <c r="F2133" s="74"/>
      <c r="G2133" s="75"/>
      <c r="H2133" s="5"/>
      <c r="I2133" s="5"/>
      <c r="J2133" s="5"/>
      <c r="K2133" s="5"/>
      <c r="O2133" s="5"/>
      <c r="P2133" s="5"/>
      <c r="Q2133" s="5"/>
      <c r="R2133" s="18"/>
      <c r="S2133" s="18"/>
      <c r="T2133" s="18"/>
      <c r="AA2133" s="67"/>
      <c r="AB2133" s="67"/>
      <c r="AC2133" s="20"/>
      <c r="AE2133" s="84"/>
    </row>
    <row r="2134" spans="1:31" x14ac:dyDescent="0.25">
      <c r="A2134" s="18"/>
      <c r="B2134" s="18"/>
      <c r="C2134" s="18"/>
      <c r="D2134" s="74"/>
      <c r="E2134" s="74"/>
      <c r="F2134" s="74"/>
      <c r="G2134" s="75"/>
      <c r="H2134" s="5"/>
      <c r="I2134" s="5"/>
      <c r="J2134" s="5"/>
      <c r="K2134" s="5"/>
      <c r="O2134" s="5"/>
      <c r="P2134" s="5"/>
      <c r="Q2134" s="5"/>
      <c r="R2134" s="18"/>
      <c r="S2134" s="18"/>
      <c r="T2134" s="18"/>
      <c r="AA2134" s="67"/>
      <c r="AB2134" s="67"/>
      <c r="AC2134" s="20"/>
      <c r="AE2134" s="84"/>
    </row>
    <row r="2135" spans="1:31" x14ac:dyDescent="0.25">
      <c r="A2135" s="18"/>
      <c r="B2135" s="18"/>
      <c r="C2135" s="18"/>
      <c r="D2135" s="74"/>
      <c r="E2135" s="74"/>
      <c r="F2135" s="74"/>
      <c r="G2135" s="75"/>
      <c r="H2135" s="5"/>
      <c r="I2135" s="5"/>
      <c r="J2135" s="5"/>
      <c r="K2135" s="5"/>
      <c r="O2135" s="5"/>
      <c r="P2135" s="5"/>
      <c r="Q2135" s="5"/>
      <c r="R2135" s="18"/>
      <c r="S2135" s="18"/>
      <c r="T2135" s="18"/>
      <c r="AA2135" s="67"/>
      <c r="AB2135" s="67"/>
      <c r="AC2135" s="20"/>
      <c r="AE2135" s="84"/>
    </row>
    <row r="2136" spans="1:31" x14ac:dyDescent="0.25">
      <c r="A2136" s="18"/>
      <c r="B2136" s="18"/>
      <c r="C2136" s="18"/>
      <c r="D2136" s="74"/>
      <c r="E2136" s="74"/>
      <c r="F2136" s="74"/>
      <c r="G2136" s="75"/>
      <c r="H2136" s="5"/>
      <c r="I2136" s="5"/>
      <c r="J2136" s="5"/>
      <c r="K2136" s="5"/>
      <c r="O2136" s="5"/>
      <c r="P2136" s="5"/>
      <c r="Q2136" s="5"/>
      <c r="R2136" s="18"/>
      <c r="S2136" s="18"/>
      <c r="T2136" s="18"/>
      <c r="AA2136" s="67"/>
      <c r="AB2136" s="67"/>
      <c r="AC2136" s="20"/>
      <c r="AE2136" s="84"/>
    </row>
    <row r="2137" spans="1:31" x14ac:dyDescent="0.25">
      <c r="A2137" s="18"/>
      <c r="B2137" s="18"/>
      <c r="C2137" s="18"/>
      <c r="D2137" s="74"/>
      <c r="E2137" s="74"/>
      <c r="F2137" s="74"/>
      <c r="G2137" s="75"/>
      <c r="H2137" s="5"/>
      <c r="I2137" s="5"/>
      <c r="J2137" s="5"/>
      <c r="K2137" s="5"/>
      <c r="O2137" s="5"/>
      <c r="P2137" s="5"/>
      <c r="Q2137" s="5"/>
      <c r="R2137" s="18"/>
      <c r="S2137" s="18"/>
      <c r="T2137" s="18"/>
      <c r="AA2137" s="67"/>
      <c r="AB2137" s="67"/>
      <c r="AC2137" s="20"/>
      <c r="AE2137" s="84"/>
    </row>
    <row r="2138" spans="1:31" x14ac:dyDescent="0.25">
      <c r="A2138" s="18"/>
      <c r="B2138" s="18"/>
      <c r="C2138" s="18"/>
      <c r="D2138" s="74"/>
      <c r="E2138" s="74"/>
      <c r="F2138" s="74"/>
      <c r="G2138" s="75"/>
      <c r="H2138" s="5"/>
      <c r="I2138" s="5"/>
      <c r="J2138" s="5"/>
      <c r="K2138" s="5"/>
      <c r="O2138" s="5"/>
      <c r="P2138" s="5"/>
      <c r="Q2138" s="5"/>
      <c r="R2138" s="18"/>
      <c r="S2138" s="18"/>
      <c r="T2138" s="18"/>
      <c r="AA2138" s="67"/>
      <c r="AB2138" s="67"/>
      <c r="AC2138" s="20"/>
      <c r="AE2138" s="84"/>
    </row>
    <row r="2139" spans="1:31" x14ac:dyDescent="0.25">
      <c r="A2139" s="18"/>
      <c r="B2139" s="18"/>
      <c r="C2139" s="18"/>
      <c r="D2139" s="74"/>
      <c r="E2139" s="74"/>
      <c r="F2139" s="74"/>
      <c r="G2139" s="75"/>
      <c r="H2139" s="5"/>
      <c r="I2139" s="5"/>
      <c r="J2139" s="5"/>
      <c r="K2139" s="5"/>
      <c r="O2139" s="5"/>
      <c r="P2139" s="5"/>
      <c r="Q2139" s="5"/>
      <c r="R2139" s="18"/>
      <c r="S2139" s="18"/>
      <c r="T2139" s="18"/>
      <c r="AA2139" s="67"/>
      <c r="AB2139" s="67"/>
      <c r="AC2139" s="20"/>
      <c r="AE2139" s="84"/>
    </row>
    <row r="2140" spans="1:31" x14ac:dyDescent="0.25">
      <c r="A2140" s="18"/>
      <c r="B2140" s="18"/>
      <c r="C2140" s="18"/>
      <c r="D2140" s="74"/>
      <c r="E2140" s="74"/>
      <c r="F2140" s="74"/>
      <c r="G2140" s="75"/>
      <c r="H2140" s="5"/>
      <c r="I2140" s="5"/>
      <c r="J2140" s="5"/>
      <c r="K2140" s="5"/>
      <c r="O2140" s="5"/>
      <c r="P2140" s="5"/>
      <c r="Q2140" s="5"/>
      <c r="R2140" s="18"/>
      <c r="S2140" s="18"/>
      <c r="T2140" s="18"/>
      <c r="AA2140" s="67"/>
      <c r="AB2140" s="67"/>
      <c r="AC2140" s="20"/>
      <c r="AE2140" s="84"/>
    </row>
    <row r="2141" spans="1:31" x14ac:dyDescent="0.25">
      <c r="A2141" s="18"/>
      <c r="B2141" s="18"/>
      <c r="C2141" s="18"/>
      <c r="D2141" s="74"/>
      <c r="E2141" s="74"/>
      <c r="F2141" s="74"/>
      <c r="G2141" s="75"/>
      <c r="H2141" s="5"/>
      <c r="I2141" s="5"/>
      <c r="J2141" s="5"/>
      <c r="K2141" s="5"/>
      <c r="O2141" s="5"/>
      <c r="P2141" s="5"/>
      <c r="Q2141" s="5"/>
      <c r="R2141" s="18"/>
      <c r="S2141" s="18"/>
      <c r="T2141" s="18"/>
      <c r="AA2141" s="67"/>
      <c r="AB2141" s="67"/>
      <c r="AC2141" s="20"/>
      <c r="AE2141" s="84"/>
    </row>
    <row r="2142" spans="1:31" x14ac:dyDescent="0.25">
      <c r="A2142" s="18"/>
      <c r="B2142" s="18"/>
      <c r="C2142" s="18"/>
      <c r="D2142" s="74"/>
      <c r="E2142" s="74"/>
      <c r="F2142" s="74"/>
      <c r="G2142" s="75"/>
      <c r="H2142" s="5"/>
      <c r="I2142" s="5"/>
      <c r="J2142" s="5"/>
      <c r="K2142" s="5"/>
      <c r="O2142" s="5"/>
      <c r="P2142" s="5"/>
      <c r="Q2142" s="5"/>
      <c r="R2142" s="18"/>
      <c r="S2142" s="18"/>
      <c r="T2142" s="18"/>
      <c r="AA2142" s="67"/>
      <c r="AB2142" s="67"/>
      <c r="AC2142" s="20"/>
      <c r="AE2142" s="84"/>
    </row>
    <row r="2143" spans="1:31" x14ac:dyDescent="0.25">
      <c r="A2143" s="18"/>
      <c r="B2143" s="18"/>
      <c r="C2143" s="18"/>
      <c r="D2143" s="74"/>
      <c r="E2143" s="74"/>
      <c r="F2143" s="74"/>
      <c r="G2143" s="75"/>
      <c r="H2143" s="5"/>
      <c r="I2143" s="5"/>
      <c r="J2143" s="5"/>
      <c r="K2143" s="5"/>
      <c r="O2143" s="5"/>
      <c r="P2143" s="5"/>
      <c r="Q2143" s="5"/>
      <c r="R2143" s="18"/>
      <c r="S2143" s="18"/>
      <c r="T2143" s="18"/>
      <c r="AA2143" s="67"/>
      <c r="AB2143" s="67"/>
      <c r="AC2143" s="20"/>
      <c r="AE2143" s="84"/>
    </row>
    <row r="2144" spans="1:31" x14ac:dyDescent="0.25">
      <c r="A2144" s="18"/>
      <c r="B2144" s="18"/>
      <c r="C2144" s="18"/>
      <c r="D2144" s="74"/>
      <c r="E2144" s="74"/>
      <c r="F2144" s="74"/>
      <c r="G2144" s="75"/>
      <c r="H2144" s="5"/>
      <c r="I2144" s="5"/>
      <c r="J2144" s="5"/>
      <c r="K2144" s="5"/>
      <c r="O2144" s="5"/>
      <c r="P2144" s="5"/>
      <c r="Q2144" s="5"/>
      <c r="R2144" s="18"/>
      <c r="S2144" s="18"/>
      <c r="T2144" s="18"/>
      <c r="AA2144" s="67"/>
      <c r="AB2144" s="67"/>
      <c r="AC2144" s="20"/>
      <c r="AE2144" s="84"/>
    </row>
    <row r="2145" spans="1:31" x14ac:dyDescent="0.25">
      <c r="A2145" s="18"/>
      <c r="B2145" s="18"/>
      <c r="C2145" s="18"/>
      <c r="D2145" s="74"/>
      <c r="E2145" s="74"/>
      <c r="F2145" s="74"/>
      <c r="G2145" s="75"/>
      <c r="H2145" s="5"/>
      <c r="I2145" s="5"/>
      <c r="J2145" s="5"/>
      <c r="K2145" s="5"/>
      <c r="O2145" s="5"/>
      <c r="P2145" s="5"/>
      <c r="Q2145" s="5"/>
      <c r="R2145" s="18"/>
      <c r="S2145" s="18"/>
      <c r="T2145" s="18"/>
      <c r="AA2145" s="67"/>
      <c r="AB2145" s="67"/>
      <c r="AC2145" s="20"/>
      <c r="AE2145" s="84"/>
    </row>
    <row r="2146" spans="1:31" x14ac:dyDescent="0.25">
      <c r="A2146" s="18"/>
      <c r="B2146" s="18"/>
      <c r="C2146" s="18"/>
      <c r="D2146" s="74"/>
      <c r="E2146" s="74"/>
      <c r="F2146" s="74"/>
      <c r="G2146" s="75"/>
      <c r="H2146" s="5"/>
      <c r="I2146" s="5"/>
      <c r="J2146" s="5"/>
      <c r="K2146" s="5"/>
      <c r="O2146" s="5"/>
      <c r="P2146" s="5"/>
      <c r="Q2146" s="5"/>
      <c r="R2146" s="18"/>
      <c r="S2146" s="18"/>
      <c r="T2146" s="18"/>
      <c r="AA2146" s="67"/>
      <c r="AB2146" s="67"/>
      <c r="AC2146" s="20"/>
      <c r="AE2146" s="84"/>
    </row>
    <row r="2147" spans="1:31" x14ac:dyDescent="0.25">
      <c r="A2147" s="18"/>
      <c r="B2147" s="18"/>
      <c r="C2147" s="18"/>
      <c r="D2147" s="74"/>
      <c r="E2147" s="74"/>
      <c r="F2147" s="74"/>
      <c r="G2147" s="75"/>
      <c r="H2147" s="5"/>
      <c r="I2147" s="5"/>
      <c r="J2147" s="5"/>
      <c r="K2147" s="5"/>
      <c r="O2147" s="5"/>
      <c r="P2147" s="5"/>
      <c r="Q2147" s="5"/>
      <c r="R2147" s="18"/>
      <c r="S2147" s="18"/>
      <c r="T2147" s="18"/>
      <c r="AA2147" s="67"/>
      <c r="AB2147" s="67"/>
      <c r="AC2147" s="20"/>
      <c r="AE2147" s="84"/>
    </row>
    <row r="2148" spans="1:31" x14ac:dyDescent="0.25">
      <c r="A2148" s="18"/>
      <c r="B2148" s="18"/>
      <c r="C2148" s="18"/>
      <c r="D2148" s="74"/>
      <c r="E2148" s="74"/>
      <c r="F2148" s="74"/>
      <c r="G2148" s="75"/>
      <c r="H2148" s="5"/>
      <c r="I2148" s="5"/>
      <c r="J2148" s="5"/>
      <c r="K2148" s="5"/>
      <c r="O2148" s="5"/>
      <c r="P2148" s="5"/>
      <c r="Q2148" s="5"/>
      <c r="R2148" s="18"/>
      <c r="S2148" s="18"/>
      <c r="T2148" s="18"/>
      <c r="AA2148" s="67"/>
      <c r="AB2148" s="67"/>
      <c r="AC2148" s="20"/>
      <c r="AE2148" s="84"/>
    </row>
    <row r="2149" spans="1:31" x14ac:dyDescent="0.25">
      <c r="A2149" s="18"/>
      <c r="B2149" s="18"/>
      <c r="C2149" s="18"/>
      <c r="D2149" s="74"/>
      <c r="E2149" s="74"/>
      <c r="F2149" s="74"/>
      <c r="G2149" s="75"/>
      <c r="H2149" s="5"/>
      <c r="I2149" s="5"/>
      <c r="J2149" s="5"/>
      <c r="K2149" s="5"/>
      <c r="O2149" s="5"/>
      <c r="P2149" s="5"/>
      <c r="Q2149" s="5"/>
      <c r="R2149" s="18"/>
      <c r="S2149" s="18"/>
      <c r="T2149" s="18"/>
      <c r="AA2149" s="67"/>
      <c r="AB2149" s="67"/>
      <c r="AC2149" s="20"/>
      <c r="AE2149" s="84"/>
    </row>
    <row r="2150" spans="1:31" x14ac:dyDescent="0.25">
      <c r="A2150" s="18"/>
      <c r="B2150" s="18"/>
      <c r="C2150" s="18"/>
      <c r="D2150" s="74"/>
      <c r="E2150" s="74"/>
      <c r="F2150" s="74"/>
      <c r="G2150" s="75"/>
      <c r="H2150" s="5"/>
      <c r="I2150" s="5"/>
      <c r="J2150" s="5"/>
      <c r="K2150" s="5"/>
      <c r="O2150" s="5"/>
      <c r="P2150" s="5"/>
      <c r="Q2150" s="5"/>
      <c r="R2150" s="18"/>
      <c r="S2150" s="18"/>
      <c r="T2150" s="18"/>
      <c r="AA2150" s="67"/>
      <c r="AB2150" s="67"/>
      <c r="AC2150" s="20"/>
      <c r="AE2150" s="84"/>
    </row>
    <row r="2151" spans="1:31" x14ac:dyDescent="0.25">
      <c r="A2151" s="18"/>
      <c r="B2151" s="18"/>
      <c r="C2151" s="18"/>
      <c r="D2151" s="74"/>
      <c r="E2151" s="74"/>
      <c r="F2151" s="74"/>
      <c r="G2151" s="75"/>
      <c r="H2151" s="5"/>
      <c r="I2151" s="5"/>
      <c r="J2151" s="5"/>
      <c r="K2151" s="5"/>
      <c r="O2151" s="5"/>
      <c r="P2151" s="5"/>
      <c r="Q2151" s="5"/>
      <c r="R2151" s="18"/>
      <c r="S2151" s="18"/>
      <c r="T2151" s="18"/>
      <c r="AA2151" s="67"/>
      <c r="AB2151" s="67"/>
      <c r="AC2151" s="20"/>
      <c r="AE2151" s="84"/>
    </row>
    <row r="2152" spans="1:31" x14ac:dyDescent="0.25">
      <c r="A2152" s="18"/>
      <c r="B2152" s="18"/>
      <c r="C2152" s="18"/>
      <c r="D2152" s="74"/>
      <c r="E2152" s="74"/>
      <c r="F2152" s="74"/>
      <c r="G2152" s="75"/>
      <c r="H2152" s="5"/>
      <c r="I2152" s="5"/>
      <c r="J2152" s="5"/>
      <c r="K2152" s="5"/>
      <c r="O2152" s="5"/>
      <c r="P2152" s="5"/>
      <c r="Q2152" s="5"/>
      <c r="R2152" s="18"/>
      <c r="S2152" s="18"/>
      <c r="T2152" s="18"/>
      <c r="AA2152" s="67"/>
      <c r="AB2152" s="67"/>
      <c r="AC2152" s="20"/>
      <c r="AE2152" s="84"/>
    </row>
    <row r="2153" spans="1:31" x14ac:dyDescent="0.25">
      <c r="A2153" s="18"/>
      <c r="B2153" s="18"/>
      <c r="C2153" s="18"/>
      <c r="D2153" s="74"/>
      <c r="E2153" s="74"/>
      <c r="F2153" s="74"/>
      <c r="G2153" s="75"/>
      <c r="H2153" s="5"/>
      <c r="I2153" s="5"/>
      <c r="J2153" s="5"/>
      <c r="K2153" s="5"/>
      <c r="O2153" s="5"/>
      <c r="P2153" s="5"/>
      <c r="Q2153" s="5"/>
      <c r="R2153" s="18"/>
      <c r="S2153" s="18"/>
      <c r="T2153" s="18"/>
      <c r="AA2153" s="67"/>
      <c r="AB2153" s="67"/>
      <c r="AC2153" s="20"/>
      <c r="AE2153" s="84"/>
    </row>
    <row r="2154" spans="1:31" x14ac:dyDescent="0.25">
      <c r="A2154" s="18"/>
      <c r="B2154" s="18"/>
      <c r="C2154" s="18"/>
      <c r="D2154" s="74"/>
      <c r="E2154" s="74"/>
      <c r="F2154" s="74"/>
      <c r="G2154" s="75"/>
      <c r="H2154" s="5"/>
      <c r="I2154" s="5"/>
      <c r="J2154" s="5"/>
      <c r="K2154" s="5"/>
      <c r="O2154" s="5"/>
      <c r="P2154" s="5"/>
      <c r="Q2154" s="5"/>
      <c r="R2154" s="18"/>
      <c r="S2154" s="18"/>
      <c r="T2154" s="18"/>
      <c r="AA2154" s="67"/>
      <c r="AB2154" s="67"/>
      <c r="AC2154" s="20"/>
      <c r="AE2154" s="84"/>
    </row>
    <row r="2155" spans="1:31" x14ac:dyDescent="0.25">
      <c r="A2155" s="18"/>
      <c r="B2155" s="18"/>
      <c r="C2155" s="18"/>
      <c r="D2155" s="74"/>
      <c r="E2155" s="74"/>
      <c r="F2155" s="74"/>
      <c r="G2155" s="75"/>
      <c r="H2155" s="5"/>
      <c r="I2155" s="5"/>
      <c r="J2155" s="5"/>
      <c r="K2155" s="5"/>
      <c r="O2155" s="5"/>
      <c r="P2155" s="5"/>
      <c r="Q2155" s="5"/>
      <c r="R2155" s="18"/>
      <c r="S2155" s="18"/>
      <c r="T2155" s="18"/>
      <c r="AA2155" s="67"/>
      <c r="AB2155" s="67"/>
      <c r="AC2155" s="20"/>
      <c r="AE2155" s="84"/>
    </row>
    <row r="2156" spans="1:31" x14ac:dyDescent="0.25">
      <c r="A2156" s="18"/>
      <c r="B2156" s="18"/>
      <c r="C2156" s="18"/>
      <c r="D2156" s="74"/>
      <c r="E2156" s="74"/>
      <c r="F2156" s="74"/>
      <c r="G2156" s="75"/>
      <c r="H2156" s="5"/>
      <c r="I2156" s="5"/>
      <c r="J2156" s="5"/>
      <c r="K2156" s="5"/>
      <c r="O2156" s="5"/>
      <c r="P2156" s="5"/>
      <c r="Q2156" s="5"/>
      <c r="R2156" s="18"/>
      <c r="S2156" s="18"/>
      <c r="T2156" s="18"/>
      <c r="AA2156" s="67"/>
      <c r="AB2156" s="67"/>
      <c r="AC2156" s="20"/>
      <c r="AE2156" s="84"/>
    </row>
    <row r="2157" spans="1:31" x14ac:dyDescent="0.25">
      <c r="A2157" s="18"/>
      <c r="B2157" s="18"/>
      <c r="C2157" s="18"/>
      <c r="D2157" s="74"/>
      <c r="E2157" s="74"/>
      <c r="F2157" s="74"/>
      <c r="G2157" s="75"/>
      <c r="H2157" s="5"/>
      <c r="I2157" s="5"/>
      <c r="J2157" s="5"/>
      <c r="K2157" s="5"/>
      <c r="O2157" s="5"/>
      <c r="P2157" s="5"/>
      <c r="Q2157" s="5"/>
      <c r="R2157" s="18"/>
      <c r="S2157" s="18"/>
      <c r="T2157" s="18"/>
      <c r="AA2157" s="67"/>
      <c r="AB2157" s="67"/>
      <c r="AC2157" s="20"/>
      <c r="AE2157" s="84"/>
    </row>
    <row r="2158" spans="1:31" x14ac:dyDescent="0.25">
      <c r="A2158" s="18"/>
      <c r="B2158" s="18"/>
      <c r="C2158" s="18"/>
      <c r="D2158" s="74"/>
      <c r="E2158" s="74"/>
      <c r="F2158" s="74"/>
      <c r="G2158" s="75"/>
      <c r="H2158" s="5"/>
      <c r="I2158" s="5"/>
      <c r="J2158" s="5"/>
      <c r="K2158" s="5"/>
      <c r="O2158" s="5"/>
      <c r="P2158" s="5"/>
      <c r="Q2158" s="5"/>
      <c r="R2158" s="18"/>
      <c r="S2158" s="18"/>
      <c r="T2158" s="18"/>
      <c r="AA2158" s="67"/>
      <c r="AB2158" s="67"/>
      <c r="AC2158" s="20"/>
      <c r="AE2158" s="84"/>
    </row>
    <row r="2159" spans="1:31" x14ac:dyDescent="0.25">
      <c r="A2159" s="18"/>
      <c r="B2159" s="18"/>
      <c r="C2159" s="18"/>
      <c r="D2159" s="74"/>
      <c r="E2159" s="74"/>
      <c r="F2159" s="74"/>
      <c r="G2159" s="75"/>
      <c r="H2159" s="5"/>
      <c r="I2159" s="5"/>
      <c r="J2159" s="5"/>
      <c r="K2159" s="5"/>
      <c r="O2159" s="5"/>
      <c r="P2159" s="5"/>
      <c r="Q2159" s="5"/>
      <c r="R2159" s="18"/>
      <c r="S2159" s="18"/>
      <c r="T2159" s="18"/>
      <c r="AA2159" s="67"/>
      <c r="AB2159" s="67"/>
      <c r="AC2159" s="20"/>
      <c r="AE2159" s="84"/>
    </row>
    <row r="2160" spans="1:31" x14ac:dyDescent="0.25">
      <c r="A2160" s="18"/>
      <c r="B2160" s="18"/>
      <c r="C2160" s="18"/>
      <c r="D2160" s="74"/>
      <c r="E2160" s="74"/>
      <c r="F2160" s="74"/>
      <c r="G2160" s="75"/>
      <c r="H2160" s="5"/>
      <c r="I2160" s="5"/>
      <c r="J2160" s="5"/>
      <c r="K2160" s="5"/>
      <c r="O2160" s="5"/>
      <c r="P2160" s="5"/>
      <c r="Q2160" s="5"/>
      <c r="R2160" s="18"/>
      <c r="S2160" s="18"/>
      <c r="T2160" s="18"/>
      <c r="AA2160" s="67"/>
      <c r="AB2160" s="67"/>
      <c r="AC2160" s="20"/>
      <c r="AE2160" s="84"/>
    </row>
    <row r="2161" spans="1:31" x14ac:dyDescent="0.25">
      <c r="A2161" s="18"/>
      <c r="B2161" s="18"/>
      <c r="C2161" s="18"/>
      <c r="D2161" s="74"/>
      <c r="E2161" s="74"/>
      <c r="F2161" s="74"/>
      <c r="G2161" s="75"/>
      <c r="H2161" s="5"/>
      <c r="I2161" s="5"/>
      <c r="J2161" s="5"/>
      <c r="K2161" s="5"/>
      <c r="O2161" s="5"/>
      <c r="P2161" s="5"/>
      <c r="Q2161" s="5"/>
      <c r="R2161" s="18"/>
      <c r="S2161" s="18"/>
      <c r="T2161" s="18"/>
      <c r="AA2161" s="67"/>
      <c r="AB2161" s="67"/>
      <c r="AC2161" s="20"/>
      <c r="AE2161" s="84"/>
    </row>
    <row r="2162" spans="1:31" x14ac:dyDescent="0.25">
      <c r="A2162" s="18"/>
      <c r="B2162" s="18"/>
      <c r="C2162" s="18"/>
      <c r="D2162" s="74"/>
      <c r="E2162" s="74"/>
      <c r="F2162" s="74"/>
      <c r="G2162" s="75"/>
      <c r="H2162" s="5"/>
      <c r="I2162" s="5"/>
      <c r="J2162" s="5"/>
      <c r="K2162" s="5"/>
      <c r="O2162" s="5"/>
      <c r="P2162" s="5"/>
      <c r="Q2162" s="5"/>
      <c r="R2162" s="18"/>
      <c r="S2162" s="18"/>
      <c r="T2162" s="18"/>
      <c r="AA2162" s="67"/>
      <c r="AB2162" s="67"/>
      <c r="AC2162" s="20"/>
      <c r="AE2162" s="84"/>
    </row>
    <row r="2163" spans="1:31" x14ac:dyDescent="0.25">
      <c r="A2163" s="18"/>
      <c r="B2163" s="18"/>
      <c r="C2163" s="18"/>
      <c r="D2163" s="74"/>
      <c r="E2163" s="74"/>
      <c r="F2163" s="74"/>
      <c r="G2163" s="75"/>
      <c r="H2163" s="5"/>
      <c r="I2163" s="5"/>
      <c r="J2163" s="5"/>
      <c r="K2163" s="5"/>
      <c r="O2163" s="5"/>
      <c r="P2163" s="5"/>
      <c r="Q2163" s="5"/>
      <c r="R2163" s="18"/>
      <c r="S2163" s="18"/>
      <c r="T2163" s="18"/>
      <c r="AA2163" s="67"/>
      <c r="AB2163" s="67"/>
      <c r="AC2163" s="20"/>
      <c r="AE2163" s="84"/>
    </row>
    <row r="2164" spans="1:31" x14ac:dyDescent="0.25">
      <c r="A2164" s="18"/>
      <c r="B2164" s="18"/>
      <c r="C2164" s="18"/>
      <c r="D2164" s="74"/>
      <c r="E2164" s="74"/>
      <c r="F2164" s="74"/>
      <c r="G2164" s="75"/>
      <c r="H2164" s="5"/>
      <c r="I2164" s="5"/>
      <c r="J2164" s="5"/>
      <c r="K2164" s="5"/>
      <c r="O2164" s="5"/>
      <c r="P2164" s="5"/>
      <c r="Q2164" s="5"/>
      <c r="R2164" s="18"/>
      <c r="S2164" s="18"/>
      <c r="T2164" s="18"/>
      <c r="AA2164" s="67"/>
      <c r="AB2164" s="67"/>
      <c r="AC2164" s="20"/>
      <c r="AE2164" s="84"/>
    </row>
    <row r="2165" spans="1:31" x14ac:dyDescent="0.25">
      <c r="A2165" s="18"/>
      <c r="B2165" s="18"/>
      <c r="C2165" s="18"/>
      <c r="D2165" s="74"/>
      <c r="E2165" s="74"/>
      <c r="F2165" s="74"/>
      <c r="G2165" s="75"/>
      <c r="H2165" s="5"/>
      <c r="I2165" s="5"/>
      <c r="J2165" s="5"/>
      <c r="K2165" s="5"/>
      <c r="O2165" s="5"/>
      <c r="P2165" s="5"/>
      <c r="Q2165" s="5"/>
      <c r="R2165" s="18"/>
      <c r="S2165" s="18"/>
      <c r="T2165" s="18"/>
      <c r="AA2165" s="67"/>
      <c r="AB2165" s="67"/>
      <c r="AC2165" s="20"/>
      <c r="AE2165" s="84"/>
    </row>
    <row r="2166" spans="1:31" x14ac:dyDescent="0.25">
      <c r="A2166" s="18"/>
      <c r="B2166" s="18"/>
      <c r="C2166" s="18"/>
      <c r="D2166" s="74"/>
      <c r="E2166" s="74"/>
      <c r="F2166" s="74"/>
      <c r="G2166" s="75"/>
      <c r="H2166" s="5"/>
      <c r="I2166" s="5"/>
      <c r="J2166" s="5"/>
      <c r="K2166" s="5"/>
      <c r="O2166" s="5"/>
      <c r="P2166" s="5"/>
      <c r="Q2166" s="5"/>
      <c r="R2166" s="18"/>
      <c r="S2166" s="18"/>
      <c r="T2166" s="18"/>
      <c r="AA2166" s="67"/>
      <c r="AB2166" s="67"/>
      <c r="AC2166" s="20"/>
      <c r="AE2166" s="84"/>
    </row>
    <row r="2167" spans="1:31" x14ac:dyDescent="0.25">
      <c r="A2167" s="18"/>
      <c r="B2167" s="18"/>
      <c r="C2167" s="18"/>
      <c r="D2167" s="74"/>
      <c r="E2167" s="74"/>
      <c r="F2167" s="74"/>
      <c r="G2167" s="75"/>
      <c r="H2167" s="5"/>
      <c r="I2167" s="5"/>
      <c r="J2167" s="5"/>
      <c r="K2167" s="5"/>
      <c r="O2167" s="5"/>
      <c r="P2167" s="5"/>
      <c r="Q2167" s="5"/>
      <c r="R2167" s="18"/>
      <c r="S2167" s="18"/>
      <c r="T2167" s="18"/>
      <c r="AA2167" s="67"/>
      <c r="AB2167" s="67"/>
      <c r="AC2167" s="20"/>
      <c r="AE2167" s="84"/>
    </row>
    <row r="2168" spans="1:31" x14ac:dyDescent="0.25">
      <c r="A2168" s="18"/>
      <c r="B2168" s="18"/>
      <c r="C2168" s="18"/>
      <c r="D2168" s="74"/>
      <c r="E2168" s="74"/>
      <c r="F2168" s="74"/>
      <c r="G2168" s="75"/>
      <c r="H2168" s="5"/>
      <c r="I2168" s="5"/>
      <c r="J2168" s="5"/>
      <c r="K2168" s="5"/>
      <c r="O2168" s="5"/>
      <c r="P2168" s="5"/>
      <c r="Q2168" s="5"/>
      <c r="R2168" s="18"/>
      <c r="S2168" s="18"/>
      <c r="T2168" s="18"/>
      <c r="AA2168" s="67"/>
      <c r="AB2168" s="67"/>
      <c r="AC2168" s="20"/>
      <c r="AE2168" s="84"/>
    </row>
    <row r="2169" spans="1:31" x14ac:dyDescent="0.25">
      <c r="A2169" s="18"/>
      <c r="B2169" s="18"/>
      <c r="C2169" s="18"/>
      <c r="D2169" s="74"/>
      <c r="E2169" s="74"/>
      <c r="F2169" s="74"/>
      <c r="G2169" s="75"/>
      <c r="H2169" s="5"/>
      <c r="I2169" s="5"/>
      <c r="J2169" s="5"/>
      <c r="K2169" s="5"/>
      <c r="O2169" s="5"/>
      <c r="P2169" s="5"/>
      <c r="Q2169" s="5"/>
      <c r="R2169" s="18"/>
      <c r="S2169" s="18"/>
      <c r="T2169" s="18"/>
      <c r="AA2169" s="67"/>
      <c r="AB2169" s="67"/>
      <c r="AC2169" s="20"/>
      <c r="AE2169" s="84"/>
    </row>
    <row r="2170" spans="1:31" x14ac:dyDescent="0.25">
      <c r="A2170" s="18"/>
      <c r="B2170" s="18"/>
      <c r="C2170" s="18"/>
      <c r="D2170" s="74"/>
      <c r="E2170" s="74"/>
      <c r="F2170" s="74"/>
      <c r="G2170" s="75"/>
      <c r="H2170" s="5"/>
      <c r="I2170" s="5"/>
      <c r="J2170" s="5"/>
      <c r="K2170" s="5"/>
      <c r="O2170" s="5"/>
      <c r="P2170" s="5"/>
      <c r="Q2170" s="5"/>
      <c r="R2170" s="18"/>
      <c r="S2170" s="18"/>
      <c r="T2170" s="18"/>
      <c r="AA2170" s="67"/>
      <c r="AB2170" s="67"/>
      <c r="AC2170" s="20"/>
      <c r="AE2170" s="84"/>
    </row>
    <row r="2171" spans="1:31" x14ac:dyDescent="0.25">
      <c r="A2171" s="18"/>
      <c r="B2171" s="18"/>
      <c r="C2171" s="18"/>
      <c r="D2171" s="74"/>
      <c r="E2171" s="74"/>
      <c r="F2171" s="74"/>
      <c r="G2171" s="75"/>
      <c r="H2171" s="5"/>
      <c r="I2171" s="5"/>
      <c r="J2171" s="5"/>
      <c r="K2171" s="5"/>
      <c r="O2171" s="5"/>
      <c r="P2171" s="5"/>
      <c r="Q2171" s="5"/>
      <c r="R2171" s="18"/>
      <c r="S2171" s="18"/>
      <c r="T2171" s="18"/>
      <c r="AA2171" s="67"/>
      <c r="AB2171" s="67"/>
      <c r="AC2171" s="20"/>
      <c r="AE2171" s="84"/>
    </row>
    <row r="2172" spans="1:31" x14ac:dyDescent="0.25">
      <c r="A2172" s="18"/>
      <c r="B2172" s="18"/>
      <c r="C2172" s="18"/>
      <c r="D2172" s="74"/>
      <c r="E2172" s="74"/>
      <c r="F2172" s="74"/>
      <c r="G2172" s="75"/>
      <c r="H2172" s="5"/>
      <c r="I2172" s="5"/>
      <c r="J2172" s="5"/>
      <c r="K2172" s="5"/>
      <c r="O2172" s="5"/>
      <c r="P2172" s="5"/>
      <c r="Q2172" s="5"/>
      <c r="R2172" s="18"/>
      <c r="S2172" s="18"/>
      <c r="T2172" s="18"/>
      <c r="AA2172" s="67"/>
      <c r="AB2172" s="67"/>
      <c r="AC2172" s="20"/>
      <c r="AE2172" s="84"/>
    </row>
    <row r="2173" spans="1:31" x14ac:dyDescent="0.25">
      <c r="A2173" s="18"/>
      <c r="B2173" s="18"/>
      <c r="C2173" s="18"/>
      <c r="D2173" s="74"/>
      <c r="E2173" s="74"/>
      <c r="F2173" s="74"/>
      <c r="G2173" s="75"/>
      <c r="H2173" s="5"/>
      <c r="I2173" s="5"/>
      <c r="J2173" s="5"/>
      <c r="K2173" s="5"/>
      <c r="O2173" s="5"/>
      <c r="P2173" s="5"/>
      <c r="Q2173" s="5"/>
      <c r="R2173" s="18"/>
      <c r="S2173" s="18"/>
      <c r="T2173" s="18"/>
      <c r="AA2173" s="67"/>
      <c r="AB2173" s="67"/>
      <c r="AC2173" s="20"/>
      <c r="AE2173" s="84"/>
    </row>
    <row r="2174" spans="1:31" x14ac:dyDescent="0.25">
      <c r="A2174" s="18"/>
      <c r="B2174" s="18"/>
      <c r="C2174" s="18"/>
      <c r="D2174" s="74"/>
      <c r="E2174" s="74"/>
      <c r="F2174" s="74"/>
      <c r="G2174" s="75"/>
      <c r="H2174" s="5"/>
      <c r="I2174" s="5"/>
      <c r="J2174" s="5"/>
      <c r="K2174" s="5"/>
      <c r="O2174" s="5"/>
      <c r="P2174" s="5"/>
      <c r="Q2174" s="5"/>
      <c r="R2174" s="18"/>
      <c r="S2174" s="18"/>
      <c r="T2174" s="18"/>
      <c r="AA2174" s="67"/>
      <c r="AB2174" s="67"/>
      <c r="AC2174" s="20"/>
      <c r="AE2174" s="84"/>
    </row>
    <row r="2175" spans="1:31" x14ac:dyDescent="0.25">
      <c r="A2175" s="18"/>
      <c r="B2175" s="18"/>
      <c r="C2175" s="18"/>
      <c r="D2175" s="74"/>
      <c r="E2175" s="74"/>
      <c r="F2175" s="74"/>
      <c r="G2175" s="75"/>
      <c r="H2175" s="5"/>
      <c r="I2175" s="5"/>
      <c r="J2175" s="5"/>
      <c r="K2175" s="5"/>
      <c r="O2175" s="5"/>
      <c r="P2175" s="5"/>
      <c r="Q2175" s="5"/>
      <c r="R2175" s="18"/>
      <c r="S2175" s="18"/>
      <c r="T2175" s="18"/>
      <c r="AA2175" s="67"/>
      <c r="AB2175" s="67"/>
      <c r="AC2175" s="20"/>
      <c r="AE2175" s="84"/>
    </row>
    <row r="2176" spans="1:31" x14ac:dyDescent="0.25">
      <c r="A2176" s="18"/>
      <c r="B2176" s="18"/>
      <c r="C2176" s="18"/>
      <c r="D2176" s="74"/>
      <c r="E2176" s="74"/>
      <c r="F2176" s="74"/>
      <c r="G2176" s="75"/>
      <c r="H2176" s="5"/>
      <c r="I2176" s="5"/>
      <c r="J2176" s="5"/>
      <c r="K2176" s="5"/>
      <c r="O2176" s="5"/>
      <c r="P2176" s="5"/>
      <c r="Q2176" s="5"/>
      <c r="R2176" s="18"/>
      <c r="S2176" s="18"/>
      <c r="T2176" s="18"/>
      <c r="AA2176" s="67"/>
      <c r="AB2176" s="67"/>
      <c r="AC2176" s="20"/>
      <c r="AE2176" s="84"/>
    </row>
    <row r="2177" spans="1:31" x14ac:dyDescent="0.25">
      <c r="A2177" s="18"/>
      <c r="B2177" s="18"/>
      <c r="C2177" s="18"/>
      <c r="D2177" s="74"/>
      <c r="E2177" s="74"/>
      <c r="F2177" s="74"/>
      <c r="G2177" s="75"/>
      <c r="H2177" s="5"/>
      <c r="I2177" s="5"/>
      <c r="J2177" s="5"/>
      <c r="K2177" s="5"/>
      <c r="O2177" s="5"/>
      <c r="P2177" s="5"/>
      <c r="Q2177" s="5"/>
      <c r="R2177" s="18"/>
      <c r="S2177" s="18"/>
      <c r="T2177" s="18"/>
      <c r="AA2177" s="67"/>
      <c r="AB2177" s="67"/>
      <c r="AC2177" s="20"/>
      <c r="AE2177" s="84"/>
    </row>
    <row r="2178" spans="1:31" x14ac:dyDescent="0.25">
      <c r="A2178" s="18"/>
      <c r="B2178" s="18"/>
      <c r="C2178" s="18"/>
      <c r="D2178" s="74"/>
      <c r="E2178" s="74"/>
      <c r="F2178" s="74"/>
      <c r="G2178" s="75"/>
      <c r="H2178" s="5"/>
      <c r="I2178" s="5"/>
      <c r="J2178" s="5"/>
      <c r="K2178" s="5"/>
      <c r="O2178" s="5"/>
      <c r="P2178" s="5"/>
      <c r="Q2178" s="5"/>
      <c r="R2178" s="18"/>
      <c r="S2178" s="18"/>
      <c r="T2178" s="18"/>
      <c r="AA2178" s="67"/>
      <c r="AB2178" s="67"/>
      <c r="AC2178" s="20"/>
      <c r="AE2178" s="84"/>
    </row>
    <row r="2179" spans="1:31" x14ac:dyDescent="0.25">
      <c r="A2179" s="18"/>
      <c r="B2179" s="18"/>
      <c r="C2179" s="18"/>
      <c r="D2179" s="74"/>
      <c r="E2179" s="74"/>
      <c r="F2179" s="74"/>
      <c r="G2179" s="75"/>
      <c r="H2179" s="5"/>
      <c r="I2179" s="5"/>
      <c r="J2179" s="5"/>
      <c r="K2179" s="5"/>
      <c r="O2179" s="5"/>
      <c r="P2179" s="5"/>
      <c r="Q2179" s="5"/>
      <c r="R2179" s="18"/>
      <c r="S2179" s="18"/>
      <c r="T2179" s="18"/>
      <c r="AA2179" s="67"/>
      <c r="AB2179" s="67"/>
      <c r="AC2179" s="20"/>
      <c r="AE2179" s="84"/>
    </row>
    <row r="2180" spans="1:31" x14ac:dyDescent="0.25">
      <c r="A2180" s="18"/>
      <c r="B2180" s="18"/>
      <c r="C2180" s="18"/>
      <c r="D2180" s="74"/>
      <c r="E2180" s="74"/>
      <c r="F2180" s="74"/>
      <c r="G2180" s="75"/>
      <c r="H2180" s="5"/>
      <c r="I2180" s="5"/>
      <c r="J2180" s="5"/>
      <c r="K2180" s="5"/>
      <c r="O2180" s="5"/>
      <c r="P2180" s="5"/>
      <c r="Q2180" s="5"/>
      <c r="R2180" s="18"/>
      <c r="S2180" s="18"/>
      <c r="T2180" s="18"/>
      <c r="AA2180" s="67"/>
      <c r="AB2180" s="67"/>
      <c r="AC2180" s="20"/>
      <c r="AE2180" s="84"/>
    </row>
    <row r="2181" spans="1:31" x14ac:dyDescent="0.25">
      <c r="A2181" s="18"/>
      <c r="B2181" s="18"/>
      <c r="C2181" s="18"/>
      <c r="D2181" s="74"/>
      <c r="E2181" s="74"/>
      <c r="F2181" s="74"/>
      <c r="G2181" s="75"/>
      <c r="H2181" s="5"/>
      <c r="I2181" s="5"/>
      <c r="J2181" s="5"/>
      <c r="K2181" s="5"/>
      <c r="O2181" s="5"/>
      <c r="P2181" s="5"/>
      <c r="Q2181" s="5"/>
      <c r="R2181" s="18"/>
      <c r="S2181" s="18"/>
      <c r="T2181" s="18"/>
      <c r="AA2181" s="67"/>
      <c r="AB2181" s="67"/>
      <c r="AC2181" s="20"/>
      <c r="AE2181" s="84"/>
    </row>
    <row r="2182" spans="1:31" x14ac:dyDescent="0.25">
      <c r="A2182" s="18"/>
      <c r="B2182" s="18"/>
      <c r="C2182" s="18"/>
      <c r="D2182" s="74"/>
      <c r="E2182" s="74"/>
      <c r="F2182" s="74"/>
      <c r="G2182" s="75"/>
      <c r="H2182" s="5"/>
      <c r="I2182" s="5"/>
      <c r="J2182" s="5"/>
      <c r="K2182" s="5"/>
      <c r="O2182" s="5"/>
      <c r="P2182" s="5"/>
      <c r="Q2182" s="5"/>
      <c r="R2182" s="18"/>
      <c r="S2182" s="18"/>
      <c r="T2182" s="18"/>
      <c r="AA2182" s="67"/>
      <c r="AB2182" s="67"/>
      <c r="AC2182" s="20"/>
      <c r="AE2182" s="84"/>
    </row>
    <row r="2183" spans="1:31" x14ac:dyDescent="0.25">
      <c r="A2183" s="18"/>
      <c r="B2183" s="18"/>
      <c r="C2183" s="18"/>
      <c r="D2183" s="74"/>
      <c r="E2183" s="74"/>
      <c r="F2183" s="74"/>
      <c r="G2183" s="75"/>
      <c r="H2183" s="5"/>
      <c r="I2183" s="5"/>
      <c r="J2183" s="5"/>
      <c r="K2183" s="5"/>
      <c r="O2183" s="5"/>
      <c r="P2183" s="5"/>
      <c r="Q2183" s="5"/>
      <c r="R2183" s="18"/>
      <c r="S2183" s="18"/>
      <c r="T2183" s="18"/>
      <c r="AA2183" s="67"/>
      <c r="AB2183" s="67"/>
      <c r="AC2183" s="20"/>
      <c r="AE2183" s="84"/>
    </row>
    <row r="2184" spans="1:31" x14ac:dyDescent="0.25">
      <c r="A2184" s="18"/>
      <c r="B2184" s="18"/>
      <c r="C2184" s="18"/>
      <c r="D2184" s="74"/>
      <c r="E2184" s="74"/>
      <c r="F2184" s="74"/>
      <c r="G2184" s="75"/>
      <c r="H2184" s="5"/>
      <c r="I2184" s="5"/>
      <c r="J2184" s="5"/>
      <c r="K2184" s="5"/>
      <c r="O2184" s="5"/>
      <c r="P2184" s="5"/>
      <c r="Q2184" s="5"/>
      <c r="R2184" s="18"/>
      <c r="S2184" s="18"/>
      <c r="T2184" s="18"/>
      <c r="AA2184" s="67"/>
      <c r="AB2184" s="67"/>
      <c r="AC2184" s="20"/>
      <c r="AE2184" s="84"/>
    </row>
    <row r="2185" spans="1:31" x14ac:dyDescent="0.25">
      <c r="A2185" s="18"/>
      <c r="B2185" s="18"/>
      <c r="C2185" s="18"/>
      <c r="D2185" s="74"/>
      <c r="E2185" s="74"/>
      <c r="F2185" s="74"/>
      <c r="G2185" s="75"/>
      <c r="H2185" s="5"/>
      <c r="I2185" s="5"/>
      <c r="J2185" s="5"/>
      <c r="K2185" s="5"/>
      <c r="O2185" s="5"/>
      <c r="P2185" s="5"/>
      <c r="Q2185" s="5"/>
      <c r="R2185" s="18"/>
      <c r="S2185" s="18"/>
      <c r="T2185" s="18"/>
      <c r="AA2185" s="67"/>
      <c r="AB2185" s="67"/>
      <c r="AC2185" s="20"/>
      <c r="AE2185" s="84"/>
    </row>
    <row r="2186" spans="1:31" x14ac:dyDescent="0.25">
      <c r="A2186" s="18"/>
      <c r="B2186" s="18"/>
      <c r="C2186" s="18"/>
      <c r="D2186" s="74"/>
      <c r="E2186" s="74"/>
      <c r="F2186" s="74"/>
      <c r="G2186" s="75"/>
      <c r="H2186" s="5"/>
      <c r="I2186" s="5"/>
      <c r="J2186" s="5"/>
      <c r="K2186" s="5"/>
      <c r="O2186" s="5"/>
      <c r="P2186" s="5"/>
      <c r="Q2186" s="5"/>
      <c r="R2186" s="18"/>
      <c r="S2186" s="18"/>
      <c r="T2186" s="18"/>
      <c r="AA2186" s="67"/>
      <c r="AB2186" s="67"/>
      <c r="AC2186" s="20"/>
      <c r="AE2186" s="84"/>
    </row>
    <row r="2187" spans="1:31" x14ac:dyDescent="0.25">
      <c r="A2187" s="18"/>
      <c r="B2187" s="18"/>
      <c r="C2187" s="18"/>
      <c r="D2187" s="74"/>
      <c r="E2187" s="74"/>
      <c r="F2187" s="74"/>
      <c r="G2187" s="75"/>
      <c r="H2187" s="5"/>
      <c r="I2187" s="5"/>
      <c r="J2187" s="5"/>
      <c r="K2187" s="5"/>
      <c r="O2187" s="5"/>
      <c r="P2187" s="5"/>
      <c r="Q2187" s="5"/>
      <c r="R2187" s="18"/>
      <c r="S2187" s="18"/>
      <c r="T2187" s="18"/>
      <c r="AA2187" s="67"/>
      <c r="AB2187" s="67"/>
      <c r="AC2187" s="20"/>
      <c r="AE2187" s="84"/>
    </row>
    <row r="2188" spans="1:31" x14ac:dyDescent="0.25">
      <c r="A2188" s="18"/>
      <c r="B2188" s="18"/>
      <c r="C2188" s="18"/>
      <c r="D2188" s="74"/>
      <c r="E2188" s="74"/>
      <c r="F2188" s="74"/>
      <c r="G2188" s="75"/>
      <c r="H2188" s="5"/>
      <c r="I2188" s="5"/>
      <c r="J2188" s="5"/>
      <c r="K2188" s="5"/>
      <c r="O2188" s="5"/>
      <c r="P2188" s="5"/>
      <c r="Q2188" s="5"/>
      <c r="R2188" s="18"/>
      <c r="S2188" s="18"/>
      <c r="T2188" s="18"/>
      <c r="AA2188" s="67"/>
      <c r="AB2188" s="67"/>
      <c r="AC2188" s="20"/>
      <c r="AE2188" s="84"/>
    </row>
    <row r="2189" spans="1:31" x14ac:dyDescent="0.25">
      <c r="A2189" s="18"/>
      <c r="B2189" s="18"/>
      <c r="C2189" s="18"/>
      <c r="D2189" s="74"/>
      <c r="E2189" s="74"/>
      <c r="F2189" s="74"/>
      <c r="G2189" s="75"/>
      <c r="H2189" s="5"/>
      <c r="I2189" s="5"/>
      <c r="J2189" s="5"/>
      <c r="K2189" s="5"/>
      <c r="O2189" s="5"/>
      <c r="P2189" s="5"/>
      <c r="Q2189" s="5"/>
      <c r="R2189" s="18"/>
      <c r="S2189" s="18"/>
      <c r="T2189" s="18"/>
      <c r="AA2189" s="67"/>
      <c r="AB2189" s="67"/>
      <c r="AC2189" s="20"/>
      <c r="AE2189" s="84"/>
    </row>
    <row r="2190" spans="1:31" x14ac:dyDescent="0.25">
      <c r="A2190" s="18"/>
      <c r="B2190" s="18"/>
      <c r="C2190" s="18"/>
      <c r="D2190" s="74"/>
      <c r="E2190" s="74"/>
      <c r="F2190" s="74"/>
      <c r="G2190" s="75"/>
      <c r="H2190" s="5"/>
      <c r="I2190" s="5"/>
      <c r="J2190" s="5"/>
      <c r="K2190" s="5"/>
      <c r="O2190" s="5"/>
      <c r="P2190" s="5"/>
      <c r="Q2190" s="5"/>
      <c r="R2190" s="18"/>
      <c r="S2190" s="18"/>
      <c r="T2190" s="18"/>
      <c r="AA2190" s="67"/>
      <c r="AB2190" s="67"/>
      <c r="AC2190" s="20"/>
      <c r="AE2190" s="84"/>
    </row>
    <row r="2191" spans="1:31" x14ac:dyDescent="0.25">
      <c r="A2191" s="18"/>
      <c r="B2191" s="18"/>
      <c r="C2191" s="18"/>
      <c r="D2191" s="74"/>
      <c r="E2191" s="74"/>
      <c r="F2191" s="74"/>
      <c r="G2191" s="75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67"/>
      <c r="AB2191" s="67"/>
      <c r="AC2191" s="20"/>
      <c r="AE2191" s="84"/>
    </row>
    <row r="2192" spans="1:31" x14ac:dyDescent="0.25">
      <c r="A2192" s="18"/>
      <c r="B2192" s="18"/>
      <c r="C2192" s="18"/>
      <c r="D2192" s="74"/>
      <c r="E2192" s="74"/>
      <c r="F2192" s="74"/>
      <c r="G2192" s="75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67"/>
      <c r="AB2192" s="67"/>
      <c r="AC2192" s="20"/>
      <c r="AE2192" s="84"/>
    </row>
    <row r="2193" spans="1:31" x14ac:dyDescent="0.25">
      <c r="A2193" s="18"/>
      <c r="B2193" s="18"/>
      <c r="C2193" s="18"/>
      <c r="D2193" s="74"/>
      <c r="E2193" s="74"/>
      <c r="F2193" s="74"/>
      <c r="G2193" s="75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67"/>
      <c r="AB2193" s="67"/>
      <c r="AC2193" s="20"/>
      <c r="AE2193" s="84"/>
    </row>
    <row r="2194" spans="1:31" x14ac:dyDescent="0.25">
      <c r="A2194" s="18"/>
      <c r="B2194" s="18"/>
      <c r="C2194" s="18"/>
      <c r="D2194" s="74"/>
      <c r="E2194" s="74"/>
      <c r="F2194" s="74"/>
      <c r="G2194" s="75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67"/>
      <c r="AB2194" s="67"/>
      <c r="AC2194" s="20"/>
      <c r="AE2194" s="84"/>
    </row>
    <row r="2195" spans="1:31" x14ac:dyDescent="0.25">
      <c r="A2195" s="18"/>
      <c r="B2195" s="18"/>
      <c r="C2195" s="18"/>
      <c r="D2195" s="74"/>
      <c r="E2195" s="74"/>
      <c r="F2195" s="74"/>
      <c r="G2195" s="75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67"/>
      <c r="AB2195" s="67"/>
      <c r="AC2195" s="20"/>
      <c r="AE2195" s="84"/>
    </row>
    <row r="2196" spans="1:31" x14ac:dyDescent="0.25">
      <c r="A2196" s="18"/>
      <c r="B2196" s="18"/>
      <c r="C2196" s="18"/>
      <c r="D2196" s="74"/>
      <c r="E2196" s="74"/>
      <c r="F2196" s="74"/>
      <c r="G2196" s="75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67"/>
      <c r="AB2196" s="67"/>
      <c r="AC2196" s="20"/>
      <c r="AE2196" s="84"/>
    </row>
    <row r="2197" spans="1:31" x14ac:dyDescent="0.25">
      <c r="A2197" s="18"/>
      <c r="B2197" s="18"/>
      <c r="C2197" s="18"/>
      <c r="D2197" s="74"/>
      <c r="E2197" s="74"/>
      <c r="F2197" s="74"/>
      <c r="G2197" s="75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67"/>
      <c r="AB2197" s="67"/>
      <c r="AC2197" s="20"/>
      <c r="AE2197" s="84"/>
    </row>
    <row r="2198" spans="1:31" x14ac:dyDescent="0.25">
      <c r="A2198" s="18"/>
      <c r="B2198" s="18"/>
      <c r="C2198" s="18"/>
      <c r="D2198" s="74"/>
      <c r="E2198" s="74"/>
      <c r="F2198" s="74"/>
      <c r="G2198" s="75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67"/>
      <c r="AB2198" s="67"/>
      <c r="AC2198" s="20"/>
      <c r="AE2198" s="84"/>
    </row>
    <row r="2199" spans="1:31" x14ac:dyDescent="0.25">
      <c r="A2199" s="18"/>
      <c r="B2199" s="18"/>
      <c r="C2199" s="18"/>
      <c r="D2199" s="74"/>
      <c r="E2199" s="74"/>
      <c r="F2199" s="74"/>
      <c r="G2199" s="75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67"/>
      <c r="AB2199" s="67"/>
      <c r="AC2199" s="20"/>
      <c r="AE2199" s="84"/>
    </row>
    <row r="2200" spans="1:31" x14ac:dyDescent="0.25">
      <c r="A2200" s="18"/>
      <c r="B2200" s="18"/>
      <c r="C2200" s="18"/>
      <c r="D2200" s="74"/>
      <c r="E2200" s="74"/>
      <c r="F2200" s="74"/>
      <c r="G2200" s="75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67"/>
      <c r="AB2200" s="67"/>
      <c r="AC2200" s="20"/>
      <c r="AE2200" s="84"/>
    </row>
    <row r="2201" spans="1:31" x14ac:dyDescent="0.25">
      <c r="A2201" s="18"/>
      <c r="B2201" s="18"/>
      <c r="C2201" s="18"/>
      <c r="D2201" s="74"/>
      <c r="E2201" s="74"/>
      <c r="F2201" s="74"/>
      <c r="G2201" s="75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67"/>
      <c r="AB2201" s="67"/>
      <c r="AC2201" s="20"/>
      <c r="AE2201" s="84"/>
    </row>
    <row r="2202" spans="1:31" x14ac:dyDescent="0.25">
      <c r="A2202" s="18"/>
      <c r="B2202" s="18"/>
      <c r="C2202" s="18"/>
      <c r="D2202" s="74"/>
      <c r="E2202" s="74"/>
      <c r="F2202" s="74"/>
      <c r="G2202" s="75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67"/>
      <c r="AB2202" s="67"/>
      <c r="AC2202" s="20"/>
      <c r="AE2202" s="84"/>
    </row>
    <row r="2203" spans="1:31" x14ac:dyDescent="0.25">
      <c r="A2203" s="18"/>
      <c r="B2203" s="18"/>
      <c r="C2203" s="18"/>
      <c r="D2203" s="74"/>
      <c r="E2203" s="74"/>
      <c r="F2203" s="74"/>
      <c r="G2203" s="75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67"/>
      <c r="AB2203" s="67"/>
      <c r="AC2203" s="20"/>
      <c r="AE2203" s="84"/>
    </row>
    <row r="2204" spans="1:31" x14ac:dyDescent="0.25">
      <c r="A2204" s="18"/>
      <c r="B2204" s="18"/>
      <c r="C2204" s="18"/>
      <c r="D2204" s="74"/>
      <c r="E2204" s="74"/>
      <c r="F2204" s="74"/>
      <c r="G2204" s="75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67"/>
      <c r="AB2204" s="67"/>
      <c r="AC2204" s="20"/>
      <c r="AE2204" s="84"/>
    </row>
    <row r="2205" spans="1:31" x14ac:dyDescent="0.25">
      <c r="A2205" s="18"/>
      <c r="B2205" s="18"/>
      <c r="C2205" s="18"/>
      <c r="D2205" s="74"/>
      <c r="E2205" s="74"/>
      <c r="F2205" s="74"/>
      <c r="G2205" s="75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67"/>
      <c r="AB2205" s="67"/>
      <c r="AC2205" s="20"/>
      <c r="AE2205" s="84"/>
    </row>
    <row r="2206" spans="1:31" x14ac:dyDescent="0.25">
      <c r="A2206" s="18"/>
      <c r="B2206" s="18"/>
      <c r="C2206" s="18"/>
      <c r="D2206" s="74"/>
      <c r="E2206" s="74"/>
      <c r="F2206" s="74"/>
      <c r="G2206" s="75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67"/>
      <c r="AB2206" s="67"/>
      <c r="AC2206" s="20"/>
      <c r="AE2206" s="84"/>
    </row>
    <row r="2207" spans="1:31" x14ac:dyDescent="0.25">
      <c r="A2207" s="18"/>
      <c r="B2207" s="18"/>
      <c r="C2207" s="18"/>
      <c r="D2207" s="74"/>
      <c r="E2207" s="74"/>
      <c r="F2207" s="74"/>
      <c r="G2207" s="75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67"/>
      <c r="AB2207" s="67"/>
      <c r="AC2207" s="20"/>
      <c r="AE2207" s="84"/>
    </row>
    <row r="2208" spans="1:31" x14ac:dyDescent="0.25">
      <c r="A2208" s="18"/>
      <c r="B2208" s="18"/>
      <c r="C2208" s="18"/>
      <c r="D2208" s="74"/>
      <c r="E2208" s="74"/>
      <c r="F2208" s="74"/>
      <c r="G2208" s="75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67"/>
      <c r="AB2208" s="67"/>
      <c r="AC2208" s="20"/>
      <c r="AE2208" s="84"/>
    </row>
    <row r="2209" spans="1:31" x14ac:dyDescent="0.25">
      <c r="A2209" s="18"/>
      <c r="B2209" s="18"/>
      <c r="C2209" s="18"/>
      <c r="D2209" s="74"/>
      <c r="E2209" s="74"/>
      <c r="F2209" s="74"/>
      <c r="G2209" s="75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67"/>
      <c r="AB2209" s="67"/>
      <c r="AC2209" s="20"/>
      <c r="AE2209" s="84"/>
    </row>
    <row r="2210" spans="1:31" x14ac:dyDescent="0.25">
      <c r="A2210" s="18"/>
      <c r="B2210" s="18"/>
      <c r="C2210" s="18"/>
      <c r="D2210" s="74"/>
      <c r="E2210" s="74"/>
      <c r="F2210" s="74"/>
      <c r="G2210" s="75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67"/>
      <c r="AB2210" s="67"/>
      <c r="AC2210" s="20"/>
      <c r="AE2210" s="84"/>
    </row>
    <row r="2211" spans="1:31" x14ac:dyDescent="0.25">
      <c r="A2211" s="18"/>
      <c r="B2211" s="18"/>
      <c r="C2211" s="18"/>
      <c r="D2211" s="74"/>
      <c r="E2211" s="74"/>
      <c r="F2211" s="74"/>
      <c r="G2211" s="75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67"/>
      <c r="AB2211" s="67"/>
      <c r="AC2211" s="20"/>
      <c r="AE2211" s="84"/>
    </row>
    <row r="2212" spans="1:31" x14ac:dyDescent="0.25">
      <c r="A2212" s="18"/>
      <c r="B2212" s="18"/>
      <c r="C2212" s="18"/>
      <c r="D2212" s="74"/>
      <c r="E2212" s="74"/>
      <c r="F2212" s="74"/>
      <c r="G2212" s="75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67"/>
      <c r="AB2212" s="67"/>
      <c r="AC2212" s="20"/>
      <c r="AE2212" s="84"/>
    </row>
    <row r="2213" spans="1:31" x14ac:dyDescent="0.25">
      <c r="A2213" s="18"/>
      <c r="B2213" s="18"/>
      <c r="C2213" s="18"/>
      <c r="D2213" s="74"/>
      <c r="E2213" s="74"/>
      <c r="F2213" s="74"/>
      <c r="G2213" s="75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67"/>
      <c r="AB2213" s="67"/>
      <c r="AC2213" s="20"/>
      <c r="AE2213" s="84"/>
    </row>
    <row r="2214" spans="1:31" x14ac:dyDescent="0.25">
      <c r="A2214" s="18"/>
      <c r="B2214" s="18"/>
      <c r="C2214" s="18"/>
      <c r="D2214" s="74"/>
      <c r="E2214" s="74"/>
      <c r="F2214" s="74"/>
      <c r="G2214" s="75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67"/>
      <c r="AB2214" s="67"/>
      <c r="AC2214" s="20"/>
      <c r="AE2214" s="84"/>
    </row>
    <row r="2215" spans="1:31" x14ac:dyDescent="0.25">
      <c r="A2215" s="18"/>
      <c r="B2215" s="18"/>
      <c r="C2215" s="18"/>
      <c r="D2215" s="74"/>
      <c r="E2215" s="74"/>
      <c r="F2215" s="74"/>
      <c r="G2215" s="75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67"/>
      <c r="AB2215" s="67"/>
      <c r="AC2215" s="20"/>
      <c r="AE2215" s="84"/>
    </row>
    <row r="2216" spans="1:31" x14ac:dyDescent="0.25">
      <c r="A2216" s="18"/>
      <c r="B2216" s="18"/>
      <c r="C2216" s="18"/>
      <c r="D2216" s="74"/>
      <c r="E2216" s="74"/>
      <c r="F2216" s="74"/>
      <c r="G2216" s="75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67"/>
      <c r="AB2216" s="67"/>
      <c r="AC2216" s="20"/>
      <c r="AE2216" s="84"/>
    </row>
    <row r="2217" spans="1:31" x14ac:dyDescent="0.25">
      <c r="A2217" s="18"/>
      <c r="B2217" s="18"/>
      <c r="C2217" s="18"/>
      <c r="D2217" s="74"/>
      <c r="E2217" s="74"/>
      <c r="F2217" s="74"/>
      <c r="G2217" s="75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67"/>
      <c r="AB2217" s="67"/>
      <c r="AC2217" s="20"/>
      <c r="AE2217" s="84"/>
    </row>
    <row r="2218" spans="1:31" x14ac:dyDescent="0.25">
      <c r="A2218" s="18"/>
      <c r="B2218" s="18"/>
      <c r="C2218" s="18"/>
      <c r="D2218" s="74"/>
      <c r="E2218" s="74"/>
      <c r="F2218" s="74"/>
      <c r="G2218" s="75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67"/>
      <c r="AB2218" s="67"/>
      <c r="AC2218" s="20"/>
      <c r="AE2218" s="84"/>
    </row>
    <row r="2219" spans="1:31" x14ac:dyDescent="0.25">
      <c r="A2219" s="18"/>
      <c r="B2219" s="18"/>
      <c r="C2219" s="18"/>
      <c r="D2219" s="74"/>
      <c r="E2219" s="74"/>
      <c r="F2219" s="74"/>
      <c r="G2219" s="75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67"/>
      <c r="AB2219" s="67"/>
      <c r="AC2219" s="20"/>
      <c r="AE2219" s="84"/>
    </row>
    <row r="2220" spans="1:31" x14ac:dyDescent="0.25">
      <c r="A2220" s="18"/>
      <c r="B2220" s="18"/>
      <c r="C2220" s="18"/>
      <c r="D2220" s="74"/>
      <c r="E2220" s="74"/>
      <c r="F2220" s="74"/>
      <c r="G2220" s="75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67"/>
      <c r="AB2220" s="67"/>
      <c r="AC2220" s="20"/>
      <c r="AE2220" s="84"/>
    </row>
    <row r="2221" spans="1:31" x14ac:dyDescent="0.25">
      <c r="A2221" s="18"/>
      <c r="B2221" s="18"/>
      <c r="C2221" s="18"/>
      <c r="D2221" s="74"/>
      <c r="E2221" s="74"/>
      <c r="F2221" s="74"/>
      <c r="G2221" s="75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67"/>
      <c r="AB2221" s="67"/>
      <c r="AC2221" s="20"/>
      <c r="AE2221" s="84"/>
    </row>
    <row r="2222" spans="1:31" x14ac:dyDescent="0.25">
      <c r="A2222" s="18"/>
      <c r="B2222" s="18"/>
      <c r="C2222" s="18"/>
      <c r="D2222" s="74"/>
      <c r="E2222" s="74"/>
      <c r="F2222" s="74"/>
      <c r="G2222" s="75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67"/>
      <c r="AB2222" s="67"/>
      <c r="AC2222" s="20"/>
      <c r="AE2222" s="84"/>
    </row>
    <row r="2223" spans="1:31" x14ac:dyDescent="0.25">
      <c r="A2223" s="18"/>
      <c r="B2223" s="18"/>
      <c r="C2223" s="18"/>
      <c r="D2223" s="74"/>
      <c r="E2223" s="74"/>
      <c r="F2223" s="74"/>
      <c r="G2223" s="75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67"/>
      <c r="AB2223" s="67"/>
      <c r="AC2223" s="20"/>
      <c r="AE2223" s="84"/>
    </row>
    <row r="2224" spans="1:31" x14ac:dyDescent="0.25">
      <c r="A2224" s="18"/>
      <c r="B2224" s="18"/>
      <c r="C2224" s="18"/>
      <c r="D2224" s="74"/>
      <c r="E2224" s="74"/>
      <c r="F2224" s="74"/>
      <c r="G2224" s="75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67"/>
      <c r="AB2224" s="67"/>
      <c r="AC2224" s="20"/>
      <c r="AE2224" s="84"/>
    </row>
    <row r="2225" spans="1:31" x14ac:dyDescent="0.25">
      <c r="A2225" s="18"/>
      <c r="B2225" s="18"/>
      <c r="C2225" s="18"/>
      <c r="D2225" s="74"/>
      <c r="E2225" s="74"/>
      <c r="F2225" s="74"/>
      <c r="G2225" s="75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67"/>
      <c r="AB2225" s="67"/>
      <c r="AC2225" s="20"/>
      <c r="AE2225" s="84"/>
    </row>
    <row r="2226" spans="1:31" x14ac:dyDescent="0.25">
      <c r="A2226" s="18"/>
      <c r="B2226" s="18"/>
      <c r="C2226" s="18"/>
      <c r="D2226" s="74"/>
      <c r="E2226" s="74"/>
      <c r="F2226" s="74"/>
      <c r="G2226" s="75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67"/>
      <c r="AB2226" s="67"/>
      <c r="AC2226" s="20"/>
      <c r="AE2226" s="84"/>
    </row>
    <row r="2227" spans="1:31" x14ac:dyDescent="0.25">
      <c r="A2227" s="18"/>
      <c r="B2227" s="18"/>
      <c r="C2227" s="18"/>
      <c r="D2227" s="74"/>
      <c r="E2227" s="74"/>
      <c r="F2227" s="74"/>
      <c r="G2227" s="75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67"/>
      <c r="AB2227" s="67"/>
      <c r="AC2227" s="20"/>
      <c r="AE2227" s="84"/>
    </row>
    <row r="2228" spans="1:31" x14ac:dyDescent="0.25">
      <c r="A2228" s="18"/>
      <c r="B2228" s="18"/>
      <c r="C2228" s="18"/>
      <c r="D2228" s="74"/>
      <c r="E2228" s="74"/>
      <c r="F2228" s="74"/>
      <c r="G2228" s="75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67"/>
      <c r="AB2228" s="67"/>
      <c r="AC2228" s="20"/>
      <c r="AE2228" s="84"/>
    </row>
    <row r="2229" spans="1:31" x14ac:dyDescent="0.25">
      <c r="A2229" s="18"/>
      <c r="B2229" s="18"/>
      <c r="C2229" s="18"/>
      <c r="D2229" s="74"/>
      <c r="E2229" s="74"/>
      <c r="F2229" s="74"/>
      <c r="G2229" s="75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67"/>
      <c r="AB2229" s="67"/>
      <c r="AC2229" s="20"/>
      <c r="AE2229" s="84"/>
    </row>
    <row r="2230" spans="1:31" x14ac:dyDescent="0.25">
      <c r="A2230" s="18"/>
      <c r="B2230" s="18"/>
      <c r="C2230" s="18"/>
      <c r="D2230" s="74"/>
      <c r="E2230" s="74"/>
      <c r="F2230" s="74"/>
      <c r="G2230" s="75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67"/>
      <c r="AB2230" s="67"/>
      <c r="AC2230" s="20"/>
      <c r="AE2230" s="84"/>
    </row>
    <row r="2231" spans="1:31" x14ac:dyDescent="0.25">
      <c r="A2231" s="18"/>
      <c r="B2231" s="18"/>
      <c r="C2231" s="18"/>
      <c r="D2231" s="74"/>
      <c r="E2231" s="74"/>
      <c r="F2231" s="74"/>
      <c r="G2231" s="75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67"/>
      <c r="AB2231" s="67"/>
      <c r="AC2231" s="20"/>
      <c r="AE2231" s="84"/>
    </row>
    <row r="2232" spans="1:31" x14ac:dyDescent="0.25">
      <c r="A2232" s="18"/>
      <c r="B2232" s="18"/>
      <c r="C2232" s="18"/>
      <c r="D2232" s="74"/>
      <c r="E2232" s="74"/>
      <c r="F2232" s="74"/>
      <c r="G2232" s="75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67"/>
      <c r="AB2232" s="67"/>
      <c r="AC2232" s="20"/>
      <c r="AE2232" s="84"/>
    </row>
    <row r="2233" spans="1:31" x14ac:dyDescent="0.25">
      <c r="A2233" s="18"/>
      <c r="B2233" s="18"/>
      <c r="C2233" s="18"/>
      <c r="D2233" s="74"/>
      <c r="E2233" s="74"/>
      <c r="F2233" s="74"/>
      <c r="G2233" s="75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67"/>
      <c r="AB2233" s="67"/>
      <c r="AC2233" s="20"/>
      <c r="AE2233" s="84"/>
    </row>
    <row r="2234" spans="1:31" x14ac:dyDescent="0.25">
      <c r="A2234" s="18"/>
      <c r="B2234" s="18"/>
      <c r="C2234" s="18"/>
      <c r="D2234" s="74"/>
      <c r="E2234" s="74"/>
      <c r="F2234" s="74"/>
      <c r="G2234" s="75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67"/>
      <c r="AB2234" s="67"/>
      <c r="AC2234" s="20"/>
      <c r="AE2234" s="84"/>
    </row>
    <row r="2235" spans="1:31" x14ac:dyDescent="0.25">
      <c r="A2235" s="18"/>
      <c r="B2235" s="18"/>
      <c r="C2235" s="18"/>
      <c r="D2235" s="74"/>
      <c r="E2235" s="74"/>
      <c r="F2235" s="74"/>
      <c r="G2235" s="75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67"/>
      <c r="AB2235" s="67"/>
      <c r="AC2235" s="20"/>
      <c r="AE2235" s="84"/>
    </row>
    <row r="2236" spans="1:31" x14ac:dyDescent="0.25">
      <c r="A2236" s="18"/>
      <c r="B2236" s="18"/>
      <c r="C2236" s="18"/>
      <c r="D2236" s="74"/>
      <c r="E2236" s="74"/>
      <c r="F2236" s="74"/>
      <c r="G2236" s="75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67"/>
      <c r="AB2236" s="67"/>
      <c r="AC2236" s="20"/>
      <c r="AE2236" s="84"/>
    </row>
    <row r="2237" spans="1:31" x14ac:dyDescent="0.25">
      <c r="A2237" s="18"/>
      <c r="B2237" s="18"/>
      <c r="C2237" s="18"/>
      <c r="D2237" s="74"/>
      <c r="E2237" s="74"/>
      <c r="F2237" s="74"/>
      <c r="G2237" s="75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67"/>
      <c r="AB2237" s="67"/>
      <c r="AC2237" s="20"/>
      <c r="AE2237" s="84"/>
    </row>
    <row r="2238" spans="1:31" x14ac:dyDescent="0.25">
      <c r="A2238" s="18"/>
      <c r="B2238" s="18"/>
      <c r="C2238" s="18"/>
      <c r="D2238" s="74"/>
      <c r="E2238" s="74"/>
      <c r="F2238" s="74"/>
      <c r="G2238" s="75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67"/>
      <c r="AB2238" s="67"/>
      <c r="AC2238" s="20"/>
      <c r="AE2238" s="84"/>
    </row>
    <row r="2239" spans="1:31" x14ac:dyDescent="0.25">
      <c r="A2239" s="18"/>
      <c r="B2239" s="18"/>
      <c r="C2239" s="18"/>
      <c r="D2239" s="74"/>
      <c r="E2239" s="74"/>
      <c r="F2239" s="74"/>
      <c r="G2239" s="75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67"/>
      <c r="AB2239" s="67"/>
      <c r="AC2239" s="20"/>
      <c r="AE2239" s="84"/>
    </row>
    <row r="2240" spans="1:31" x14ac:dyDescent="0.25">
      <c r="A2240" s="18"/>
      <c r="B2240" s="18"/>
      <c r="C2240" s="18"/>
      <c r="D2240" s="74"/>
      <c r="E2240" s="74"/>
      <c r="F2240" s="74"/>
      <c r="G2240" s="75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67"/>
      <c r="AB2240" s="67"/>
      <c r="AC2240" s="20"/>
      <c r="AE2240" s="84"/>
    </row>
    <row r="2241" spans="1:31" x14ac:dyDescent="0.25">
      <c r="A2241" s="18"/>
      <c r="B2241" s="18"/>
      <c r="C2241" s="18"/>
      <c r="D2241" s="74"/>
      <c r="E2241" s="74"/>
      <c r="F2241" s="74"/>
      <c r="G2241" s="75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67"/>
      <c r="AB2241" s="67"/>
      <c r="AC2241" s="20"/>
      <c r="AE2241" s="84"/>
    </row>
    <row r="2242" spans="1:31" x14ac:dyDescent="0.25">
      <c r="A2242" s="18"/>
      <c r="B2242" s="18"/>
      <c r="C2242" s="18"/>
      <c r="D2242" s="74"/>
      <c r="E2242" s="74"/>
      <c r="F2242" s="74"/>
      <c r="G2242" s="75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67"/>
      <c r="AB2242" s="67"/>
      <c r="AC2242" s="20"/>
      <c r="AE2242" s="84"/>
    </row>
    <row r="2243" spans="1:31" x14ac:dyDescent="0.25">
      <c r="A2243" s="18"/>
      <c r="B2243" s="18"/>
      <c r="C2243" s="18"/>
      <c r="D2243" s="74"/>
      <c r="E2243" s="74"/>
      <c r="F2243" s="74"/>
      <c r="G2243" s="75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67"/>
      <c r="AB2243" s="67"/>
      <c r="AC2243" s="20"/>
      <c r="AE2243" s="84"/>
    </row>
    <row r="2244" spans="1:31" x14ac:dyDescent="0.25">
      <c r="A2244" s="18"/>
      <c r="B2244" s="18"/>
      <c r="C2244" s="18"/>
      <c r="D2244" s="74"/>
      <c r="E2244" s="74"/>
      <c r="F2244" s="74"/>
      <c r="G2244" s="75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67"/>
      <c r="AB2244" s="67"/>
      <c r="AC2244" s="20"/>
      <c r="AE2244" s="84"/>
    </row>
    <row r="2245" spans="1:31" x14ac:dyDescent="0.25">
      <c r="A2245" s="18"/>
      <c r="B2245" s="18"/>
      <c r="C2245" s="18"/>
      <c r="D2245" s="74"/>
      <c r="E2245" s="74"/>
      <c r="F2245" s="74"/>
      <c r="G2245" s="75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67"/>
      <c r="AB2245" s="67"/>
      <c r="AC2245" s="20"/>
      <c r="AE2245" s="84"/>
    </row>
    <row r="2246" spans="1:31" x14ac:dyDescent="0.25">
      <c r="A2246" s="18"/>
      <c r="B2246" s="18"/>
      <c r="C2246" s="18"/>
      <c r="D2246" s="74"/>
      <c r="E2246" s="74"/>
      <c r="F2246" s="74"/>
      <c r="G2246" s="75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67"/>
      <c r="AB2246" s="67"/>
      <c r="AC2246" s="20"/>
      <c r="AE2246" s="84"/>
    </row>
    <row r="2247" spans="1:31" x14ac:dyDescent="0.25">
      <c r="A2247" s="18"/>
      <c r="B2247" s="18"/>
      <c r="C2247" s="18"/>
      <c r="D2247" s="74"/>
      <c r="E2247" s="74"/>
      <c r="F2247" s="74"/>
      <c r="G2247" s="75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67"/>
      <c r="AB2247" s="67"/>
      <c r="AC2247" s="20"/>
      <c r="AE2247" s="84"/>
    </row>
    <row r="2248" spans="1:31" x14ac:dyDescent="0.25">
      <c r="A2248" s="18"/>
      <c r="B2248" s="18"/>
      <c r="C2248" s="18"/>
      <c r="D2248" s="74"/>
      <c r="E2248" s="74"/>
      <c r="F2248" s="74"/>
      <c r="G2248" s="75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67"/>
      <c r="AB2248" s="67"/>
      <c r="AC2248" s="20"/>
      <c r="AE2248" s="84"/>
    </row>
    <row r="2249" spans="1:31" x14ac:dyDescent="0.25">
      <c r="A2249" s="18"/>
      <c r="B2249" s="18"/>
      <c r="C2249" s="18"/>
      <c r="D2249" s="74"/>
      <c r="E2249" s="74"/>
      <c r="F2249" s="74"/>
      <c r="G2249" s="75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67"/>
      <c r="AB2249" s="67"/>
      <c r="AC2249" s="20"/>
      <c r="AE2249" s="84"/>
    </row>
    <row r="2250" spans="1:31" x14ac:dyDescent="0.25">
      <c r="A2250" s="18"/>
      <c r="B2250" s="18"/>
      <c r="C2250" s="18"/>
      <c r="D2250" s="74"/>
      <c r="E2250" s="74"/>
      <c r="F2250" s="74"/>
      <c r="G2250" s="75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67"/>
      <c r="AB2250" s="67"/>
      <c r="AC2250" s="20"/>
      <c r="AE2250" s="84"/>
    </row>
    <row r="2251" spans="1:31" x14ac:dyDescent="0.25">
      <c r="A2251" s="18"/>
      <c r="B2251" s="18"/>
      <c r="C2251" s="18"/>
      <c r="D2251" s="74"/>
      <c r="E2251" s="74"/>
      <c r="F2251" s="74"/>
      <c r="G2251" s="75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67"/>
      <c r="AB2251" s="67"/>
      <c r="AC2251" s="20"/>
      <c r="AE2251" s="84"/>
    </row>
    <row r="2252" spans="1:31" x14ac:dyDescent="0.25">
      <c r="A2252" s="18"/>
      <c r="B2252" s="18"/>
      <c r="C2252" s="18"/>
      <c r="D2252" s="74"/>
      <c r="E2252" s="74"/>
      <c r="F2252" s="74"/>
      <c r="G2252" s="75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67"/>
      <c r="AB2252" s="67"/>
      <c r="AC2252" s="20"/>
      <c r="AE2252" s="84"/>
    </row>
    <row r="2253" spans="1:31" x14ac:dyDescent="0.25">
      <c r="A2253" s="18"/>
      <c r="B2253" s="18"/>
      <c r="C2253" s="18"/>
      <c r="D2253" s="74"/>
      <c r="E2253" s="74"/>
      <c r="F2253" s="74"/>
      <c r="G2253" s="75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67"/>
      <c r="AB2253" s="67"/>
      <c r="AC2253" s="20"/>
      <c r="AE2253" s="84"/>
    </row>
    <row r="2254" spans="1:31" x14ac:dyDescent="0.25">
      <c r="A2254" s="18"/>
      <c r="B2254" s="18"/>
      <c r="C2254" s="18"/>
      <c r="D2254" s="74"/>
      <c r="E2254" s="74"/>
      <c r="F2254" s="74"/>
      <c r="G2254" s="75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67"/>
      <c r="AB2254" s="67"/>
      <c r="AC2254" s="20"/>
      <c r="AE2254" s="84"/>
    </row>
    <row r="2255" spans="1:31" x14ac:dyDescent="0.25">
      <c r="A2255" s="18"/>
      <c r="B2255" s="18"/>
      <c r="C2255" s="18"/>
      <c r="D2255" s="74"/>
      <c r="E2255" s="74"/>
      <c r="F2255" s="74"/>
      <c r="G2255" s="75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67"/>
      <c r="AB2255" s="67"/>
      <c r="AC2255" s="20"/>
      <c r="AE2255" s="84"/>
    </row>
    <row r="2256" spans="1:31" x14ac:dyDescent="0.25">
      <c r="A2256" s="18"/>
      <c r="B2256" s="18"/>
      <c r="C2256" s="18"/>
      <c r="D2256" s="74"/>
      <c r="E2256" s="74"/>
      <c r="F2256" s="74"/>
      <c r="G2256" s="75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67"/>
      <c r="AB2256" s="67"/>
      <c r="AC2256" s="20"/>
      <c r="AE2256" s="84"/>
    </row>
    <row r="2257" spans="1:31" x14ac:dyDescent="0.25">
      <c r="A2257" s="18"/>
      <c r="B2257" s="18"/>
      <c r="C2257" s="18"/>
      <c r="D2257" s="74"/>
      <c r="E2257" s="74"/>
      <c r="F2257" s="74"/>
      <c r="G2257" s="75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67"/>
      <c r="AB2257" s="67"/>
      <c r="AC2257" s="20"/>
      <c r="AE2257" s="84"/>
    </row>
    <row r="2258" spans="1:31" x14ac:dyDescent="0.25">
      <c r="A2258" s="18"/>
      <c r="B2258" s="18"/>
      <c r="C2258" s="18"/>
      <c r="D2258" s="74"/>
      <c r="E2258" s="74"/>
      <c r="F2258" s="74"/>
      <c r="G2258" s="75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67"/>
      <c r="AB2258" s="67"/>
      <c r="AC2258" s="20"/>
      <c r="AE2258" s="84"/>
    </row>
    <row r="2259" spans="1:31" x14ac:dyDescent="0.25">
      <c r="A2259" s="18"/>
      <c r="B2259" s="18"/>
      <c r="C2259" s="18"/>
      <c r="D2259" s="74"/>
      <c r="E2259" s="74"/>
      <c r="F2259" s="74"/>
      <c r="G2259" s="75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67"/>
      <c r="AB2259" s="67"/>
      <c r="AC2259" s="20"/>
      <c r="AE2259" s="84"/>
    </row>
    <row r="2260" spans="1:31" x14ac:dyDescent="0.25">
      <c r="A2260" s="18"/>
      <c r="B2260" s="18"/>
      <c r="C2260" s="18"/>
      <c r="D2260" s="74"/>
      <c r="E2260" s="74"/>
      <c r="F2260" s="74"/>
      <c r="G2260" s="75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67"/>
      <c r="AB2260" s="67"/>
      <c r="AC2260" s="20"/>
      <c r="AE2260" s="84"/>
    </row>
    <row r="2261" spans="1:31" x14ac:dyDescent="0.25">
      <c r="A2261" s="18"/>
      <c r="B2261" s="18"/>
      <c r="C2261" s="18"/>
      <c r="D2261" s="74"/>
      <c r="E2261" s="74"/>
      <c r="F2261" s="74"/>
      <c r="G2261" s="75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67"/>
      <c r="AB2261" s="67"/>
      <c r="AC2261" s="20"/>
      <c r="AE2261" s="84"/>
    </row>
    <row r="2262" spans="1:31" x14ac:dyDescent="0.25">
      <c r="A2262" s="18"/>
      <c r="B2262" s="18"/>
      <c r="C2262" s="18"/>
      <c r="D2262" s="74"/>
      <c r="E2262" s="74"/>
      <c r="F2262" s="74"/>
      <c r="G2262" s="75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67"/>
      <c r="AB2262" s="67"/>
      <c r="AC2262" s="20"/>
      <c r="AE2262" s="84"/>
    </row>
    <row r="2263" spans="1:31" x14ac:dyDescent="0.25">
      <c r="A2263" s="18"/>
      <c r="B2263" s="18"/>
      <c r="C2263" s="18"/>
      <c r="D2263" s="74"/>
      <c r="E2263" s="74"/>
      <c r="F2263" s="74"/>
      <c r="G2263" s="75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67"/>
      <c r="AB2263" s="67"/>
      <c r="AC2263" s="20"/>
      <c r="AE2263" s="84"/>
    </row>
    <row r="2264" spans="1:31" x14ac:dyDescent="0.25">
      <c r="A2264" s="18"/>
      <c r="B2264" s="18"/>
      <c r="C2264" s="18"/>
      <c r="D2264" s="74"/>
      <c r="E2264" s="74"/>
      <c r="F2264" s="74"/>
      <c r="G2264" s="75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67"/>
      <c r="AB2264" s="67"/>
      <c r="AC2264" s="20"/>
      <c r="AE2264" s="84"/>
    </row>
    <row r="2265" spans="1:31" x14ac:dyDescent="0.25">
      <c r="A2265" s="18"/>
      <c r="B2265" s="18"/>
      <c r="C2265" s="18"/>
      <c r="D2265" s="74"/>
      <c r="E2265" s="74"/>
      <c r="F2265" s="74"/>
      <c r="G2265" s="75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67"/>
      <c r="AB2265" s="67"/>
      <c r="AC2265" s="20"/>
      <c r="AE2265" s="84"/>
    </row>
    <row r="2266" spans="1:31" x14ac:dyDescent="0.25">
      <c r="A2266" s="18"/>
      <c r="B2266" s="18"/>
      <c r="C2266" s="18"/>
      <c r="D2266" s="74"/>
      <c r="E2266" s="74"/>
      <c r="F2266" s="74"/>
      <c r="G2266" s="75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67"/>
      <c r="AB2266" s="67"/>
      <c r="AC2266" s="20"/>
      <c r="AE2266" s="84"/>
    </row>
    <row r="2267" spans="1:31" x14ac:dyDescent="0.25">
      <c r="A2267" s="18"/>
      <c r="B2267" s="18"/>
      <c r="C2267" s="18"/>
      <c r="D2267" s="74"/>
      <c r="E2267" s="74"/>
      <c r="F2267" s="74"/>
      <c r="G2267" s="75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67"/>
      <c r="AB2267" s="67"/>
      <c r="AC2267" s="20"/>
      <c r="AE2267" s="84"/>
    </row>
    <row r="2268" spans="1:31" x14ac:dyDescent="0.25">
      <c r="A2268" s="18"/>
      <c r="B2268" s="18"/>
      <c r="C2268" s="18"/>
      <c r="D2268" s="74"/>
      <c r="E2268" s="74"/>
      <c r="F2268" s="74"/>
      <c r="G2268" s="75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67"/>
      <c r="AB2268" s="67"/>
      <c r="AC2268" s="20"/>
      <c r="AE2268" s="84"/>
    </row>
    <row r="2269" spans="1:31" x14ac:dyDescent="0.25">
      <c r="A2269" s="18"/>
      <c r="B2269" s="18"/>
      <c r="C2269" s="18"/>
      <c r="D2269" s="74"/>
      <c r="E2269" s="74"/>
      <c r="F2269" s="74"/>
      <c r="G2269" s="75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67"/>
      <c r="AB2269" s="67"/>
      <c r="AC2269" s="20"/>
      <c r="AE2269" s="84"/>
    </row>
    <row r="2270" spans="1:31" x14ac:dyDescent="0.25">
      <c r="A2270" s="18"/>
      <c r="B2270" s="18"/>
      <c r="C2270" s="18"/>
      <c r="D2270" s="74"/>
      <c r="E2270" s="74"/>
      <c r="F2270" s="74"/>
      <c r="G2270" s="75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67"/>
      <c r="AB2270" s="67"/>
      <c r="AC2270" s="20"/>
      <c r="AE2270" s="84"/>
    </row>
    <row r="2271" spans="1:31" x14ac:dyDescent="0.25">
      <c r="A2271" s="18"/>
      <c r="B2271" s="18"/>
      <c r="C2271" s="18"/>
      <c r="D2271" s="74"/>
      <c r="E2271" s="74"/>
      <c r="F2271" s="74"/>
      <c r="G2271" s="75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67"/>
      <c r="AB2271" s="67"/>
      <c r="AC2271" s="20"/>
      <c r="AE2271" s="84"/>
    </row>
    <row r="2272" spans="1:31" x14ac:dyDescent="0.25">
      <c r="A2272" s="18"/>
      <c r="B2272" s="18"/>
      <c r="C2272" s="18"/>
      <c r="D2272" s="74"/>
      <c r="E2272" s="74"/>
      <c r="F2272" s="74"/>
      <c r="G2272" s="75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67"/>
      <c r="AB2272" s="67"/>
      <c r="AC2272" s="20"/>
      <c r="AE2272" s="84"/>
    </row>
    <row r="2273" spans="1:31" x14ac:dyDescent="0.25">
      <c r="A2273" s="18"/>
      <c r="B2273" s="18"/>
      <c r="C2273" s="18"/>
      <c r="D2273" s="74"/>
      <c r="E2273" s="74"/>
      <c r="F2273" s="74"/>
      <c r="G2273" s="75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67"/>
      <c r="AB2273" s="67"/>
      <c r="AC2273" s="20"/>
      <c r="AE2273" s="84"/>
    </row>
    <row r="2274" spans="1:31" x14ac:dyDescent="0.25">
      <c r="A2274" s="18"/>
      <c r="B2274" s="18"/>
      <c r="C2274" s="18"/>
      <c r="D2274" s="74"/>
      <c r="E2274" s="74"/>
      <c r="F2274" s="74"/>
      <c r="G2274" s="75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67"/>
      <c r="AB2274" s="67"/>
      <c r="AC2274" s="20"/>
      <c r="AE2274" s="84"/>
    </row>
    <row r="2275" spans="1:31" x14ac:dyDescent="0.25">
      <c r="A2275" s="18"/>
      <c r="B2275" s="18"/>
      <c r="C2275" s="18"/>
      <c r="D2275" s="74"/>
      <c r="E2275" s="74"/>
      <c r="F2275" s="74"/>
      <c r="G2275" s="75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67"/>
      <c r="AB2275" s="67"/>
      <c r="AC2275" s="20"/>
      <c r="AE2275" s="84"/>
    </row>
    <row r="2276" spans="1:31" x14ac:dyDescent="0.25">
      <c r="A2276" s="18"/>
      <c r="B2276" s="18"/>
      <c r="C2276" s="18"/>
      <c r="D2276" s="74"/>
      <c r="E2276" s="74"/>
      <c r="F2276" s="74"/>
      <c r="G2276" s="75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67"/>
      <c r="AB2276" s="67"/>
      <c r="AC2276" s="20"/>
      <c r="AE2276" s="84"/>
    </row>
    <row r="2277" spans="1:31" x14ac:dyDescent="0.25">
      <c r="A2277" s="18"/>
      <c r="B2277" s="18"/>
      <c r="C2277" s="18"/>
      <c r="D2277" s="74"/>
      <c r="E2277" s="74"/>
      <c r="F2277" s="74"/>
      <c r="G2277" s="75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67"/>
      <c r="AB2277" s="67"/>
      <c r="AC2277" s="20"/>
      <c r="AE2277" s="84"/>
    </row>
    <row r="2278" spans="1:31" x14ac:dyDescent="0.25">
      <c r="A2278" s="18"/>
      <c r="B2278" s="18"/>
      <c r="C2278" s="18"/>
      <c r="D2278" s="74"/>
      <c r="E2278" s="74"/>
      <c r="F2278" s="74"/>
      <c r="G2278" s="75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67"/>
      <c r="AB2278" s="67"/>
      <c r="AC2278" s="20"/>
      <c r="AE2278" s="84"/>
    </row>
    <row r="2279" spans="1:31" x14ac:dyDescent="0.25">
      <c r="A2279" s="18"/>
      <c r="B2279" s="18"/>
      <c r="C2279" s="18"/>
      <c r="D2279" s="74"/>
      <c r="E2279" s="74"/>
      <c r="F2279" s="74"/>
      <c r="G2279" s="75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67"/>
      <c r="AB2279" s="67"/>
      <c r="AC2279" s="20"/>
      <c r="AE2279" s="84"/>
    </row>
    <row r="2280" spans="1:31" x14ac:dyDescent="0.25">
      <c r="A2280" s="18"/>
      <c r="B2280" s="18"/>
      <c r="C2280" s="18"/>
      <c r="D2280" s="74"/>
      <c r="E2280" s="74"/>
      <c r="F2280" s="74"/>
      <c r="G2280" s="75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67"/>
      <c r="AB2280" s="67"/>
      <c r="AC2280" s="20"/>
      <c r="AE2280" s="84"/>
    </row>
    <row r="2281" spans="1:31" x14ac:dyDescent="0.25">
      <c r="A2281" s="18"/>
      <c r="B2281" s="18"/>
      <c r="C2281" s="18"/>
      <c r="D2281" s="74"/>
      <c r="E2281" s="74"/>
      <c r="F2281" s="74"/>
      <c r="G2281" s="75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67"/>
      <c r="AB2281" s="67"/>
      <c r="AC2281" s="20"/>
      <c r="AE2281" s="84"/>
    </row>
    <row r="2282" spans="1:31" x14ac:dyDescent="0.25">
      <c r="A2282" s="18"/>
      <c r="B2282" s="18"/>
      <c r="C2282" s="18"/>
      <c r="D2282" s="74"/>
      <c r="E2282" s="74"/>
      <c r="F2282" s="74"/>
      <c r="G2282" s="75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67"/>
      <c r="AB2282" s="67"/>
      <c r="AC2282" s="20"/>
      <c r="AE2282" s="84"/>
    </row>
    <row r="2283" spans="1:31" x14ac:dyDescent="0.25">
      <c r="A2283" s="18"/>
      <c r="B2283" s="18"/>
      <c r="C2283" s="18"/>
      <c r="D2283" s="74"/>
      <c r="E2283" s="74"/>
      <c r="F2283" s="74"/>
      <c r="G2283" s="75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67"/>
      <c r="AB2283" s="67"/>
      <c r="AC2283" s="20"/>
      <c r="AE2283" s="84"/>
    </row>
    <row r="2284" spans="1:31" x14ac:dyDescent="0.25">
      <c r="A2284" s="18"/>
      <c r="B2284" s="18"/>
      <c r="C2284" s="18"/>
      <c r="D2284" s="74"/>
      <c r="E2284" s="74"/>
      <c r="F2284" s="74"/>
      <c r="G2284" s="75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67"/>
      <c r="AB2284" s="67"/>
      <c r="AC2284" s="20"/>
      <c r="AE2284" s="84"/>
    </row>
    <row r="2285" spans="1:31" x14ac:dyDescent="0.25">
      <c r="A2285" s="18"/>
      <c r="B2285" s="18"/>
      <c r="C2285" s="18"/>
      <c r="D2285" s="74"/>
      <c r="E2285" s="74"/>
      <c r="F2285" s="74"/>
      <c r="G2285" s="75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67"/>
      <c r="AB2285" s="67"/>
      <c r="AC2285" s="20"/>
      <c r="AE2285" s="84"/>
    </row>
    <row r="2286" spans="1:31" x14ac:dyDescent="0.25">
      <c r="A2286" s="18"/>
      <c r="B2286" s="18"/>
      <c r="C2286" s="18"/>
      <c r="D2286" s="74"/>
      <c r="E2286" s="74"/>
      <c r="F2286" s="74"/>
      <c r="G2286" s="75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67"/>
      <c r="AB2286" s="67"/>
      <c r="AC2286" s="20"/>
      <c r="AE2286" s="84"/>
    </row>
    <row r="2287" spans="1:31" x14ac:dyDescent="0.25">
      <c r="A2287" s="18"/>
      <c r="B2287" s="18"/>
      <c r="C2287" s="18"/>
      <c r="D2287" s="74"/>
      <c r="E2287" s="74"/>
      <c r="F2287" s="74"/>
      <c r="G2287" s="75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67"/>
      <c r="AB2287" s="67"/>
      <c r="AC2287" s="20"/>
      <c r="AE2287" s="84"/>
    </row>
    <row r="2288" spans="1:31" x14ac:dyDescent="0.25">
      <c r="A2288" s="18"/>
      <c r="B2288" s="18"/>
      <c r="C2288" s="18"/>
      <c r="D2288" s="74"/>
      <c r="E2288" s="74"/>
      <c r="F2288" s="74"/>
      <c r="G2288" s="75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67"/>
      <c r="AB2288" s="67"/>
      <c r="AC2288" s="20"/>
      <c r="AE2288" s="84"/>
    </row>
    <row r="2289" spans="1:31" x14ac:dyDescent="0.25">
      <c r="A2289" s="18"/>
      <c r="B2289" s="18"/>
      <c r="C2289" s="18"/>
      <c r="D2289" s="74"/>
      <c r="E2289" s="74"/>
      <c r="F2289" s="74"/>
      <c r="G2289" s="75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67"/>
      <c r="AB2289" s="67"/>
      <c r="AC2289" s="20"/>
      <c r="AE2289" s="84"/>
    </row>
    <row r="2290" spans="1:31" x14ac:dyDescent="0.25">
      <c r="A2290" s="18"/>
      <c r="B2290" s="18"/>
      <c r="C2290" s="18"/>
      <c r="D2290" s="74"/>
      <c r="E2290" s="74"/>
      <c r="F2290" s="74"/>
      <c r="G2290" s="75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67"/>
      <c r="AB2290" s="67"/>
      <c r="AC2290" s="20"/>
      <c r="AE2290" s="84"/>
    </row>
    <row r="2291" spans="1:31" x14ac:dyDescent="0.25">
      <c r="A2291" s="18"/>
      <c r="B2291" s="18"/>
      <c r="C2291" s="18"/>
      <c r="D2291" s="74"/>
      <c r="E2291" s="74"/>
      <c r="F2291" s="74"/>
      <c r="G2291" s="75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67"/>
      <c r="AB2291" s="67"/>
      <c r="AC2291" s="20"/>
      <c r="AE2291" s="84"/>
    </row>
    <row r="2292" spans="1:31" x14ac:dyDescent="0.25">
      <c r="A2292" s="18"/>
      <c r="B2292" s="18"/>
      <c r="C2292" s="18"/>
      <c r="D2292" s="74"/>
      <c r="E2292" s="74"/>
      <c r="F2292" s="74"/>
      <c r="G2292" s="75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67"/>
      <c r="AB2292" s="67"/>
      <c r="AC2292" s="20"/>
      <c r="AE2292" s="86"/>
    </row>
    <row r="2293" spans="1:31" x14ac:dyDescent="0.25">
      <c r="A2293" s="18"/>
      <c r="B2293" s="18"/>
      <c r="C2293" s="18"/>
      <c r="D2293" s="74"/>
      <c r="E2293" s="74"/>
      <c r="F2293" s="74"/>
      <c r="G2293" s="75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67"/>
      <c r="AB2293" s="67"/>
      <c r="AC2293" s="20"/>
      <c r="AE2293" s="86"/>
    </row>
    <row r="2294" spans="1:31" x14ac:dyDescent="0.25">
      <c r="A2294" s="18"/>
      <c r="B2294" s="18"/>
      <c r="C2294" s="18"/>
      <c r="D2294" s="74"/>
      <c r="E2294" s="74"/>
      <c r="F2294" s="74"/>
      <c r="G2294" s="75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67"/>
      <c r="AB2294" s="67"/>
      <c r="AC2294" s="20"/>
      <c r="AE2294" s="86"/>
    </row>
    <row r="2295" spans="1:31" x14ac:dyDescent="0.25">
      <c r="A2295" s="18"/>
      <c r="B2295" s="18"/>
      <c r="C2295" s="18"/>
      <c r="D2295" s="74"/>
      <c r="E2295" s="74"/>
      <c r="F2295" s="74"/>
      <c r="G2295" s="75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67"/>
      <c r="AB2295" s="67"/>
      <c r="AC2295" s="20"/>
      <c r="AE2295" s="86"/>
    </row>
    <row r="2296" spans="1:31" x14ac:dyDescent="0.25">
      <c r="A2296" s="18"/>
      <c r="B2296" s="18"/>
      <c r="C2296" s="18"/>
      <c r="D2296" s="74"/>
      <c r="E2296" s="74"/>
      <c r="F2296" s="74"/>
      <c r="G2296" s="75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67"/>
      <c r="AB2296" s="67"/>
      <c r="AC2296" s="20"/>
      <c r="AE2296" s="86"/>
    </row>
    <row r="2297" spans="1:31" x14ac:dyDescent="0.25">
      <c r="A2297" s="18"/>
      <c r="B2297" s="18"/>
      <c r="C2297" s="18"/>
      <c r="D2297" s="74"/>
      <c r="E2297" s="74"/>
      <c r="F2297" s="74"/>
      <c r="G2297" s="75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67"/>
      <c r="AB2297" s="67"/>
      <c r="AC2297" s="20"/>
      <c r="AE2297" s="86"/>
    </row>
    <row r="2298" spans="1:31" x14ac:dyDescent="0.25">
      <c r="A2298" s="18"/>
      <c r="B2298" s="18"/>
      <c r="C2298" s="18"/>
      <c r="D2298" s="74"/>
      <c r="E2298" s="74"/>
      <c r="F2298" s="74"/>
      <c r="G2298" s="75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67"/>
      <c r="AB2298" s="67"/>
      <c r="AC2298" s="20"/>
      <c r="AE2298" s="86"/>
    </row>
    <row r="2299" spans="1:31" x14ac:dyDescent="0.25">
      <c r="A2299" s="18"/>
      <c r="B2299" s="18"/>
      <c r="C2299" s="18"/>
      <c r="D2299" s="74"/>
      <c r="E2299" s="74"/>
      <c r="F2299" s="74"/>
      <c r="G2299" s="75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67"/>
      <c r="AB2299" s="67"/>
      <c r="AC2299" s="20"/>
      <c r="AE2299" s="86"/>
    </row>
    <row r="2300" spans="1:31" x14ac:dyDescent="0.25">
      <c r="A2300" s="18"/>
      <c r="B2300" s="18"/>
      <c r="C2300" s="18"/>
      <c r="D2300" s="74"/>
      <c r="E2300" s="74"/>
      <c r="F2300" s="74"/>
      <c r="G2300" s="75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67"/>
      <c r="AB2300" s="67"/>
      <c r="AC2300" s="20"/>
      <c r="AE2300" s="86"/>
    </row>
    <row r="2301" spans="1:31" x14ac:dyDescent="0.25">
      <c r="A2301" s="18"/>
      <c r="B2301" s="18"/>
      <c r="C2301" s="18"/>
      <c r="D2301" s="74"/>
      <c r="E2301" s="74"/>
      <c r="F2301" s="74"/>
      <c r="G2301" s="75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67"/>
      <c r="AB2301" s="67"/>
      <c r="AC2301" s="20"/>
      <c r="AE2301" s="86"/>
    </row>
    <row r="2302" spans="1:31" x14ac:dyDescent="0.25">
      <c r="A2302" s="18"/>
      <c r="B2302" s="18"/>
      <c r="C2302" s="18"/>
      <c r="D2302" s="74"/>
      <c r="E2302" s="74"/>
      <c r="F2302" s="74"/>
      <c r="G2302" s="75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67"/>
      <c r="AB2302" s="67"/>
      <c r="AC2302" s="20"/>
      <c r="AE2302" s="86"/>
    </row>
    <row r="2303" spans="1:31" x14ac:dyDescent="0.25">
      <c r="A2303" s="18"/>
      <c r="B2303" s="18"/>
      <c r="C2303" s="18"/>
      <c r="D2303" s="74"/>
      <c r="E2303" s="74"/>
      <c r="F2303" s="74"/>
      <c r="G2303" s="75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67"/>
      <c r="AB2303" s="67"/>
      <c r="AC2303" s="20"/>
      <c r="AE2303" s="86"/>
    </row>
    <row r="2304" spans="1:31" x14ac:dyDescent="0.25">
      <c r="A2304" s="18"/>
      <c r="B2304" s="18"/>
      <c r="C2304" s="18"/>
      <c r="D2304" s="74"/>
      <c r="E2304" s="74"/>
      <c r="F2304" s="74"/>
      <c r="G2304" s="75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67"/>
      <c r="AB2304" s="67"/>
      <c r="AC2304" s="20"/>
      <c r="AE2304" s="86"/>
    </row>
    <row r="2305" spans="1:31" x14ac:dyDescent="0.25">
      <c r="A2305" s="18"/>
      <c r="B2305" s="18"/>
      <c r="C2305" s="18"/>
      <c r="D2305" s="74"/>
      <c r="E2305" s="74"/>
      <c r="F2305" s="74"/>
      <c r="G2305" s="75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67"/>
      <c r="AB2305" s="67"/>
      <c r="AC2305" s="20"/>
      <c r="AE2305" s="86"/>
    </row>
    <row r="2306" spans="1:31" x14ac:dyDescent="0.25">
      <c r="A2306" s="18"/>
      <c r="B2306" s="18"/>
      <c r="C2306" s="18"/>
      <c r="D2306" s="74"/>
      <c r="E2306" s="74"/>
      <c r="F2306" s="74"/>
      <c r="G2306" s="75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67"/>
      <c r="AB2306" s="67"/>
      <c r="AC2306" s="20"/>
      <c r="AE2306" s="86"/>
    </row>
    <row r="2307" spans="1:31" x14ac:dyDescent="0.25">
      <c r="A2307" s="18"/>
      <c r="B2307" s="18"/>
      <c r="C2307" s="18"/>
      <c r="D2307" s="74"/>
      <c r="E2307" s="74"/>
      <c r="F2307" s="74"/>
      <c r="G2307" s="75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67"/>
      <c r="AB2307" s="67"/>
      <c r="AC2307" s="20"/>
      <c r="AE2307" s="86"/>
    </row>
    <row r="2308" spans="1:31" x14ac:dyDescent="0.25">
      <c r="A2308" s="18"/>
      <c r="B2308" s="18"/>
      <c r="C2308" s="18"/>
      <c r="D2308" s="74"/>
      <c r="E2308" s="74"/>
      <c r="F2308" s="74"/>
      <c r="G2308" s="75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67"/>
      <c r="AB2308" s="67"/>
      <c r="AC2308" s="20"/>
      <c r="AE2308" s="86"/>
    </row>
    <row r="2309" spans="1:31" x14ac:dyDescent="0.25">
      <c r="A2309" s="18"/>
      <c r="B2309" s="18"/>
      <c r="C2309" s="18"/>
      <c r="D2309" s="74"/>
      <c r="E2309" s="74"/>
      <c r="F2309" s="74"/>
      <c r="G2309" s="75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67"/>
      <c r="AB2309" s="67"/>
      <c r="AC2309" s="20"/>
      <c r="AE2309" s="86"/>
    </row>
    <row r="2310" spans="1:31" x14ac:dyDescent="0.25">
      <c r="A2310" s="18"/>
      <c r="B2310" s="18"/>
      <c r="C2310" s="18"/>
      <c r="D2310" s="74"/>
      <c r="E2310" s="74"/>
      <c r="F2310" s="74"/>
      <c r="G2310" s="75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67"/>
      <c r="AB2310" s="67"/>
      <c r="AC2310" s="20"/>
      <c r="AE2310" s="86"/>
    </row>
    <row r="2311" spans="1:31" x14ac:dyDescent="0.25">
      <c r="A2311" s="18"/>
      <c r="B2311" s="18"/>
      <c r="C2311" s="18"/>
      <c r="D2311" s="74"/>
      <c r="E2311" s="74"/>
      <c r="F2311" s="74"/>
      <c r="G2311" s="75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67"/>
      <c r="AB2311" s="67"/>
      <c r="AC2311" s="20"/>
      <c r="AE2311" s="86"/>
    </row>
    <row r="2312" spans="1:31" x14ac:dyDescent="0.25">
      <c r="A2312" s="18"/>
      <c r="B2312" s="18"/>
      <c r="C2312" s="18"/>
      <c r="D2312" s="74"/>
      <c r="E2312" s="74"/>
      <c r="F2312" s="74"/>
      <c r="G2312" s="75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67"/>
      <c r="AB2312" s="67"/>
      <c r="AC2312" s="20"/>
      <c r="AE2312" s="86"/>
    </row>
    <row r="2313" spans="1:31" x14ac:dyDescent="0.25">
      <c r="A2313" s="18"/>
      <c r="B2313" s="18"/>
      <c r="C2313" s="18"/>
      <c r="D2313" s="74"/>
      <c r="E2313" s="74"/>
      <c r="F2313" s="74"/>
      <c r="G2313" s="75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67"/>
      <c r="AB2313" s="67"/>
      <c r="AC2313" s="20"/>
      <c r="AE2313" s="86"/>
    </row>
    <row r="2314" spans="1:31" x14ac:dyDescent="0.25">
      <c r="A2314" s="18"/>
      <c r="B2314" s="18"/>
      <c r="C2314" s="18"/>
      <c r="D2314" s="74"/>
      <c r="E2314" s="74"/>
      <c r="F2314" s="74"/>
      <c r="G2314" s="75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67"/>
      <c r="AB2314" s="67"/>
      <c r="AC2314" s="20"/>
      <c r="AE2314" s="86"/>
    </row>
    <row r="2315" spans="1:31" x14ac:dyDescent="0.25">
      <c r="A2315" s="18"/>
      <c r="B2315" s="18"/>
      <c r="C2315" s="18"/>
      <c r="D2315" s="74"/>
      <c r="E2315" s="74"/>
      <c r="F2315" s="74"/>
      <c r="G2315" s="75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67"/>
      <c r="AB2315" s="67"/>
      <c r="AC2315" s="20"/>
      <c r="AE2315" s="86"/>
    </row>
    <row r="2316" spans="1:31" x14ac:dyDescent="0.25">
      <c r="A2316" s="18"/>
      <c r="B2316" s="18"/>
      <c r="C2316" s="18"/>
      <c r="D2316" s="74"/>
      <c r="E2316" s="74"/>
      <c r="F2316" s="74"/>
      <c r="G2316" s="75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67"/>
      <c r="AB2316" s="67"/>
      <c r="AC2316" s="20"/>
      <c r="AE2316" s="86"/>
    </row>
    <row r="2317" spans="1:31" x14ac:dyDescent="0.25">
      <c r="A2317" s="18"/>
      <c r="B2317" s="18"/>
      <c r="C2317" s="18"/>
      <c r="D2317" s="74"/>
      <c r="E2317" s="74"/>
      <c r="F2317" s="74"/>
      <c r="G2317" s="75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67"/>
      <c r="AB2317" s="67"/>
      <c r="AC2317" s="20"/>
      <c r="AE2317" s="86"/>
    </row>
    <row r="2318" spans="1:31" x14ac:dyDescent="0.25">
      <c r="A2318" s="18"/>
      <c r="B2318" s="18"/>
      <c r="C2318" s="18"/>
      <c r="D2318" s="74"/>
      <c r="E2318" s="74"/>
      <c r="F2318" s="74"/>
      <c r="G2318" s="75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67"/>
      <c r="AB2318" s="67"/>
      <c r="AC2318" s="20"/>
      <c r="AE2318" s="86"/>
    </row>
    <row r="2319" spans="1:31" x14ac:dyDescent="0.25">
      <c r="A2319" s="18"/>
      <c r="B2319" s="18"/>
      <c r="C2319" s="18"/>
      <c r="D2319" s="74"/>
      <c r="E2319" s="74"/>
      <c r="F2319" s="74"/>
      <c r="G2319" s="75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67"/>
      <c r="AB2319" s="67"/>
      <c r="AC2319" s="20"/>
      <c r="AE2319" s="86"/>
    </row>
    <row r="2320" spans="1:31" x14ac:dyDescent="0.25">
      <c r="A2320" s="18"/>
      <c r="B2320" s="18"/>
      <c r="C2320" s="18"/>
      <c r="D2320" s="74"/>
      <c r="E2320" s="74"/>
      <c r="F2320" s="74"/>
      <c r="G2320" s="75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67"/>
      <c r="AB2320" s="67"/>
      <c r="AC2320" s="20"/>
      <c r="AE2320" s="86"/>
    </row>
    <row r="2321" spans="1:31" x14ac:dyDescent="0.25">
      <c r="A2321" s="18"/>
      <c r="B2321" s="18"/>
      <c r="C2321" s="18"/>
      <c r="D2321" s="74"/>
      <c r="E2321" s="74"/>
      <c r="F2321" s="74"/>
      <c r="G2321" s="75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67"/>
      <c r="AB2321" s="67"/>
      <c r="AC2321" s="20"/>
      <c r="AE2321" s="86"/>
    </row>
    <row r="2322" spans="1:31" x14ac:dyDescent="0.25">
      <c r="A2322" s="18"/>
      <c r="B2322" s="18"/>
      <c r="C2322" s="18"/>
      <c r="D2322" s="74"/>
      <c r="E2322" s="74"/>
      <c r="F2322" s="74"/>
      <c r="G2322" s="75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67"/>
      <c r="AB2322" s="67"/>
      <c r="AC2322" s="20"/>
      <c r="AE2322" s="86"/>
    </row>
    <row r="2323" spans="1:31" x14ac:dyDescent="0.25">
      <c r="A2323" s="18"/>
      <c r="B2323" s="18"/>
      <c r="C2323" s="18"/>
      <c r="D2323" s="74"/>
      <c r="E2323" s="74"/>
      <c r="F2323" s="74"/>
      <c r="G2323" s="75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67"/>
      <c r="AB2323" s="67"/>
      <c r="AC2323" s="20"/>
      <c r="AE2323" s="86"/>
    </row>
    <row r="2324" spans="1:31" x14ac:dyDescent="0.25">
      <c r="A2324" s="18"/>
      <c r="B2324" s="18"/>
      <c r="C2324" s="18"/>
      <c r="D2324" s="74"/>
      <c r="E2324" s="74"/>
      <c r="F2324" s="74"/>
      <c r="G2324" s="75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67"/>
      <c r="AB2324" s="67"/>
      <c r="AC2324" s="20"/>
      <c r="AE2324" s="86"/>
    </row>
    <row r="2325" spans="1:31" x14ac:dyDescent="0.25">
      <c r="A2325" s="18"/>
      <c r="B2325" s="18"/>
      <c r="C2325" s="18"/>
      <c r="D2325" s="74"/>
      <c r="E2325" s="74"/>
      <c r="F2325" s="74"/>
      <c r="G2325" s="75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67"/>
      <c r="AB2325" s="67"/>
      <c r="AC2325" s="20"/>
      <c r="AE2325" s="86"/>
    </row>
    <row r="2326" spans="1:31" x14ac:dyDescent="0.25">
      <c r="A2326" s="18"/>
      <c r="B2326" s="18"/>
      <c r="C2326" s="18"/>
      <c r="D2326" s="74"/>
      <c r="E2326" s="74"/>
      <c r="F2326" s="74"/>
      <c r="G2326" s="75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67"/>
      <c r="AB2326" s="67"/>
      <c r="AC2326" s="20"/>
      <c r="AE2326" s="86"/>
    </row>
    <row r="2327" spans="1:31" x14ac:dyDescent="0.25">
      <c r="A2327" s="18"/>
      <c r="B2327" s="18"/>
      <c r="C2327" s="18"/>
      <c r="D2327" s="74"/>
      <c r="E2327" s="74"/>
      <c r="F2327" s="74"/>
      <c r="G2327" s="75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67"/>
      <c r="AB2327" s="67"/>
      <c r="AC2327" s="20"/>
      <c r="AE2327" s="86"/>
    </row>
    <row r="2328" spans="1:31" x14ac:dyDescent="0.25">
      <c r="A2328" s="18"/>
      <c r="B2328" s="18"/>
      <c r="C2328" s="18"/>
      <c r="D2328" s="74"/>
      <c r="E2328" s="74"/>
      <c r="F2328" s="74"/>
      <c r="G2328" s="75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67"/>
      <c r="AB2328" s="67"/>
      <c r="AC2328" s="20"/>
      <c r="AE2328" s="86"/>
    </row>
    <row r="2329" spans="1:31" x14ac:dyDescent="0.25">
      <c r="A2329" s="18"/>
      <c r="B2329" s="18"/>
      <c r="C2329" s="18"/>
      <c r="D2329" s="74"/>
      <c r="E2329" s="74"/>
      <c r="F2329" s="74"/>
      <c r="G2329" s="75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67"/>
      <c r="AB2329" s="67"/>
      <c r="AC2329" s="20"/>
      <c r="AE2329" s="86"/>
    </row>
    <row r="2330" spans="1:31" x14ac:dyDescent="0.25">
      <c r="A2330" s="18"/>
      <c r="B2330" s="18"/>
      <c r="C2330" s="18"/>
      <c r="D2330" s="74"/>
      <c r="E2330" s="74"/>
      <c r="F2330" s="74"/>
      <c r="G2330" s="75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67"/>
      <c r="AB2330" s="67"/>
      <c r="AC2330" s="20"/>
      <c r="AE2330" s="86"/>
    </row>
    <row r="2331" spans="1:31" x14ac:dyDescent="0.25">
      <c r="A2331" s="18"/>
      <c r="B2331" s="18"/>
      <c r="C2331" s="18"/>
      <c r="D2331" s="74"/>
      <c r="E2331" s="74"/>
      <c r="F2331" s="74"/>
      <c r="G2331" s="75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67"/>
      <c r="AB2331" s="67"/>
      <c r="AC2331" s="20"/>
      <c r="AE2331" s="86"/>
    </row>
    <row r="2332" spans="1:31" x14ac:dyDescent="0.25">
      <c r="A2332" s="18"/>
      <c r="B2332" s="18"/>
      <c r="C2332" s="18"/>
      <c r="D2332" s="74"/>
      <c r="E2332" s="74"/>
      <c r="F2332" s="74"/>
      <c r="G2332" s="75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67"/>
      <c r="AB2332" s="67"/>
      <c r="AC2332" s="20"/>
      <c r="AE2332" s="86"/>
    </row>
    <row r="2333" spans="1:31" x14ac:dyDescent="0.25">
      <c r="A2333" s="18"/>
      <c r="B2333" s="18"/>
      <c r="C2333" s="18"/>
      <c r="D2333" s="74"/>
      <c r="E2333" s="74"/>
      <c r="F2333" s="74"/>
      <c r="G2333" s="75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67"/>
      <c r="AB2333" s="67"/>
      <c r="AC2333" s="20"/>
      <c r="AE2333" s="86"/>
    </row>
    <row r="2334" spans="1:31" x14ac:dyDescent="0.25">
      <c r="A2334" s="18"/>
      <c r="B2334" s="18"/>
      <c r="C2334" s="18"/>
      <c r="D2334" s="74"/>
      <c r="E2334" s="74"/>
      <c r="F2334" s="74"/>
      <c r="G2334" s="75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67"/>
      <c r="AB2334" s="67"/>
      <c r="AC2334" s="20"/>
      <c r="AE2334" s="87"/>
    </row>
    <row r="2335" spans="1:31" x14ac:dyDescent="0.25">
      <c r="A2335" s="18"/>
      <c r="B2335" s="18"/>
      <c r="C2335" s="18"/>
      <c r="D2335" s="74"/>
      <c r="E2335" s="74"/>
      <c r="F2335" s="74"/>
      <c r="G2335" s="75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67"/>
      <c r="AB2335" s="67"/>
      <c r="AC2335" s="20"/>
      <c r="AE2335" s="87"/>
    </row>
    <row r="2336" spans="1:31" x14ac:dyDescent="0.25">
      <c r="A2336" s="18"/>
      <c r="B2336" s="18"/>
      <c r="C2336" s="18"/>
      <c r="D2336" s="74"/>
      <c r="E2336" s="74"/>
      <c r="F2336" s="74"/>
      <c r="G2336" s="75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67"/>
      <c r="AB2336" s="67"/>
      <c r="AC2336" s="20"/>
      <c r="AE2336" s="87"/>
    </row>
    <row r="2337" spans="1:31" x14ac:dyDescent="0.25">
      <c r="A2337" s="18"/>
      <c r="B2337" s="18"/>
      <c r="C2337" s="18"/>
      <c r="D2337" s="74"/>
      <c r="E2337" s="74"/>
      <c r="F2337" s="74"/>
      <c r="G2337" s="75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7"/>
      <c r="AB2337" s="67"/>
      <c r="AC2337" s="20"/>
      <c r="AE2337" s="87"/>
    </row>
    <row r="2338" spans="1:31" x14ac:dyDescent="0.25">
      <c r="A2338" s="18"/>
      <c r="B2338" s="18"/>
      <c r="C2338" s="18"/>
      <c r="D2338" s="74"/>
      <c r="E2338" s="74"/>
      <c r="F2338" s="74"/>
      <c r="G2338" s="75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7"/>
      <c r="AB2338" s="67"/>
      <c r="AC2338" s="20"/>
      <c r="AE2338" s="87"/>
    </row>
    <row r="2339" spans="1:31" x14ac:dyDescent="0.25">
      <c r="A2339" s="18"/>
      <c r="B2339" s="18"/>
      <c r="C2339" s="18"/>
      <c r="D2339" s="74"/>
      <c r="E2339" s="74"/>
      <c r="F2339" s="74"/>
      <c r="G2339" s="75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7"/>
      <c r="AB2339" s="67"/>
      <c r="AC2339" s="20"/>
      <c r="AE2339" s="87"/>
    </row>
    <row r="2340" spans="1:31" x14ac:dyDescent="0.25">
      <c r="A2340" s="18"/>
      <c r="B2340" s="18"/>
      <c r="C2340" s="18"/>
      <c r="D2340" s="74"/>
      <c r="E2340" s="74"/>
      <c r="F2340" s="74"/>
      <c r="G2340" s="75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7"/>
      <c r="AB2340" s="67"/>
      <c r="AC2340" s="20"/>
      <c r="AE2340" s="87"/>
    </row>
    <row r="2341" spans="1:31" x14ac:dyDescent="0.25">
      <c r="A2341" s="18"/>
      <c r="B2341" s="18"/>
      <c r="C2341" s="18"/>
      <c r="D2341" s="74"/>
      <c r="E2341" s="74"/>
      <c r="F2341" s="74"/>
      <c r="G2341" s="75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7"/>
      <c r="AB2341" s="67"/>
      <c r="AC2341" s="20"/>
      <c r="AE2341" s="87"/>
    </row>
    <row r="2342" spans="1:31" x14ac:dyDescent="0.25">
      <c r="A2342" s="18"/>
      <c r="B2342" s="18"/>
      <c r="C2342" s="18"/>
      <c r="D2342" s="74"/>
      <c r="E2342" s="74"/>
      <c r="F2342" s="74"/>
      <c r="G2342" s="75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7"/>
      <c r="AB2342" s="67"/>
      <c r="AC2342" s="20"/>
      <c r="AE2342" s="87"/>
    </row>
    <row r="2343" spans="1:31" x14ac:dyDescent="0.25">
      <c r="A2343" s="18"/>
      <c r="B2343" s="18"/>
      <c r="C2343" s="18"/>
      <c r="D2343" s="74"/>
      <c r="E2343" s="74"/>
      <c r="F2343" s="74"/>
      <c r="G2343" s="75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7"/>
      <c r="AB2343" s="67"/>
      <c r="AC2343" s="20"/>
      <c r="AE2343" s="87"/>
    </row>
    <row r="2344" spans="1:31" x14ac:dyDescent="0.25">
      <c r="A2344" s="18"/>
      <c r="B2344" s="18"/>
      <c r="C2344" s="18"/>
      <c r="D2344" s="74"/>
      <c r="E2344" s="74"/>
      <c r="F2344" s="74"/>
      <c r="G2344" s="75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7"/>
      <c r="AB2344" s="67"/>
      <c r="AC2344" s="20"/>
      <c r="AE2344" s="87"/>
    </row>
    <row r="2345" spans="1:31" x14ac:dyDescent="0.25">
      <c r="A2345" s="18"/>
      <c r="B2345" s="18"/>
      <c r="C2345" s="18"/>
      <c r="D2345" s="74"/>
      <c r="E2345" s="74"/>
      <c r="F2345" s="74"/>
      <c r="G2345" s="75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7"/>
      <c r="AB2345" s="67"/>
      <c r="AC2345" s="20"/>
      <c r="AE2345" s="87"/>
    </row>
    <row r="2346" spans="1:31" x14ac:dyDescent="0.25">
      <c r="A2346" s="18"/>
      <c r="B2346" s="18"/>
      <c r="C2346" s="18"/>
      <c r="D2346" s="74"/>
      <c r="E2346" s="74"/>
      <c r="F2346" s="74"/>
      <c r="G2346" s="75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7"/>
      <c r="AB2346" s="67"/>
      <c r="AC2346" s="20"/>
      <c r="AE2346" s="87"/>
    </row>
    <row r="2347" spans="1:31" x14ac:dyDescent="0.25">
      <c r="A2347" s="18"/>
      <c r="B2347" s="18"/>
      <c r="C2347" s="18"/>
      <c r="D2347" s="74"/>
      <c r="E2347" s="74"/>
      <c r="F2347" s="74"/>
      <c r="G2347" s="75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7"/>
      <c r="AB2347" s="67"/>
      <c r="AC2347" s="20"/>
      <c r="AE2347" s="87"/>
    </row>
    <row r="2348" spans="1:31" x14ac:dyDescent="0.25">
      <c r="A2348" s="18"/>
      <c r="B2348" s="18"/>
      <c r="C2348" s="18"/>
      <c r="D2348" s="74"/>
      <c r="E2348" s="74"/>
      <c r="F2348" s="74"/>
      <c r="G2348" s="75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7"/>
      <c r="AB2348" s="67"/>
      <c r="AC2348" s="20"/>
      <c r="AE2348" s="87"/>
    </row>
    <row r="2349" spans="1:31" x14ac:dyDescent="0.25">
      <c r="A2349" s="18"/>
      <c r="B2349" s="18"/>
      <c r="C2349" s="18"/>
      <c r="D2349" s="74"/>
      <c r="E2349" s="74"/>
      <c r="F2349" s="74"/>
      <c r="G2349" s="75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7"/>
      <c r="AB2349" s="67"/>
      <c r="AC2349" s="20"/>
      <c r="AE2349" s="87"/>
    </row>
    <row r="2350" spans="1:31" x14ac:dyDescent="0.25">
      <c r="A2350" s="18"/>
      <c r="B2350" s="18"/>
      <c r="C2350" s="18"/>
      <c r="D2350" s="74"/>
      <c r="E2350" s="74"/>
      <c r="F2350" s="74"/>
      <c r="G2350" s="75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7"/>
      <c r="AB2350" s="67"/>
      <c r="AC2350" s="20"/>
      <c r="AE2350" s="87"/>
    </row>
    <row r="2351" spans="1:31" x14ac:dyDescent="0.25">
      <c r="A2351" s="18"/>
      <c r="B2351" s="18"/>
      <c r="C2351" s="18"/>
      <c r="D2351" s="74"/>
      <c r="E2351" s="74"/>
      <c r="F2351" s="74"/>
      <c r="G2351" s="75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7"/>
      <c r="AB2351" s="67"/>
      <c r="AE2351" s="87"/>
    </row>
    <row r="2352" spans="1:31" x14ac:dyDescent="0.25">
      <c r="A2352" s="18"/>
      <c r="B2352" s="18"/>
      <c r="C2352" s="18"/>
      <c r="D2352" s="74"/>
      <c r="E2352" s="74"/>
      <c r="F2352" s="74"/>
      <c r="G2352" s="75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7"/>
      <c r="AB2352" s="67"/>
      <c r="AE2352" s="87"/>
    </row>
    <row r="2353" spans="1:31" x14ac:dyDescent="0.25">
      <c r="A2353" s="18"/>
      <c r="B2353" s="18"/>
      <c r="C2353" s="18"/>
      <c r="D2353" s="74"/>
      <c r="E2353" s="74"/>
      <c r="F2353" s="74"/>
      <c r="G2353" s="75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7"/>
      <c r="AB2353" s="67"/>
      <c r="AE2353" s="87"/>
    </row>
    <row r="2354" spans="1:31" x14ac:dyDescent="0.25">
      <c r="A2354" s="18"/>
      <c r="B2354" s="18"/>
      <c r="C2354" s="18"/>
      <c r="D2354" s="74"/>
      <c r="E2354" s="74"/>
      <c r="F2354" s="74"/>
      <c r="G2354" s="75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7"/>
      <c r="AB2354" s="67"/>
      <c r="AE2354" s="87"/>
    </row>
    <row r="2355" spans="1:31" x14ac:dyDescent="0.25">
      <c r="A2355" s="18"/>
      <c r="B2355" s="18"/>
      <c r="C2355" s="18"/>
      <c r="D2355" s="74"/>
      <c r="E2355" s="74"/>
      <c r="F2355" s="74"/>
      <c r="G2355" s="75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7"/>
      <c r="AB2355" s="67"/>
      <c r="AE2355" s="87"/>
    </row>
    <row r="2356" spans="1:31" x14ac:dyDescent="0.25">
      <c r="A2356" s="18"/>
      <c r="B2356" s="18"/>
      <c r="C2356" s="18"/>
      <c r="D2356" s="74"/>
      <c r="E2356" s="74"/>
      <c r="F2356" s="74"/>
      <c r="G2356" s="75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7"/>
      <c r="AB2356" s="67"/>
      <c r="AE2356" s="87"/>
    </row>
    <row r="2357" spans="1:31" x14ac:dyDescent="0.25">
      <c r="A2357" s="18"/>
      <c r="B2357" s="18"/>
      <c r="C2357" s="18"/>
      <c r="D2357" s="74"/>
      <c r="E2357" s="74"/>
      <c r="F2357" s="74"/>
      <c r="G2357" s="75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7"/>
      <c r="AB2357" s="67"/>
      <c r="AE2357" s="87"/>
    </row>
    <row r="2358" spans="1:31" x14ac:dyDescent="0.25">
      <c r="A2358" s="18"/>
      <c r="B2358" s="18"/>
      <c r="C2358" s="18"/>
      <c r="D2358" s="74"/>
      <c r="E2358" s="74"/>
      <c r="F2358" s="74"/>
      <c r="G2358" s="75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7"/>
      <c r="AB2358" s="67"/>
      <c r="AE2358" s="87"/>
    </row>
    <row r="2359" spans="1:31" x14ac:dyDescent="0.25">
      <c r="A2359" s="18"/>
      <c r="B2359" s="18"/>
      <c r="C2359" s="18"/>
      <c r="D2359" s="74"/>
      <c r="E2359" s="74"/>
      <c r="F2359" s="74"/>
      <c r="G2359" s="75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7"/>
      <c r="AB2359" s="67"/>
      <c r="AE2359" s="87"/>
    </row>
    <row r="2360" spans="1:31" x14ac:dyDescent="0.25">
      <c r="A2360" s="18"/>
      <c r="B2360" s="18"/>
      <c r="C2360" s="18"/>
      <c r="D2360" s="74"/>
      <c r="E2360" s="74"/>
      <c r="F2360" s="74"/>
      <c r="G2360" s="75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7"/>
      <c r="AB2360" s="67"/>
      <c r="AE2360" s="87"/>
    </row>
    <row r="2361" spans="1:31" x14ac:dyDescent="0.25">
      <c r="A2361" s="18"/>
      <c r="B2361" s="18"/>
      <c r="C2361" s="18"/>
      <c r="D2361" s="74"/>
      <c r="E2361" s="74"/>
      <c r="F2361" s="74"/>
      <c r="G2361" s="75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7"/>
      <c r="AB2361" s="67"/>
      <c r="AE2361" s="87"/>
    </row>
    <row r="2362" spans="1:31" x14ac:dyDescent="0.25">
      <c r="A2362" s="18"/>
      <c r="B2362" s="18"/>
      <c r="C2362" s="18"/>
      <c r="D2362" s="74"/>
      <c r="E2362" s="74"/>
      <c r="F2362" s="74"/>
      <c r="G2362" s="75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7"/>
      <c r="AB2362" s="67"/>
      <c r="AE2362" s="87"/>
    </row>
    <row r="2363" spans="1:31" x14ac:dyDescent="0.25">
      <c r="A2363" s="18"/>
      <c r="B2363" s="18"/>
      <c r="C2363" s="18"/>
      <c r="D2363" s="74"/>
      <c r="E2363" s="74"/>
      <c r="F2363" s="74"/>
      <c r="G2363" s="75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7"/>
      <c r="AB2363" s="67"/>
      <c r="AE2363" s="87"/>
    </row>
    <row r="2364" spans="1:31" x14ac:dyDescent="0.25">
      <c r="A2364" s="18"/>
      <c r="B2364" s="18"/>
      <c r="C2364" s="18"/>
      <c r="D2364" s="74"/>
      <c r="E2364" s="74"/>
      <c r="F2364" s="74"/>
      <c r="G2364" s="75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7"/>
      <c r="AB2364" s="67"/>
      <c r="AE2364" s="87"/>
    </row>
    <row r="2365" spans="1:31" x14ac:dyDescent="0.25">
      <c r="A2365" s="18"/>
      <c r="B2365" s="18"/>
      <c r="C2365" s="18"/>
      <c r="D2365" s="74"/>
      <c r="E2365" s="74"/>
      <c r="F2365" s="74"/>
      <c r="G2365" s="75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7"/>
      <c r="AB2365" s="67"/>
      <c r="AE2365" s="87"/>
    </row>
    <row r="2366" spans="1:31" x14ac:dyDescent="0.25">
      <c r="A2366" s="18"/>
      <c r="B2366" s="18"/>
      <c r="C2366" s="18"/>
      <c r="D2366" s="74"/>
      <c r="E2366" s="74"/>
      <c r="F2366" s="74"/>
      <c r="G2366" s="75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7"/>
      <c r="AB2366" s="67"/>
      <c r="AE2366" s="87"/>
    </row>
    <row r="2367" spans="1:31" x14ac:dyDescent="0.25">
      <c r="A2367" s="18"/>
      <c r="B2367" s="18"/>
      <c r="C2367" s="18"/>
      <c r="D2367" s="74"/>
      <c r="E2367" s="74"/>
      <c r="F2367" s="74"/>
      <c r="G2367" s="75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7"/>
      <c r="AB2367" s="67"/>
      <c r="AE2367" s="87"/>
    </row>
    <row r="2368" spans="1:31" x14ac:dyDescent="0.25">
      <c r="A2368" s="18"/>
      <c r="B2368" s="18"/>
      <c r="C2368" s="18"/>
      <c r="D2368" s="74"/>
      <c r="E2368" s="74"/>
      <c r="F2368" s="74"/>
      <c r="G2368" s="75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7"/>
      <c r="AB2368" s="67"/>
      <c r="AE2368" s="87"/>
    </row>
    <row r="2369" spans="1:31" x14ac:dyDescent="0.25">
      <c r="A2369" s="18"/>
      <c r="B2369" s="18"/>
      <c r="C2369" s="18"/>
      <c r="D2369" s="74"/>
      <c r="E2369" s="74"/>
      <c r="F2369" s="74"/>
      <c r="G2369" s="75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7"/>
      <c r="AB2369" s="67"/>
      <c r="AE2369" s="87"/>
    </row>
    <row r="2370" spans="1:31" x14ac:dyDescent="0.25">
      <c r="A2370" s="18"/>
      <c r="B2370" s="18"/>
      <c r="C2370" s="18"/>
      <c r="D2370" s="74"/>
      <c r="E2370" s="74"/>
      <c r="F2370" s="74"/>
      <c r="G2370" s="75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7"/>
      <c r="AB2370" s="67"/>
      <c r="AE2370" s="87"/>
    </row>
    <row r="2371" spans="1:31" x14ac:dyDescent="0.25">
      <c r="A2371" s="18"/>
      <c r="B2371" s="18"/>
      <c r="C2371" s="18"/>
      <c r="D2371" s="74"/>
      <c r="E2371" s="74"/>
      <c r="F2371" s="74"/>
      <c r="G2371" s="75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7"/>
      <c r="AB2371" s="67"/>
      <c r="AE2371" s="87"/>
    </row>
    <row r="2372" spans="1:31" x14ac:dyDescent="0.25">
      <c r="A2372" s="18"/>
      <c r="B2372" s="18"/>
      <c r="C2372" s="18"/>
      <c r="D2372" s="74"/>
      <c r="E2372" s="74"/>
      <c r="F2372" s="74"/>
      <c r="G2372" s="75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7"/>
      <c r="AB2372" s="67"/>
      <c r="AE2372" s="87"/>
    </row>
    <row r="2373" spans="1:31" x14ac:dyDescent="0.25">
      <c r="A2373" s="18"/>
      <c r="B2373" s="18"/>
      <c r="C2373" s="18"/>
      <c r="D2373" s="74"/>
      <c r="E2373" s="74"/>
      <c r="F2373" s="74"/>
      <c r="G2373" s="75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7"/>
      <c r="AB2373" s="67"/>
      <c r="AE2373" s="87"/>
    </row>
    <row r="2374" spans="1:31" x14ac:dyDescent="0.25">
      <c r="A2374" s="18"/>
      <c r="B2374" s="18"/>
      <c r="C2374" s="18"/>
      <c r="D2374" s="74"/>
      <c r="E2374" s="74"/>
      <c r="F2374" s="74"/>
      <c r="G2374" s="75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7"/>
      <c r="AB2374" s="67"/>
      <c r="AE2374" s="87"/>
    </row>
    <row r="2375" spans="1:31" x14ac:dyDescent="0.25">
      <c r="A2375" s="18"/>
      <c r="B2375" s="18"/>
      <c r="C2375" s="18"/>
      <c r="D2375" s="74"/>
      <c r="E2375" s="74"/>
      <c r="F2375" s="74"/>
      <c r="G2375" s="75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7"/>
      <c r="AB2375" s="67"/>
      <c r="AE2375" s="87"/>
    </row>
    <row r="2376" spans="1:31" x14ac:dyDescent="0.25">
      <c r="A2376" s="18"/>
      <c r="B2376" s="18"/>
      <c r="C2376" s="18"/>
      <c r="D2376" s="74"/>
      <c r="E2376" s="74"/>
      <c r="F2376" s="74"/>
      <c r="G2376" s="75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7"/>
      <c r="AB2376" s="67"/>
      <c r="AE2376" s="87"/>
    </row>
    <row r="2377" spans="1:31" x14ac:dyDescent="0.25">
      <c r="A2377" s="18"/>
      <c r="B2377" s="18"/>
      <c r="C2377" s="18"/>
      <c r="D2377" s="74"/>
      <c r="E2377" s="74"/>
      <c r="F2377" s="74"/>
      <c r="G2377" s="75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7"/>
      <c r="AB2377" s="67"/>
      <c r="AE2377" s="87"/>
    </row>
    <row r="2378" spans="1:31" x14ac:dyDescent="0.25">
      <c r="A2378" s="18"/>
      <c r="B2378" s="18"/>
      <c r="C2378" s="18"/>
      <c r="D2378" s="74"/>
      <c r="E2378" s="74"/>
      <c r="F2378" s="74"/>
      <c r="G2378" s="75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7"/>
      <c r="AB2378" s="67"/>
      <c r="AE2378" s="87"/>
    </row>
    <row r="2379" spans="1:31" x14ac:dyDescent="0.25">
      <c r="A2379" s="18"/>
      <c r="B2379" s="18"/>
      <c r="C2379" s="18"/>
      <c r="D2379" s="74"/>
      <c r="E2379" s="74"/>
      <c r="F2379" s="74"/>
      <c r="G2379" s="75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7"/>
      <c r="AB2379" s="67"/>
      <c r="AE2379" s="87"/>
    </row>
    <row r="2380" spans="1:31" x14ac:dyDescent="0.25">
      <c r="A2380" s="18"/>
      <c r="B2380" s="18"/>
      <c r="C2380" s="18"/>
      <c r="D2380" s="74"/>
      <c r="E2380" s="74"/>
      <c r="F2380" s="74"/>
      <c r="G2380" s="75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7"/>
      <c r="AB2380" s="67"/>
      <c r="AE2380" s="87"/>
    </row>
    <row r="2381" spans="1:31" x14ac:dyDescent="0.25">
      <c r="A2381" s="18"/>
      <c r="B2381" s="18"/>
      <c r="C2381" s="18"/>
      <c r="D2381" s="74"/>
      <c r="E2381" s="74"/>
      <c r="F2381" s="74"/>
      <c r="G2381" s="75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7"/>
      <c r="AB2381" s="67"/>
      <c r="AE2381" s="87"/>
    </row>
    <row r="2382" spans="1:31" x14ac:dyDescent="0.25">
      <c r="A2382" s="18"/>
      <c r="B2382" s="18"/>
      <c r="C2382" s="18"/>
      <c r="D2382" s="74"/>
      <c r="E2382" s="74"/>
      <c r="F2382" s="74"/>
      <c r="G2382" s="75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7"/>
      <c r="AB2382" s="67"/>
      <c r="AE2382" s="87"/>
    </row>
    <row r="2383" spans="1:31" x14ac:dyDescent="0.25">
      <c r="A2383" s="18"/>
      <c r="B2383" s="18"/>
      <c r="C2383" s="18"/>
      <c r="D2383" s="74"/>
      <c r="E2383" s="74"/>
      <c r="F2383" s="74"/>
      <c r="G2383" s="75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7"/>
      <c r="AB2383" s="67"/>
      <c r="AE2383" s="87"/>
    </row>
    <row r="2384" spans="1:31" x14ac:dyDescent="0.25">
      <c r="A2384" s="18"/>
      <c r="B2384" s="18"/>
      <c r="C2384" s="18"/>
      <c r="D2384" s="74"/>
      <c r="E2384" s="74"/>
      <c r="F2384" s="74"/>
      <c r="G2384" s="75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7"/>
      <c r="AB2384" s="67"/>
      <c r="AE2384" s="87"/>
    </row>
    <row r="2385" spans="1:31" x14ac:dyDescent="0.25">
      <c r="A2385" s="18"/>
      <c r="B2385" s="18"/>
      <c r="C2385" s="18"/>
      <c r="D2385" s="74"/>
      <c r="E2385" s="74"/>
      <c r="F2385" s="74"/>
      <c r="G2385" s="75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7"/>
      <c r="AB2385" s="67"/>
      <c r="AE2385" s="87"/>
    </row>
    <row r="2386" spans="1:31" x14ac:dyDescent="0.25">
      <c r="A2386" s="18"/>
      <c r="B2386" s="18"/>
      <c r="C2386" s="18"/>
      <c r="D2386" s="74"/>
      <c r="E2386" s="74"/>
      <c r="F2386" s="74"/>
      <c r="G2386" s="75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7"/>
      <c r="AB2386" s="67"/>
      <c r="AE2386" s="87"/>
    </row>
    <row r="2387" spans="1:31" x14ac:dyDescent="0.25">
      <c r="A2387" s="18"/>
      <c r="B2387" s="18"/>
      <c r="C2387" s="18"/>
      <c r="D2387" s="74"/>
      <c r="E2387" s="74"/>
      <c r="F2387" s="74"/>
      <c r="G2387" s="75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7"/>
      <c r="AB2387" s="67"/>
      <c r="AE2387" s="87"/>
    </row>
    <row r="2388" spans="1:31" x14ac:dyDescent="0.25">
      <c r="A2388" s="18"/>
      <c r="B2388" s="18"/>
      <c r="C2388" s="18"/>
      <c r="D2388" s="74"/>
      <c r="E2388" s="74"/>
      <c r="F2388" s="74"/>
      <c r="G2388" s="75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7"/>
      <c r="AB2388" s="67"/>
      <c r="AE2388" s="87"/>
    </row>
    <row r="2389" spans="1:31" x14ac:dyDescent="0.25">
      <c r="A2389" s="18"/>
      <c r="B2389" s="18"/>
      <c r="C2389" s="18"/>
      <c r="D2389" s="74"/>
      <c r="E2389" s="74"/>
      <c r="F2389" s="74"/>
      <c r="G2389" s="75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7"/>
      <c r="AB2389" s="67"/>
      <c r="AE2389" s="87"/>
    </row>
    <row r="2390" spans="1:31" x14ac:dyDescent="0.25">
      <c r="A2390" s="18"/>
      <c r="B2390" s="18"/>
      <c r="C2390" s="18"/>
      <c r="D2390" s="74"/>
      <c r="E2390" s="74"/>
      <c r="F2390" s="74"/>
      <c r="G2390" s="75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7"/>
      <c r="AB2390" s="67"/>
      <c r="AE2390" s="87"/>
    </row>
    <row r="2391" spans="1:31" x14ac:dyDescent="0.25">
      <c r="A2391" s="18"/>
      <c r="B2391" s="18"/>
      <c r="C2391" s="18"/>
      <c r="D2391" s="74"/>
      <c r="E2391" s="74"/>
      <c r="F2391" s="74"/>
      <c r="G2391" s="75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7"/>
      <c r="AB2391" s="67"/>
      <c r="AE2391" s="87"/>
    </row>
    <row r="2392" spans="1:31" x14ac:dyDescent="0.25">
      <c r="A2392" s="18"/>
      <c r="B2392" s="18"/>
      <c r="C2392" s="18"/>
      <c r="D2392" s="74"/>
      <c r="E2392" s="74"/>
      <c r="F2392" s="74"/>
      <c r="G2392" s="75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7"/>
      <c r="AB2392" s="67"/>
      <c r="AE2392" s="87"/>
    </row>
    <row r="2393" spans="1:31" x14ac:dyDescent="0.25">
      <c r="A2393" s="18"/>
      <c r="B2393" s="18"/>
      <c r="C2393" s="18"/>
      <c r="D2393" s="74"/>
      <c r="E2393" s="74"/>
      <c r="F2393" s="74"/>
      <c r="G2393" s="75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7"/>
      <c r="AB2393" s="67"/>
      <c r="AE2393" s="87"/>
    </row>
    <row r="2394" spans="1:31" x14ac:dyDescent="0.25">
      <c r="A2394" s="18"/>
      <c r="B2394" s="18"/>
      <c r="C2394" s="18"/>
      <c r="D2394" s="74"/>
      <c r="E2394" s="74"/>
      <c r="F2394" s="74"/>
      <c r="G2394" s="75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7"/>
      <c r="AB2394" s="67"/>
      <c r="AE2394" s="87"/>
    </row>
    <row r="2395" spans="1:31" x14ac:dyDescent="0.25">
      <c r="A2395" s="18"/>
      <c r="B2395" s="18"/>
      <c r="C2395" s="18"/>
      <c r="D2395" s="74"/>
      <c r="E2395" s="74"/>
      <c r="F2395" s="74"/>
      <c r="G2395" s="75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7"/>
      <c r="AB2395" s="67"/>
      <c r="AE2395" s="87"/>
    </row>
    <row r="2396" spans="1:31" x14ac:dyDescent="0.25">
      <c r="A2396" s="18"/>
      <c r="B2396" s="18"/>
      <c r="C2396" s="18"/>
      <c r="D2396" s="74"/>
      <c r="E2396" s="74"/>
      <c r="F2396" s="74"/>
      <c r="G2396" s="75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7"/>
      <c r="AB2396" s="67"/>
      <c r="AE2396" s="87"/>
    </row>
    <row r="2397" spans="1:31" x14ac:dyDescent="0.25">
      <c r="A2397" s="18"/>
      <c r="B2397" s="18"/>
      <c r="C2397" s="18"/>
      <c r="D2397" s="74"/>
      <c r="E2397" s="74"/>
      <c r="F2397" s="74"/>
      <c r="G2397" s="75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7"/>
      <c r="AB2397" s="67"/>
      <c r="AE2397" s="87"/>
    </row>
    <row r="2398" spans="1:31" x14ac:dyDescent="0.25">
      <c r="A2398" s="18"/>
      <c r="B2398" s="18"/>
      <c r="C2398" s="18"/>
      <c r="D2398" s="74"/>
      <c r="E2398" s="74"/>
      <c r="F2398" s="74"/>
      <c r="G2398" s="75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7"/>
      <c r="AB2398" s="67"/>
      <c r="AE2398" s="87"/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7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7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7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7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7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7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7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7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7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7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7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7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7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7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7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7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7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7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7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7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7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7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7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7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7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7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7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7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7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7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7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7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7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7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7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7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7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7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7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7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7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7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7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7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7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7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7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7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7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7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7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7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7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7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7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7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7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7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7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7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7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7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7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7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7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7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7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7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7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7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7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7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7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7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7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7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7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7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7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7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7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7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7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7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7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7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7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7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7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7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7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7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7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7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7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7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7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7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7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7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7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7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7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7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7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8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8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8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8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8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8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8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8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8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8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8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8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8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8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8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8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8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8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8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8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8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8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8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8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8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8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8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8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8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8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8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8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8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8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8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8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8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8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8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8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8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8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8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8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8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8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8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8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8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8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8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8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9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9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9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9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9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9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9"/>
      <c r="AE2562" s="89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9"/>
      <c r="AE2563" s="89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9"/>
      <c r="AE2564" s="89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9"/>
      <c r="AE2565" s="89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9"/>
      <c r="AE2566" s="89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9"/>
      <c r="AE2567" s="89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9"/>
      <c r="AE2568" s="89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9"/>
      <c r="AE2569" s="89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9"/>
      <c r="AE2570" s="89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9"/>
      <c r="AE2571" s="89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9"/>
      <c r="AE2572" s="89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9"/>
      <c r="AE2573" s="89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9"/>
      <c r="AE2574" s="89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9"/>
      <c r="AE2575" s="89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9"/>
      <c r="AE2576" s="89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9"/>
      <c r="AE2577" s="89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9"/>
      <c r="AE2578" s="89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9"/>
      <c r="AE2579" s="89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9"/>
      <c r="AE2580" s="89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9"/>
      <c r="AE2581" s="89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9"/>
      <c r="AE2582" s="89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9"/>
      <c r="AE2583" s="89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9"/>
      <c r="AE2584" s="89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9"/>
      <c r="AE2585" s="89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9"/>
      <c r="AE2586" s="89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9"/>
      <c r="AE2587" s="89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9"/>
      <c r="AE2588" s="89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9"/>
      <c r="AE2589" s="89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9"/>
      <c r="AE2590" s="89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9"/>
      <c r="AE2591" s="89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9"/>
      <c r="AE2592" s="89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9"/>
      <c r="AE2593" s="89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9"/>
      <c r="AE2594" s="89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9"/>
      <c r="AE2595" s="89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9"/>
      <c r="AE2596" s="89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9"/>
      <c r="AE2597" s="89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9"/>
      <c r="AE2598" s="89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9"/>
      <c r="AE2599" s="89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9"/>
      <c r="AE2600" s="89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9"/>
      <c r="AE2601" s="89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9"/>
      <c r="AE2602" s="89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9"/>
      <c r="AE2603" s="89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9"/>
      <c r="AE2604" s="89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9"/>
      <c r="AE2605" s="89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9"/>
      <c r="AE2606" s="89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9"/>
      <c r="AE2607" s="89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9"/>
      <c r="AE2608" s="89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9"/>
      <c r="AE2609" s="89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9"/>
      <c r="AE2610" s="89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9"/>
      <c r="AE2611" s="89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9"/>
      <c r="AE2612" s="89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9"/>
      <c r="AE2613" s="89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9"/>
      <c r="AE2614" s="89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9"/>
      <c r="AE2615" s="89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9"/>
      <c r="AE2616" s="89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9"/>
      <c r="AE2617" s="89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9"/>
      <c r="AE2618" s="89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9"/>
      <c r="AE2619" s="89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9"/>
      <c r="AE2620" s="89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9"/>
      <c r="AE2621" s="89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9"/>
      <c r="AE2622" s="89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9"/>
      <c r="AE2623" s="89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9"/>
      <c r="AE2624" s="89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9"/>
      <c r="AE2625" s="89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9"/>
      <c r="AE2626" s="89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9"/>
      <c r="AE2627" s="89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9"/>
      <c r="AE2628" s="89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9"/>
      <c r="AE2629" s="89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9"/>
      <c r="AE2630" s="89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9"/>
      <c r="AE2631" s="89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9"/>
      <c r="AE2632" s="89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9"/>
      <c r="AE2633" s="89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9"/>
      <c r="AE2634" s="89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9"/>
      <c r="AE2635" s="89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9"/>
      <c r="AE2636" s="89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9"/>
      <c r="AE2637" s="89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9"/>
      <c r="AE2638" s="89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9"/>
      <c r="AE2639" s="89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9"/>
      <c r="AE2640" s="89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9"/>
      <c r="AE2641" s="89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9"/>
      <c r="AE2642" s="89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9"/>
      <c r="AE2643" s="89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9"/>
      <c r="AE2644" s="89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9"/>
      <c r="AE2645" s="89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9"/>
      <c r="AE2646" s="89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9"/>
      <c r="AE2647" s="89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9"/>
      <c r="AE2648" s="89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9"/>
      <c r="AE2649" s="89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9"/>
      <c r="AE2650" s="89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9"/>
      <c r="AE2651" s="89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9"/>
      <c r="AE2652" s="89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9"/>
      <c r="AE2653" s="89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9"/>
      <c r="AE2654" s="89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9"/>
      <c r="AE2655" s="89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9"/>
      <c r="AE2656" s="89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9"/>
      <c r="AE2657" s="89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9"/>
      <c r="AE2658" s="89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9"/>
      <c r="AE2659" s="89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9"/>
      <c r="AE2660" s="89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9"/>
      <c r="AE2661" s="89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9"/>
      <c r="AE2662" s="89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9"/>
      <c r="AE2663" s="89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9"/>
      <c r="AE2664" s="89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9"/>
      <c r="AE2665" s="89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9"/>
      <c r="AE2666" s="89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9"/>
      <c r="AE2667" s="89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9"/>
      <c r="AE2668" s="89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9"/>
      <c r="AE2669" s="89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9"/>
      <c r="AE2670" s="89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9"/>
      <c r="AE2671" s="89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9"/>
      <c r="AE2672" s="89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9"/>
      <c r="AE2673" s="89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9"/>
      <c r="AE2674" s="89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9"/>
      <c r="AE2675" s="89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9"/>
      <c r="AE2676" s="89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9"/>
      <c r="AE2677" s="89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9"/>
      <c r="AE2678" s="89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9"/>
      <c r="AE2679" s="89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9"/>
      <c r="AE2680" s="89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9"/>
      <c r="AE2681" s="89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9"/>
      <c r="AE2682" s="89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9"/>
      <c r="AE2683" s="89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9"/>
      <c r="AE2684" s="89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9"/>
      <c r="AE2685" s="89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9"/>
      <c r="AE2686" s="89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9"/>
      <c r="AE2687" s="89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9"/>
      <c r="AE2688" s="89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9"/>
      <c r="AE2689" s="89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9"/>
      <c r="AE2690" s="89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9"/>
      <c r="AE2691" s="89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9"/>
      <c r="AE2692" s="89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9"/>
      <c r="AE2693" s="89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9"/>
      <c r="AE2694" s="89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9"/>
      <c r="AE2695" s="89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9"/>
      <c r="AE2696" s="89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9"/>
      <c r="AE2697" s="89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9"/>
      <c r="AE2698" s="89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9"/>
      <c r="AE2699" s="89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9"/>
      <c r="AE2700" s="89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9"/>
      <c r="AE2701" s="89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9"/>
      <c r="AE2702" s="89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9"/>
      <c r="AE2703" s="89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9"/>
      <c r="AE2704" s="89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9"/>
      <c r="AE2705" s="89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9"/>
      <c r="AE2706" s="89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9"/>
      <c r="AE2707" s="89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9"/>
      <c r="AE2708" s="89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9"/>
      <c r="AE2709" s="89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9"/>
      <c r="AE2710" s="89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9"/>
      <c r="AE2711" s="89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9"/>
      <c r="AE2712" s="89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9"/>
      <c r="AE2713" s="89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9"/>
      <c r="AE2714" s="89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9"/>
      <c r="AE2715" s="89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9"/>
      <c r="AE2716" s="89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9"/>
      <c r="AE2717" s="89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9"/>
      <c r="AE2718" s="89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9"/>
      <c r="AE2719" s="89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9"/>
      <c r="AE2720" s="89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9"/>
      <c r="AE2721" s="89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9"/>
      <c r="AE2722" s="89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9"/>
      <c r="AE2723" s="89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9"/>
      <c r="AE2724" s="89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9"/>
      <c r="AE2725" s="89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9"/>
      <c r="AE2726" s="89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9"/>
      <c r="AE2727" s="89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9"/>
      <c r="AE2728" s="89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9"/>
      <c r="AE2729" s="89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9"/>
      <c r="AE2730" s="89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9"/>
      <c r="AE2731" s="89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9"/>
      <c r="AE2732" s="89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9"/>
      <c r="AE2733" s="89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9"/>
      <c r="AE2734" s="89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9"/>
      <c r="AE2735" s="89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9"/>
      <c r="AE2736" s="89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9"/>
      <c r="AE2737" s="89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9"/>
      <c r="AE2738" s="89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9"/>
      <c r="AE2739" s="89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9"/>
      <c r="AE2740" s="89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9"/>
      <c r="AE2741" s="89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9"/>
      <c r="AE2742" s="89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9"/>
      <c r="AE2743" s="89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9"/>
      <c r="AE2744" s="89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9"/>
      <c r="AE2745" s="89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90"/>
      <c r="AE2746" s="90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90"/>
      <c r="AE2747" s="90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90"/>
      <c r="AE2748" s="90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90"/>
      <c r="AE2749" s="90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90"/>
      <c r="AE2750" s="90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90"/>
      <c r="AE2751" s="90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90"/>
      <c r="AE2752" s="90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90"/>
      <c r="AE2753" s="90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90"/>
      <c r="AE2754" s="90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90"/>
      <c r="AE2755" s="90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90"/>
      <c r="AE2756" s="90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90"/>
      <c r="AE2757" s="90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90"/>
      <c r="AE2758" s="90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90"/>
      <c r="AE2759" s="90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90"/>
      <c r="AE2760" s="90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90"/>
      <c r="AE2761" s="90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90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90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90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90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90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90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90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90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90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90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90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90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90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90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90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90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90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90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90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90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90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90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90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90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90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90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90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90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90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90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90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90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90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90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90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90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90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90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90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90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90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90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90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90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90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90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90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90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90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90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90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90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90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90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90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90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90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90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90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90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91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91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91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91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91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91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91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91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91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91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91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91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91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91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91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91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91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91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91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91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91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91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91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100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100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100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100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100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100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100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100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100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100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100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100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100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100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100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100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100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100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100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100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100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100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100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100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100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100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100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100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100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100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100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100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100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100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100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100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100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100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100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100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100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100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100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100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100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100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100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100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100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100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100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100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100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100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100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100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100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100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100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100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100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100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100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100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100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100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100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100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100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100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100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100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100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100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100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100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100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100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100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100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100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100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100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100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100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100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100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100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100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100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100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100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100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100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100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100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100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100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100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100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100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100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100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100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100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100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100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100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100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100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100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100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100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100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100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100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100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100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100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100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100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100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100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100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100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100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100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100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100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100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100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100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100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100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100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100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100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100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100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100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100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100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100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100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100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100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100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100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100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100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100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100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100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100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100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100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100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100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100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100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100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100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100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100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100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100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100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100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100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100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100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100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100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100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100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100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100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100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100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100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100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100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100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100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100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100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100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100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100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100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100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100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100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100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100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100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100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100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100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100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100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100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100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100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100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100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100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100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100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100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100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100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100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100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100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100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100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100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100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100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100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100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100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100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100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100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100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100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100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100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100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100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100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100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101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101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101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101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101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101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101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101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101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101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101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101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101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101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101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101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101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101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101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101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101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101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101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101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101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101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101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101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101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101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101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101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104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104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104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104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104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104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104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104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104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104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104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104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104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104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104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104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104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104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104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104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104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104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104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104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104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104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104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104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104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104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104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104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104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104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104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104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104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104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104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104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104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104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104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104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104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104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104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104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104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104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104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104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104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104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104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104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104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104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104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104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104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104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104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104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104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104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104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104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104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104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104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104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104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104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104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104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104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104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104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104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104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104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104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104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104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104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104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104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104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104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104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104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104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104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104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104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104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104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104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104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104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104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104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104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104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104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104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104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104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104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104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104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104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104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104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104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104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104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104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104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104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104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104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104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104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104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104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104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104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104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104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104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104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104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104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104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104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104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104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104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104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104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104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104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104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104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104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104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104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104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104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104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104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104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104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104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104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104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104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104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104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104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104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104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104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104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104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104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104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104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104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104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104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104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104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104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104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104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104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104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104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104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104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105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105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105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105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105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105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105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105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105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105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105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105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105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6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6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6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6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6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6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6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6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6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6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6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6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6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6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6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6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6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6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6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6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6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6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6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6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6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6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6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6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6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6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6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6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6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6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6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6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6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6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6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6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6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6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7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7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7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7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7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7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7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7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7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7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7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7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7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7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7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7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7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7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7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7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7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7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7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7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7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7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7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7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7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7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7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7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7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7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7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7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7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7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7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7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7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7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7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7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7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7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7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7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7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7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7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7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7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7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7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7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7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7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7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7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7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7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7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7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7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7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7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7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7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7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7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7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7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7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7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7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7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7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7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7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7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7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7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7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7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7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7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7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7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7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7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7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7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7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7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7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7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7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7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7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7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7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7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7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7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7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7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7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7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7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7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7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7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7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7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7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7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7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7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7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7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7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7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7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7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7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7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7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7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7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7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7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7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7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7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7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7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7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7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7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7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7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7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7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7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7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7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7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7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7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7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7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7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7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7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7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7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7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7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7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7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7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7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7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7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7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7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7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8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8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8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8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8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8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8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8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8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8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8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8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8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8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8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8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8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8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8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8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8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8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8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8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8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8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8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8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8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8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8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8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8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8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8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8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8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8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8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8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8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8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8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8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8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8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8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8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8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8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8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8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8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8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8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8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8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8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8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8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8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8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8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8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8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8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8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8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8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8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8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8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8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8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8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8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8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8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8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8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8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8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8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8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8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8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8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8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8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8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8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8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8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8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8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8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8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8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8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8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8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8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8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8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8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8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8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8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8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8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8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8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8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8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8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8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8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8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8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8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8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8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8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8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8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8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8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8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8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8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8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8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8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8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8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8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8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8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8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8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8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8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8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8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8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8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8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8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8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8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8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8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8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8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8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8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8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8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8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8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8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8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8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8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8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8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8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8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8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8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8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8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8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8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8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8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8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8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8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8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8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8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8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8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8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8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8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8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8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8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8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8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8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8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8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8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8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8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8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8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8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8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8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8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8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8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8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8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8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8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8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8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8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8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8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8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8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8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8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8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8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8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8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8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8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8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8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8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8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8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8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8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8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8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8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8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8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8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8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8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8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8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8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8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8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8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8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8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8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8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8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8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8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8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8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8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8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8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8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8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8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8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8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8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8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8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8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8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8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8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8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8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8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8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8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8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8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8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8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8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8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8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8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8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8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8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8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8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8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8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8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8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8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8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8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8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8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8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8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8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8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8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9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9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9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9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9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9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9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9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9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9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9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9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9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9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9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9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9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9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9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9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9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9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9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9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9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9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9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9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9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9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9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9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9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9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9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9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9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9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9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9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9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9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9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9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9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9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9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9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9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9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9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9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9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9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9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9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9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9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9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9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9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9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9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9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9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9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9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9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9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9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9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9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9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9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9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9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9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9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9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9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9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9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9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9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9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9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9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9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9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9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9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9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9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9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9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9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9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9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9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9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9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9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9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9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9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9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9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9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9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9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9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9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9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9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9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9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9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9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9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9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9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9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9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9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9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9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9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9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9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9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9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9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9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9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9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9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9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9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9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9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9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9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9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9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9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9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9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9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9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9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9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9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9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9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9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9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9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9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9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9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9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9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9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9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9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9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9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9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9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9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9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9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9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9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9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9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9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9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9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9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9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9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9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9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9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9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9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9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9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9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9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9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9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9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9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9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9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9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9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9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9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9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9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9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9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9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10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10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10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10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10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10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10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10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10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10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10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10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10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10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10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10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10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10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10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10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10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10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10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10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10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10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10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10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10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10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10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10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10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10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10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10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10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10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10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10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10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10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10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10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10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10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10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10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10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10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10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10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10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10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10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10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10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10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10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10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10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10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10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10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10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10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10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10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10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10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10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10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10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10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10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10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10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10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10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10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10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10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10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10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10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10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10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10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10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10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10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10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10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10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10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10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10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10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10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10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10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10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10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10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10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10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10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10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10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10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10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10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10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10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10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10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10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10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10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10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10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10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10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10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10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10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10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10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10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10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10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10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10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10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10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10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10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10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10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10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10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10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10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10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10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10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10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10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10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10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10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10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10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10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10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10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10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10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10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10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10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10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10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10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10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10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10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10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10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10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10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10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10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10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10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10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10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10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10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10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10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10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10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10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10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10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10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10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10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10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10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10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10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10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10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10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10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10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10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10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10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10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10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10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10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10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10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10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10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10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10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10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10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10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10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10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10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10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10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10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10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10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10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10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10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10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10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10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10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10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10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1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40" zoomScale="77" zoomScaleNormal="77" workbookViewId="0">
      <selection activeCell="D56" sqref="D56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tabSelected="1"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26" sqref="U26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42" t="s">
        <v>211</v>
      </c>
      <c r="C1" s="142"/>
      <c r="D1" s="142"/>
      <c r="E1" s="142"/>
      <c r="F1" s="142"/>
      <c r="G1" s="142" t="s">
        <v>209</v>
      </c>
      <c r="H1" s="142"/>
      <c r="I1" s="142" t="s">
        <v>210</v>
      </c>
      <c r="J1" s="142"/>
      <c r="K1" s="142" t="s">
        <v>212</v>
      </c>
      <c r="L1" s="142"/>
      <c r="M1" s="142"/>
      <c r="N1" s="142"/>
      <c r="O1" s="142"/>
      <c r="P1" s="142" t="s">
        <v>209</v>
      </c>
      <c r="Q1" s="142"/>
      <c r="R1" s="142" t="s">
        <v>210</v>
      </c>
      <c r="S1" s="142"/>
      <c r="T1" s="142" t="s">
        <v>220</v>
      </c>
      <c r="U1" s="142"/>
      <c r="V1" s="142"/>
      <c r="W1" s="142"/>
      <c r="X1" s="142" t="s">
        <v>222</v>
      </c>
      <c r="Y1" s="142"/>
      <c r="Z1" s="142"/>
      <c r="AA1" s="142"/>
      <c r="AB1" s="142" t="s">
        <v>263</v>
      </c>
      <c r="AC1" s="142"/>
      <c r="AD1" s="142"/>
      <c r="AE1" s="142"/>
      <c r="AF1" s="142" t="s">
        <v>265</v>
      </c>
      <c r="AG1" s="142"/>
      <c r="AH1" s="142"/>
      <c r="AI1" s="142"/>
    </row>
    <row r="2" spans="1:35" s="2" customFormat="1" x14ac:dyDescent="0.25">
      <c r="B2" s="142" t="s">
        <v>209</v>
      </c>
      <c r="C2" s="142"/>
      <c r="D2" s="142" t="s">
        <v>210</v>
      </c>
      <c r="E2" s="142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42" t="s">
        <v>209</v>
      </c>
      <c r="L2" s="142"/>
      <c r="M2" s="142" t="s">
        <v>210</v>
      </c>
      <c r="N2" s="142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42" t="s">
        <v>211</v>
      </c>
      <c r="U2" s="142"/>
      <c r="V2" s="142" t="s">
        <v>221</v>
      </c>
      <c r="W2" s="142"/>
      <c r="X2" s="142" t="s">
        <v>211</v>
      </c>
      <c r="Y2" s="142"/>
      <c r="Z2" s="142" t="s">
        <v>221</v>
      </c>
      <c r="AA2" s="142"/>
      <c r="AB2" s="142" t="s">
        <v>211</v>
      </c>
      <c r="AC2" s="142"/>
      <c r="AD2" s="142" t="s">
        <v>221</v>
      </c>
      <c r="AE2" s="142"/>
      <c r="AF2" s="142" t="s">
        <v>211</v>
      </c>
      <c r="AG2" s="142"/>
      <c r="AH2" s="142" t="s">
        <v>221</v>
      </c>
      <c r="AI2" s="142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20</v>
      </c>
      <c r="C4">
        <f>COUNTIFS('2way'!$A$3:$A$7690,"&gt;  50% ",'2way'!$Y$3:$Y$7690,"N",'2way'!$S$3:$S$7690,"Admiral Bundesliga")</f>
        <v>18</v>
      </c>
      <c r="D4">
        <f>COUNTIFS('2way'!$B$3:$B$7690,"&gt;  50% ",'2way'!$Y$3:$Y$7690,"N",'2way'!$S$3:$S$7690,"Admiral Bundesliga")</f>
        <v>8</v>
      </c>
      <c r="E4">
        <f>COUNTIFS('2way'!$B$3:$B$7690,"&gt;  50% ",'2way'!$Y$3:$Y$7690,"Y",'2way'!$S$3:$S$7690,"Admiral Bundesliga")</f>
        <v>12</v>
      </c>
      <c r="F4">
        <f>COUNTIF('2way'!S3:S7690,"Admiral Bundesliga")</f>
        <v>60</v>
      </c>
      <c r="G4" s="6">
        <f>((B4/(SUM(B4,E4))))</f>
        <v>0.625</v>
      </c>
      <c r="H4" s="6">
        <f>((C4/(SUM(B4,E4))))</f>
        <v>0.5625</v>
      </c>
      <c r="I4" s="6">
        <f>((D4/(SUM(C4,D4))))</f>
        <v>0.30769230769230771</v>
      </c>
      <c r="J4" s="6">
        <f>((E4/(SUM(C4,D4))))</f>
        <v>0.46153846153846156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28</v>
      </c>
      <c r="U4" s="6">
        <f t="shared" ref="U4:U20" si="5">T4/F4</f>
        <v>0.46666666666666667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30</v>
      </c>
      <c r="Y4" s="6">
        <f t="shared" ref="Y4:Y19" si="9">X4/F4</f>
        <v>0.5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0.625</v>
      </c>
      <c r="AC4" s="6">
        <f>(D4/SUM(D4,C4))</f>
        <v>0.30769230769230771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18</v>
      </c>
      <c r="C5">
        <f>COUNTIFS('2way'!$A$3:$A$7690,"&gt;  50% ",'2way'!$Y$3:$Y$7690,"N",'2way'!$S$3:$S$7690,"=" &amp; A5)</f>
        <v>16</v>
      </c>
      <c r="D5">
        <f>COUNTIFS('2way'!$B$3:$B$7690,"&gt;  50% ",'2way'!$Y$3:$Y$7690,"N",'2way'!$S$3:$S$7690,"=" &amp;A5)</f>
        <v>29</v>
      </c>
      <c r="E5">
        <f>COUNTIFS('2way'!$B$3:$B$7690,"&gt;  50% ",'2way'!$Y$3:$Y$7690,"Y",'2way'!$S$3:$S$7690,"=" &amp;A5)</f>
        <v>22</v>
      </c>
      <c r="F5">
        <f>COUNTIF('2way'!S3:S7690,"=" &amp;A5)</f>
        <v>87</v>
      </c>
      <c r="G5" s="6">
        <f t="shared" ref="G5:G19" si="12">((B5/(SUM(B5,E5))))</f>
        <v>0.45</v>
      </c>
      <c r="H5" s="6">
        <f t="shared" ref="H5:H19" si="13">((C5/(SUM(B5,E5))))</f>
        <v>0.4</v>
      </c>
      <c r="I5" s="6">
        <f t="shared" ref="I5:I19" si="14">((D5/(SUM(C5,D5))))</f>
        <v>0.64444444444444449</v>
      </c>
      <c r="J5" s="6">
        <f t="shared" ref="J5:J19" si="15">((E5/(SUM(C5,D5))))</f>
        <v>0.48888888888888887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87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47</v>
      </c>
      <c r="U5" s="6">
        <f t="shared" si="5"/>
        <v>0.54022988505747127</v>
      </c>
      <c r="V5">
        <f t="shared" si="6"/>
        <v>0</v>
      </c>
      <c r="W5" s="6">
        <f t="shared" si="7"/>
        <v>0</v>
      </c>
      <c r="X5">
        <f t="shared" si="8"/>
        <v>38</v>
      </c>
      <c r="Y5" s="6">
        <f t="shared" si="9"/>
        <v>0.43678160919540232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0.45</v>
      </c>
      <c r="AC5" s="6">
        <f t="shared" ref="AC5:AC19" si="17">(D5/SUM(D5,C5))</f>
        <v>0.64444444444444449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19</v>
      </c>
      <c r="C6">
        <f>COUNTIFS('2way'!$A$3:$A$7690,"&gt;  50% ",'2way'!$Y$3:$Y$7690,"N",'2way'!$S$3:$S$7690,"=" &amp; A6)</f>
        <v>13</v>
      </c>
      <c r="D6">
        <f>COUNTIFS('2way'!$B$3:$B$7690,"&gt;  50% ",'2way'!$Y$3:$Y$7690,"N",'2way'!$S$3:$S$7690,"=" &amp;A6)</f>
        <v>20</v>
      </c>
      <c r="E6">
        <f>COUNTIFS('2way'!$B$3:$B$7690,"&gt;  50% ",'2way'!$Y$3:$Y$7690,"Y",'2way'!$S$3:$S$7690,"=" &amp;A6)</f>
        <v>20</v>
      </c>
      <c r="F6">
        <f>COUNTIF('2way'!S4:S7691,"=" &amp;A6)</f>
        <v>86</v>
      </c>
      <c r="G6" s="6">
        <f t="shared" si="12"/>
        <v>0.48717948717948717</v>
      </c>
      <c r="H6" s="6">
        <f t="shared" si="13"/>
        <v>0.33333333333333331</v>
      </c>
      <c r="I6" s="6">
        <f t="shared" si="14"/>
        <v>0.60606060606060608</v>
      </c>
      <c r="J6" s="6">
        <f t="shared" si="15"/>
        <v>0.60606060606060608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86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39</v>
      </c>
      <c r="U6" s="6">
        <f t="shared" si="5"/>
        <v>0.45348837209302323</v>
      </c>
      <c r="V6">
        <f t="shared" si="6"/>
        <v>0</v>
      </c>
      <c r="W6" s="6">
        <f t="shared" si="7"/>
        <v>0</v>
      </c>
      <c r="X6">
        <f t="shared" si="8"/>
        <v>33</v>
      </c>
      <c r="Y6" s="6">
        <f t="shared" si="9"/>
        <v>0.38372093023255816</v>
      </c>
      <c r="Z6">
        <f t="shared" si="10"/>
        <v>0</v>
      </c>
      <c r="AA6" s="6">
        <f t="shared" si="11"/>
        <v>0</v>
      </c>
      <c r="AB6" s="6">
        <f t="shared" si="16"/>
        <v>0.48717948717948717</v>
      </c>
      <c r="AC6" s="6">
        <f t="shared" si="17"/>
        <v>0.60606060606060608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27</v>
      </c>
      <c r="C7">
        <f>COUNTIFS('2way'!$A$3:$A$7690,"&gt;  50% ",'2way'!$Y$3:$Y$7690,"N",'2way'!$S$3:$S$7690,"=" &amp; A7)</f>
        <v>14</v>
      </c>
      <c r="D7">
        <f>COUNTIFS('2way'!$B$3:$B$7690,"&gt;  50% ",'2way'!$Y$3:$Y$7690,"N",'2way'!$S$3:$S$7690,"=" &amp;A7)</f>
        <v>4</v>
      </c>
      <c r="E7">
        <f>COUNTIFS('2way'!$B$3:$B$7690,"&gt;  50% ",'2way'!$Y$3:$Y$7690,"Y",'2way'!$S$3:$S$7690,"=" &amp;A7)</f>
        <v>13</v>
      </c>
      <c r="F7">
        <f>COUNTIF('2way'!S5:S7692,"=" &amp;A7)</f>
        <v>59</v>
      </c>
      <c r="G7" s="6">
        <f t="shared" si="12"/>
        <v>0.67500000000000004</v>
      </c>
      <c r="H7" s="6">
        <f t="shared" si="13"/>
        <v>0.35</v>
      </c>
      <c r="I7" s="6">
        <f t="shared" si="14"/>
        <v>0.22222222222222221</v>
      </c>
      <c r="J7" s="6">
        <f t="shared" si="15"/>
        <v>0.72222222222222221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59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31</v>
      </c>
      <c r="U7" s="6">
        <f t="shared" si="5"/>
        <v>0.52542372881355937</v>
      </c>
      <c r="V7">
        <f t="shared" si="6"/>
        <v>0</v>
      </c>
      <c r="W7" s="6">
        <f t="shared" si="7"/>
        <v>0</v>
      </c>
      <c r="X7">
        <f t="shared" si="8"/>
        <v>27</v>
      </c>
      <c r="Y7" s="6">
        <f t="shared" si="9"/>
        <v>0.4576271186440678</v>
      </c>
      <c r="Z7">
        <f t="shared" si="10"/>
        <v>0</v>
      </c>
      <c r="AA7" s="6">
        <f t="shared" si="11"/>
        <v>0</v>
      </c>
      <c r="AB7" s="6">
        <f t="shared" si="16"/>
        <v>0.67500000000000004</v>
      </c>
      <c r="AC7" s="6">
        <f t="shared" si="17"/>
        <v>0.22222222222222221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19</v>
      </c>
      <c r="C8">
        <f>COUNTIFS('2way'!$A$3:$A$7690,"&gt;  50% ",'2way'!$Y$3:$Y$7690,"N",'2way'!$S$3:$S$7690,"=" &amp; A8)</f>
        <v>12</v>
      </c>
      <c r="D8">
        <f>COUNTIFS('2way'!$B$3:$B$7690,"&gt;  50% ",'2way'!$Y$3:$Y$7690,"N",'2way'!$S$3:$S$7690,"=" &amp;A8)</f>
        <v>37</v>
      </c>
      <c r="E8">
        <f>COUNTIFS('2way'!$B$3:$B$7690,"&gt;  50% ",'2way'!$Y$3:$Y$7690,"Y",'2way'!$S$3:$S$7690,"=" &amp;A8)</f>
        <v>31</v>
      </c>
      <c r="F8">
        <f>COUNTIF('2way'!S6:S7693,"=" &amp;A8)</f>
        <v>100</v>
      </c>
      <c r="G8" s="6">
        <f t="shared" si="12"/>
        <v>0.38</v>
      </c>
      <c r="H8" s="6">
        <f t="shared" si="13"/>
        <v>0.24</v>
      </c>
      <c r="I8" s="6">
        <f t="shared" si="14"/>
        <v>0.75510204081632648</v>
      </c>
      <c r="J8" s="6">
        <f t="shared" si="15"/>
        <v>0.63265306122448983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100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56</v>
      </c>
      <c r="U8" s="6">
        <f t="shared" si="5"/>
        <v>0.56000000000000005</v>
      </c>
      <c r="V8">
        <f t="shared" si="6"/>
        <v>0</v>
      </c>
      <c r="W8" s="6">
        <f t="shared" si="7"/>
        <v>0</v>
      </c>
      <c r="X8">
        <f t="shared" si="8"/>
        <v>43</v>
      </c>
      <c r="Y8" s="6">
        <f t="shared" si="9"/>
        <v>0.43</v>
      </c>
      <c r="Z8">
        <f t="shared" si="10"/>
        <v>0</v>
      </c>
      <c r="AA8" s="6">
        <f t="shared" si="11"/>
        <v>0</v>
      </c>
      <c r="AB8" s="6">
        <f t="shared" si="16"/>
        <v>0.38</v>
      </c>
      <c r="AC8" s="6">
        <f t="shared" si="17"/>
        <v>0.75510204081632648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9</v>
      </c>
      <c r="C9">
        <f>COUNTIFS('2way'!$A$3:$A$7690,"&gt;  50% ",'2way'!$Y$3:$Y$7690,"N",'2way'!$S$3:$S$7690,"=" &amp; A9)</f>
        <v>10</v>
      </c>
      <c r="D9">
        <f>COUNTIFS('2way'!$B$3:$B$7690,"&gt;  50% ",'2way'!$Y$3:$Y$7690,"N",'2way'!$S$3:$S$7690,"=" &amp;A9)</f>
        <v>32</v>
      </c>
      <c r="E9">
        <f>COUNTIFS('2way'!$B$3:$B$7690,"&gt;  50% ",'2way'!$Y$3:$Y$7690,"Y",'2way'!$S$3:$S$7690,"=" &amp;A9)</f>
        <v>19</v>
      </c>
      <c r="F9">
        <f>COUNTIF('2way'!S7:S7694,"=" &amp;A9)</f>
        <v>80</v>
      </c>
      <c r="G9" s="6">
        <f t="shared" si="12"/>
        <v>0.32142857142857145</v>
      </c>
      <c r="H9" s="6">
        <f t="shared" si="13"/>
        <v>0.35714285714285715</v>
      </c>
      <c r="I9" s="6">
        <f t="shared" si="14"/>
        <v>0.76190476190476186</v>
      </c>
      <c r="J9" s="6">
        <f t="shared" si="15"/>
        <v>0.45238095238095238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80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41</v>
      </c>
      <c r="U9" s="6">
        <f t="shared" si="5"/>
        <v>0.51249999999999996</v>
      </c>
      <c r="V9">
        <f t="shared" si="6"/>
        <v>0</v>
      </c>
      <c r="W9" s="6">
        <f t="shared" si="7"/>
        <v>0</v>
      </c>
      <c r="X9">
        <f t="shared" si="8"/>
        <v>29</v>
      </c>
      <c r="Y9" s="6">
        <f t="shared" si="9"/>
        <v>0.36249999999999999</v>
      </c>
      <c r="Z9">
        <f t="shared" si="10"/>
        <v>0</v>
      </c>
      <c r="AA9" s="6">
        <f t="shared" si="11"/>
        <v>0</v>
      </c>
      <c r="AB9" s="6">
        <f t="shared" si="16"/>
        <v>0.32142857142857145</v>
      </c>
      <c r="AC9" s="6">
        <f t="shared" si="17"/>
        <v>0.76190476190476186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15</v>
      </c>
      <c r="C10">
        <f>COUNTIFS('2way'!$A$3:$A$7690,"&gt;  50% ",'2way'!$Y$3:$Y$7690,"N",'2way'!$S$3:$S$7690,"=" &amp; A10)</f>
        <v>25</v>
      </c>
      <c r="D10">
        <f>COUNTIFS('2way'!$B$3:$B$7690,"&gt;  50% ",'2way'!$Y$3:$Y$7690,"N",'2way'!$S$3:$S$7690,"=" &amp;A10)</f>
        <v>31</v>
      </c>
      <c r="E10">
        <f>COUNTIFS('2way'!$B$3:$B$7690,"&gt;  50% ",'2way'!$Y$3:$Y$7690,"Y",'2way'!$S$3:$S$7690,"=" &amp;A10)</f>
        <v>26</v>
      </c>
      <c r="F10">
        <f>COUNTIF('2way'!S8:S7695,"=" &amp;A10)</f>
        <v>98</v>
      </c>
      <c r="G10" s="6">
        <f t="shared" si="12"/>
        <v>0.36585365853658536</v>
      </c>
      <c r="H10" s="6">
        <f t="shared" si="13"/>
        <v>0.6097560975609756</v>
      </c>
      <c r="I10" s="6">
        <f t="shared" si="14"/>
        <v>0.5535714285714286</v>
      </c>
      <c r="J10" s="6">
        <f t="shared" si="15"/>
        <v>0.4642857142857143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98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46</v>
      </c>
      <c r="U10" s="6">
        <f t="shared" si="5"/>
        <v>0.46938775510204084</v>
      </c>
      <c r="V10">
        <f t="shared" si="6"/>
        <v>0</v>
      </c>
      <c r="W10" s="6">
        <f t="shared" si="7"/>
        <v>0</v>
      </c>
      <c r="X10">
        <f t="shared" si="8"/>
        <v>51</v>
      </c>
      <c r="Y10" s="6">
        <f t="shared" si="9"/>
        <v>0.52040816326530615</v>
      </c>
      <c r="Z10">
        <f t="shared" si="10"/>
        <v>0</v>
      </c>
      <c r="AA10" s="6">
        <f t="shared" si="11"/>
        <v>0</v>
      </c>
      <c r="AB10" s="6">
        <f t="shared" si="16"/>
        <v>0.36585365853658536</v>
      </c>
      <c r="AC10" s="6">
        <f t="shared" si="17"/>
        <v>0.5535714285714286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19</v>
      </c>
      <c r="C11">
        <f>COUNTIFS('2way'!$A$3:$A$7690,"&gt;  50% ",'2way'!$Y$3:$Y$7690,"N",'2way'!$S$3:$S$7690,"=" &amp; A11)</f>
        <v>31</v>
      </c>
      <c r="D11">
        <f>COUNTIFS('2way'!$B$3:$B$7690,"&gt;  50% ",'2way'!$Y$3:$Y$7690,"N",'2way'!$S$3:$S$7690,"=" &amp;A11)</f>
        <v>63</v>
      </c>
      <c r="E11">
        <f>COUNTIFS('2way'!$B$3:$B$7690,"&gt;  50% ",'2way'!$Y$3:$Y$7690,"Y",'2way'!$S$3:$S$7690,"=" &amp;A11)</f>
        <v>36</v>
      </c>
      <c r="F11">
        <f>COUNTIF('2way'!S9:S7696,"=" &amp;A11)</f>
        <v>149</v>
      </c>
      <c r="G11" s="6">
        <f t="shared" si="12"/>
        <v>0.34545454545454546</v>
      </c>
      <c r="H11" s="6">
        <f t="shared" si="13"/>
        <v>0.5636363636363636</v>
      </c>
      <c r="I11" s="6">
        <f t="shared" si="14"/>
        <v>0.67021276595744683</v>
      </c>
      <c r="J11" s="6">
        <f t="shared" si="15"/>
        <v>0.38297872340425532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149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82</v>
      </c>
      <c r="U11" s="6">
        <f t="shared" si="5"/>
        <v>0.55033557046979864</v>
      </c>
      <c r="V11">
        <f t="shared" si="6"/>
        <v>0</v>
      </c>
      <c r="W11" s="6">
        <f t="shared" si="7"/>
        <v>0</v>
      </c>
      <c r="X11">
        <f t="shared" si="8"/>
        <v>67</v>
      </c>
      <c r="Y11" s="6">
        <f t="shared" si="9"/>
        <v>0.44966442953020136</v>
      </c>
      <c r="Z11">
        <f t="shared" si="10"/>
        <v>0</v>
      </c>
      <c r="AA11" s="6">
        <f t="shared" si="11"/>
        <v>0</v>
      </c>
      <c r="AB11" s="6">
        <f t="shared" si="16"/>
        <v>0.34545454545454546</v>
      </c>
      <c r="AC11" s="6">
        <f t="shared" si="17"/>
        <v>0.67021276595744683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48</v>
      </c>
      <c r="C12">
        <f>COUNTIFS('2way'!$A$3:$A$7690,"&gt;  50% ",'2way'!$Y$3:$Y$7690,"N",'2way'!$S$3:$S$7690,"=" &amp; A12)</f>
        <v>36</v>
      </c>
      <c r="D12">
        <f>COUNTIFS('2way'!$B$3:$B$7690,"&gt;  50% ",'2way'!$Y$3:$Y$7690,"N",'2way'!$S$3:$S$7690,"=" &amp;A12)</f>
        <v>34</v>
      </c>
      <c r="E12">
        <f>COUNTIFS('2way'!$B$3:$B$7690,"&gt;  50% ",'2way'!$Y$3:$Y$7690,"Y",'2way'!$S$3:$S$7690,"=" &amp;A12)</f>
        <v>44</v>
      </c>
      <c r="F12">
        <f>COUNTIF('2way'!S10:S7697,"=" &amp;A12)</f>
        <v>165</v>
      </c>
      <c r="G12" s="6">
        <f t="shared" si="12"/>
        <v>0.52173913043478259</v>
      </c>
      <c r="H12" s="6">
        <f t="shared" si="13"/>
        <v>0.39130434782608697</v>
      </c>
      <c r="I12" s="6">
        <f t="shared" si="14"/>
        <v>0.48571428571428571</v>
      </c>
      <c r="J12" s="6">
        <f t="shared" si="15"/>
        <v>0.62857142857142856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165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82</v>
      </c>
      <c r="U12" s="6">
        <f t="shared" si="5"/>
        <v>0.49696969696969695</v>
      </c>
      <c r="V12">
        <f t="shared" si="6"/>
        <v>0</v>
      </c>
      <c r="W12" s="6">
        <f t="shared" si="7"/>
        <v>0</v>
      </c>
      <c r="X12">
        <f t="shared" si="8"/>
        <v>80</v>
      </c>
      <c r="Y12" s="6">
        <f t="shared" si="9"/>
        <v>0.48484848484848486</v>
      </c>
      <c r="Z12">
        <f t="shared" si="10"/>
        <v>0</v>
      </c>
      <c r="AA12" s="6">
        <f t="shared" si="11"/>
        <v>0</v>
      </c>
      <c r="AB12" s="6">
        <f t="shared" si="16"/>
        <v>0.52173913043478259</v>
      </c>
      <c r="AC12" s="6">
        <f t="shared" si="17"/>
        <v>0.48571428571428571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6</v>
      </c>
      <c r="C13">
        <f>COUNTIFS('2way'!$A$3:$A$7690,"&gt;  50% ",'2way'!$Y$3:$Y$7690,"N",'2way'!$S$3:$S$7690,"=" &amp; A13)</f>
        <v>5</v>
      </c>
      <c r="D13">
        <f>COUNTIFS('2way'!$B$3:$B$7690,"&gt;  50% ",'2way'!$Y$3:$Y$7690,"N",'2way'!$S$3:$S$7690,"=" &amp;A13)</f>
        <v>10</v>
      </c>
      <c r="E13">
        <f>COUNTIFS('2way'!$B$3:$B$7690,"&gt;  50% ",'2way'!$Y$3:$Y$7690,"Y",'2way'!$S$3:$S$7690,"=" &amp;A13)</f>
        <v>18</v>
      </c>
      <c r="F13">
        <f>COUNTIF('2way'!S11:S7698,"=" &amp;A13)</f>
        <v>42</v>
      </c>
      <c r="G13" s="6">
        <f t="shared" si="12"/>
        <v>0.25</v>
      </c>
      <c r="H13" s="6">
        <f t="shared" si="13"/>
        <v>0.20833333333333334</v>
      </c>
      <c r="I13" s="6">
        <f t="shared" si="14"/>
        <v>0.66666666666666663</v>
      </c>
      <c r="J13" s="6">
        <f t="shared" si="15"/>
        <v>1.2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42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16</v>
      </c>
      <c r="U13" s="6">
        <f t="shared" si="5"/>
        <v>0.38095238095238093</v>
      </c>
      <c r="V13">
        <f t="shared" si="6"/>
        <v>0</v>
      </c>
      <c r="W13" s="6">
        <f t="shared" si="7"/>
        <v>0</v>
      </c>
      <c r="X13">
        <f t="shared" si="8"/>
        <v>23</v>
      </c>
      <c r="Y13" s="6">
        <f t="shared" si="9"/>
        <v>0.54761904761904767</v>
      </c>
      <c r="Z13">
        <f t="shared" si="10"/>
        <v>0</v>
      </c>
      <c r="AA13" s="6">
        <f t="shared" si="11"/>
        <v>0</v>
      </c>
      <c r="AB13" s="6">
        <f t="shared" si="16"/>
        <v>0.25</v>
      </c>
      <c r="AC13" s="6">
        <f t="shared" si="17"/>
        <v>0.66666666666666663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12</v>
      </c>
      <c r="C14">
        <f>COUNTIFS('2way'!$A$3:$A$7690,"&gt;  50% ",'2way'!$Y$3:$Y$7690,"N",'2way'!$S$3:$S$7690,"=" &amp; A14)</f>
        <v>15</v>
      </c>
      <c r="D14">
        <f>COUNTIFS('2way'!$B$3:$B$7690,"&gt;  50% ",'2way'!$Y$3:$Y$7690,"N",'2way'!$S$3:$S$7690,"=" &amp;A14)</f>
        <v>23</v>
      </c>
      <c r="E14">
        <f>COUNTIFS('2way'!$B$3:$B$7690,"&gt;  50% ",'2way'!$Y$3:$Y$7690,"Y",'2way'!$S$3:$S$7690,"=" &amp;A14)</f>
        <v>27</v>
      </c>
      <c r="F14">
        <f>COUNTIF('2way'!S12:S7699,"=" &amp;A14)</f>
        <v>84</v>
      </c>
      <c r="G14" s="6">
        <f t="shared" si="12"/>
        <v>0.30769230769230771</v>
      </c>
      <c r="H14" s="6">
        <f t="shared" si="13"/>
        <v>0.38461538461538464</v>
      </c>
      <c r="I14" s="6">
        <f t="shared" si="14"/>
        <v>0.60526315789473684</v>
      </c>
      <c r="J14" s="6">
        <f t="shared" si="15"/>
        <v>0.71052631578947367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84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35</v>
      </c>
      <c r="U14" s="6">
        <f t="shared" si="5"/>
        <v>0.41666666666666669</v>
      </c>
      <c r="V14">
        <f t="shared" si="6"/>
        <v>0</v>
      </c>
      <c r="W14" s="6">
        <f t="shared" si="7"/>
        <v>0</v>
      </c>
      <c r="X14">
        <f t="shared" si="8"/>
        <v>42</v>
      </c>
      <c r="Y14" s="6">
        <f t="shared" si="9"/>
        <v>0.5</v>
      </c>
      <c r="Z14">
        <f t="shared" si="10"/>
        <v>0</v>
      </c>
      <c r="AA14" s="6">
        <f t="shared" si="11"/>
        <v>0</v>
      </c>
      <c r="AB14" s="6">
        <f t="shared" si="16"/>
        <v>0.30769230769230771</v>
      </c>
      <c r="AC14" s="6">
        <f t="shared" si="17"/>
        <v>0.60526315789473684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12</v>
      </c>
      <c r="C15">
        <f>COUNTIFS('2way'!$A$3:$A$7690,"&gt;  50% ",'2way'!$Y$3:$Y$7690,"N",'2way'!$S$3:$S$7690,"=" &amp; A15)</f>
        <v>21</v>
      </c>
      <c r="D15">
        <f>COUNTIFS('2way'!$B$3:$B$7690,"&gt;  50% ",'2way'!$Y$3:$Y$7690,"N",'2way'!$S$3:$S$7690,"=" &amp;A15)</f>
        <v>43</v>
      </c>
      <c r="E15">
        <f>COUNTIFS('2way'!$B$3:$B$7690,"&gt;  50% ",'2way'!$Y$3:$Y$7690,"Y",'2way'!$S$3:$S$7690,"=" &amp;A15)</f>
        <v>35</v>
      </c>
      <c r="F15">
        <f>COUNTIF('2way'!S13:S7700,"=" &amp;A15)</f>
        <v>113</v>
      </c>
      <c r="G15" s="6">
        <f t="shared" si="12"/>
        <v>0.25531914893617019</v>
      </c>
      <c r="H15" s="6">
        <f t="shared" si="13"/>
        <v>0.44680851063829785</v>
      </c>
      <c r="I15" s="6">
        <f t="shared" si="14"/>
        <v>0.671875</v>
      </c>
      <c r="J15" s="6">
        <f t="shared" si="15"/>
        <v>0.546875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113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55</v>
      </c>
      <c r="U15" s="6">
        <f t="shared" si="5"/>
        <v>0.48672566371681414</v>
      </c>
      <c r="V15">
        <f t="shared" si="6"/>
        <v>0</v>
      </c>
      <c r="W15" s="6">
        <f t="shared" si="7"/>
        <v>0</v>
      </c>
      <c r="X15">
        <f t="shared" si="8"/>
        <v>56</v>
      </c>
      <c r="Y15" s="6">
        <f t="shared" si="9"/>
        <v>0.49557522123893805</v>
      </c>
      <c r="Z15">
        <f t="shared" si="10"/>
        <v>0</v>
      </c>
      <c r="AA15" s="6">
        <f t="shared" si="11"/>
        <v>0</v>
      </c>
      <c r="AB15" s="6">
        <f t="shared" si="16"/>
        <v>0.25531914893617019</v>
      </c>
      <c r="AC15" s="6">
        <f t="shared" si="17"/>
        <v>0.671875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12"/>
        <v>0.17647058823529413</v>
      </c>
      <c r="H16" s="6">
        <f t="shared" si="13"/>
        <v>5.8823529411764705E-2</v>
      </c>
      <c r="I16" s="6">
        <f t="shared" si="14"/>
        <v>0.92307692307692313</v>
      </c>
      <c r="J16" s="6">
        <f t="shared" si="15"/>
        <v>1.0769230769230769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15</v>
      </c>
      <c r="U16" s="6">
        <f t="shared" si="5"/>
        <v>0.4838709677419355</v>
      </c>
      <c r="V16">
        <f t="shared" si="6"/>
        <v>0</v>
      </c>
      <c r="W16" s="6">
        <f t="shared" si="7"/>
        <v>0</v>
      </c>
      <c r="X16">
        <f t="shared" si="8"/>
        <v>15</v>
      </c>
      <c r="Y16" s="6">
        <f t="shared" si="9"/>
        <v>0.4838709677419355</v>
      </c>
      <c r="Z16">
        <f t="shared" si="10"/>
        <v>0</v>
      </c>
      <c r="AA16" s="6">
        <f t="shared" si="11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8</v>
      </c>
      <c r="C17">
        <f>COUNTIFS('2way'!$A$3:$A$7690,"&gt;  50% ",'2way'!$Y$3:$Y$7690,"N",'2way'!$S$3:$S$7690,"=" &amp; A17)</f>
        <v>13</v>
      </c>
      <c r="D17">
        <f>COUNTIFS('2way'!$B$3:$B$7690,"&gt;  50% ",'2way'!$Y$3:$Y$7690,"N",'2way'!$S$3:$S$7690,"=" &amp;A17)</f>
        <v>16</v>
      </c>
      <c r="E17">
        <f>COUNTIFS('2way'!$B$3:$B$7690,"&gt;  50% ",'2way'!$Y$3:$Y$7690,"Y",'2way'!$S$3:$S$7690,"=" &amp;A17)</f>
        <v>18</v>
      </c>
      <c r="F17">
        <f>COUNTIF('2way'!S15:S7702,"=" &amp;A17)</f>
        <v>60</v>
      </c>
      <c r="G17" s="6">
        <f t="shared" si="12"/>
        <v>0.30769230769230771</v>
      </c>
      <c r="H17" s="6">
        <f t="shared" si="13"/>
        <v>0.5</v>
      </c>
      <c r="I17" s="6">
        <f t="shared" si="14"/>
        <v>0.55172413793103448</v>
      </c>
      <c r="J17" s="6">
        <f t="shared" si="15"/>
        <v>0.62068965517241381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60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24</v>
      </c>
      <c r="U17" s="6">
        <f t="shared" si="5"/>
        <v>0.4</v>
      </c>
      <c r="V17">
        <f t="shared" si="6"/>
        <v>0</v>
      </c>
      <c r="W17" s="6">
        <f t="shared" si="7"/>
        <v>0</v>
      </c>
      <c r="X17">
        <f t="shared" si="8"/>
        <v>31</v>
      </c>
      <c r="Y17" s="6">
        <f t="shared" si="9"/>
        <v>0.51666666666666672</v>
      </c>
      <c r="Z17">
        <f t="shared" si="10"/>
        <v>0</v>
      </c>
      <c r="AA17" s="6">
        <f t="shared" si="11"/>
        <v>0</v>
      </c>
      <c r="AB17" s="6">
        <f t="shared" si="16"/>
        <v>0.30769230769230771</v>
      </c>
      <c r="AC17" s="6">
        <f t="shared" si="17"/>
        <v>0.55172413793103448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11</v>
      </c>
      <c r="C18">
        <f>COUNTIFS('2way'!$A$3:$A$7690,"&gt;  50% ",'2way'!$Y$3:$Y$7690,"N",'2way'!$S$3:$S$7690,"=" &amp; A18)</f>
        <v>14</v>
      </c>
      <c r="D18">
        <f>COUNTIFS('2way'!$B$3:$B$7690,"&gt;  50% ",'2way'!$Y$3:$Y$7690,"N",'2way'!$S$3:$S$7690,"=" &amp;A18)</f>
        <v>11</v>
      </c>
      <c r="E18">
        <f>COUNTIFS('2way'!$B$3:$B$7690,"&gt;  50% ",'2way'!$Y$3:$Y$7690,"Y",'2way'!$S$3:$S$7690,"=" &amp;A18)</f>
        <v>5</v>
      </c>
      <c r="F18">
        <f>COUNTIF('2way'!S16:S7703,"=" &amp;A18)</f>
        <v>44</v>
      </c>
      <c r="G18" s="6">
        <f t="shared" si="12"/>
        <v>0.6875</v>
      </c>
      <c r="H18" s="6">
        <f t="shared" si="13"/>
        <v>0.875</v>
      </c>
      <c r="I18" s="6">
        <f t="shared" si="14"/>
        <v>0.44</v>
      </c>
      <c r="J18" s="6">
        <f t="shared" si="15"/>
        <v>0.2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44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22</v>
      </c>
      <c r="U18" s="6">
        <f t="shared" si="5"/>
        <v>0.5</v>
      </c>
      <c r="V18">
        <f t="shared" si="6"/>
        <v>0</v>
      </c>
      <c r="W18" s="6">
        <f t="shared" si="7"/>
        <v>0</v>
      </c>
      <c r="X18">
        <f t="shared" si="8"/>
        <v>19</v>
      </c>
      <c r="Y18" s="6">
        <f t="shared" si="9"/>
        <v>0.43181818181818182</v>
      </c>
      <c r="Z18">
        <f t="shared" si="10"/>
        <v>0</v>
      </c>
      <c r="AA18" s="6">
        <f t="shared" si="11"/>
        <v>0</v>
      </c>
      <c r="AB18" s="6">
        <f t="shared" si="16"/>
        <v>0.6875</v>
      </c>
      <c r="AC18" s="6">
        <f t="shared" si="17"/>
        <v>0.44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8</v>
      </c>
      <c r="C19">
        <f>COUNTIFS('2way'!$A$3:$A$7690,"&gt;  50% ",'2way'!$Y$3:$Y$7690,"N",'2way'!$S$3:$S$7690,"=" &amp; A19)</f>
        <v>7</v>
      </c>
      <c r="D19">
        <f>COUNTIFS('2way'!$B$3:$B$7690,"&gt;  50% ",'2way'!$Y$3:$Y$7690,"N",'2way'!$S$3:$S$7690,"=" &amp;A19)</f>
        <v>25</v>
      </c>
      <c r="E19">
        <f>COUNTIFS('2way'!$B$3:$B$7690,"&gt;  50% ",'2way'!$Y$3:$Y$7690,"Y",'2way'!$S$3:$S$7690,"=" &amp;A19)</f>
        <v>21</v>
      </c>
      <c r="F19">
        <f>COUNTIF('2way'!S17:S7704,"=" &amp;A19)</f>
        <v>64</v>
      </c>
      <c r="G19" s="6">
        <f t="shared" si="12"/>
        <v>0.27586206896551724</v>
      </c>
      <c r="H19" s="6">
        <f t="shared" si="13"/>
        <v>0.2413793103448276</v>
      </c>
      <c r="I19" s="6">
        <f t="shared" si="14"/>
        <v>0.78125</v>
      </c>
      <c r="J19" s="6">
        <f t="shared" si="15"/>
        <v>0.65625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64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33</v>
      </c>
      <c r="U19" s="6">
        <f t="shared" si="5"/>
        <v>0.515625</v>
      </c>
      <c r="V19">
        <f t="shared" si="6"/>
        <v>0</v>
      </c>
      <c r="W19" s="6">
        <f t="shared" si="7"/>
        <v>0</v>
      </c>
      <c r="X19">
        <f t="shared" si="8"/>
        <v>28</v>
      </c>
      <c r="Y19" s="6">
        <f t="shared" si="9"/>
        <v>0.4375</v>
      </c>
      <c r="Z19">
        <f t="shared" si="10"/>
        <v>0</v>
      </c>
      <c r="AA19" s="6">
        <f t="shared" si="11"/>
        <v>0</v>
      </c>
      <c r="AB19" s="6">
        <f t="shared" si="16"/>
        <v>0.27586206896551724</v>
      </c>
      <c r="AC19" s="6">
        <f t="shared" si="17"/>
        <v>0.78125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254</v>
      </c>
      <c r="C20" s="2">
        <f>SUM(C4:C19)</f>
        <v>251</v>
      </c>
      <c r="D20" s="2">
        <f>SUM(D4:D19)</f>
        <v>398</v>
      </c>
      <c r="E20" s="2">
        <f>SUM(E4:E19)</f>
        <v>361</v>
      </c>
      <c r="F20" s="2">
        <f>SUM(F4:F19)</f>
        <v>1322</v>
      </c>
      <c r="G20" s="61">
        <f t="shared" ref="G4:G20" si="24">B20/F20</f>
        <v>0.19213313161875945</v>
      </c>
      <c r="H20" s="61">
        <f t="shared" ref="H4:H20" si="25">C20/F20</f>
        <v>0.18986384266263237</v>
      </c>
      <c r="I20" s="61">
        <f t="shared" ref="I4:I20" si="26">D20/F20</f>
        <v>0.3010590015128593</v>
      </c>
      <c r="J20" s="61">
        <f t="shared" ref="J4:J20" si="27">E20/F20</f>
        <v>0.27307110438729199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1262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652</v>
      </c>
      <c r="U20" s="61">
        <f t="shared" si="5"/>
        <v>0.49319213313161875</v>
      </c>
      <c r="V20" s="2">
        <f t="shared" si="6"/>
        <v>0</v>
      </c>
      <c r="W20" s="61">
        <f t="shared" si="7"/>
        <v>0</v>
      </c>
      <c r="X20" s="2">
        <f t="shared" si="8"/>
        <v>612</v>
      </c>
      <c r="Y20" s="61">
        <f>X20/O20</f>
        <v>0.48494453248811409</v>
      </c>
      <c r="Z20" s="2">
        <f t="shared" si="10"/>
        <v>0</v>
      </c>
      <c r="AA20" s="61">
        <f t="shared" si="11"/>
        <v>0</v>
      </c>
      <c r="AB20" s="61">
        <f>(B20/SUM(B20,E20))</f>
        <v>0.41300813008130083</v>
      </c>
      <c r="AC20" s="61">
        <f>(D20/SUM(D20,C20))</f>
        <v>0.61325115562403698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42" t="s">
        <v>211</v>
      </c>
      <c r="D1" s="142"/>
      <c r="E1" s="142"/>
      <c r="F1" s="142"/>
      <c r="G1" s="142"/>
      <c r="H1" s="142" t="s">
        <v>209</v>
      </c>
      <c r="I1" s="142"/>
      <c r="J1" s="142" t="s">
        <v>210</v>
      </c>
      <c r="K1" s="142"/>
      <c r="L1" s="142" t="s">
        <v>212</v>
      </c>
      <c r="M1" s="142"/>
      <c r="N1" s="142"/>
      <c r="O1" s="142"/>
      <c r="P1" s="142"/>
      <c r="Q1" s="142" t="s">
        <v>209</v>
      </c>
      <c r="R1" s="142"/>
      <c r="S1" s="142" t="s">
        <v>210</v>
      </c>
      <c r="T1" s="142"/>
      <c r="U1" s="142" t="s">
        <v>220</v>
      </c>
      <c r="V1" s="142"/>
      <c r="W1" s="142"/>
      <c r="X1" s="142"/>
      <c r="Y1" s="142" t="s">
        <v>222</v>
      </c>
      <c r="Z1" s="142"/>
      <c r="AA1" s="142"/>
      <c r="AB1" s="142"/>
    </row>
    <row r="2" spans="1:28" s="2" customFormat="1" x14ac:dyDescent="0.25">
      <c r="C2" s="142" t="s">
        <v>209</v>
      </c>
      <c r="D2" s="142"/>
      <c r="E2" s="142" t="s">
        <v>210</v>
      </c>
      <c r="F2" s="142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42" t="s">
        <v>209</v>
      </c>
      <c r="M2" s="142"/>
      <c r="N2" s="142" t="s">
        <v>210</v>
      </c>
      <c r="O2" s="142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42" t="s">
        <v>211</v>
      </c>
      <c r="V2" s="142"/>
      <c r="W2" s="142" t="s">
        <v>221</v>
      </c>
      <c r="X2" s="142"/>
      <c r="Y2" s="142" t="s">
        <v>211</v>
      </c>
      <c r="Z2" s="142"/>
      <c r="AA2" s="142" t="s">
        <v>221</v>
      </c>
      <c r="AB2" s="142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4</v>
      </c>
      <c r="D4" s="59">
        <f>COUNTIFS('2way'!$A$3:$A$7690,"&gt;50%",'2way'!$Y$3:$Y$7690,"N",'2way'!$Q$3:$Q$7690,"=" &amp;B4) +  COUNTIFS('2way'!$A$3:$A$7690,"&gt;50%",'2way'!$Y$3:$Y$7690,"N",'2way'!$R$3:$R$7690,"=" &amp;B4)</f>
        <v>2</v>
      </c>
      <c r="E4" s="59">
        <f>COUNTIFS('2way'!$B$3:$B$7690,"&gt;50%",'2way'!$Y$3:$Y$7690,"N",'2way'!$Q$3:$Q$7690,"=" &amp;B4) +  COUNTIFS('2way'!$B$3:$B$7690,"&gt;50%",'2way'!$Y$3:$Y$7690,"N",'2way'!$R$3:$R$7690,"=" &amp;B4)</f>
        <v>1</v>
      </c>
      <c r="F4" s="59">
        <f>COUNTIFS('2way'!$B$3:$B$7690,"&gt;50%",'2way'!$Y$3:$Y$7690,"Y",'2way'!$Q$3:$Q$7690,"=" &amp;B4) +  COUNTIFS('2way'!$B$3:$B$7690,"&gt;50%",'2way'!$Y$3:$Y$7690,"Y",'2way'!$R$3:$R$7690,"=" &amp;B4)</f>
        <v>4</v>
      </c>
      <c r="G4">
        <f>COUNTIF('2way'!$Q$3:$Q$7690,"=" &amp;B4) + COUNTIF('2way'!$R$3:$R$7690,"=" &amp;B4)</f>
        <v>11</v>
      </c>
      <c r="H4" s="6">
        <f t="shared" ref="H4:H9" si="0">C4/G4</f>
        <v>0.36363636363636365</v>
      </c>
      <c r="I4" s="6">
        <f>D4/G4</f>
        <v>0.18181818181818182</v>
      </c>
      <c r="J4" s="6">
        <f>E4/G4</f>
        <v>9.0909090909090912E-2</v>
      </c>
      <c r="K4" s="6">
        <f>F4/G4</f>
        <v>0.36363636363636365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11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5</v>
      </c>
      <c r="V4" s="6">
        <f>U4/G4</f>
        <v>0.45454545454545453</v>
      </c>
      <c r="W4">
        <f>L4+N4</f>
        <v>0</v>
      </c>
      <c r="X4" s="6">
        <f>W4/P4</f>
        <v>0</v>
      </c>
      <c r="Y4">
        <f>D4+F4</f>
        <v>6</v>
      </c>
      <c r="Z4" s="6">
        <f>Y4/G4</f>
        <v>0.54545454545454541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1</v>
      </c>
      <c r="E5" s="59">
        <f>COUNTIFS('2way'!$B$3:$B$7690,"&gt;50%",'2way'!$Y$3:$Y$7690,"N",'2way'!$Q$3:$Q$7690,"=" &amp;B5) +  COUNTIFS('2way'!$B$3:$B$7690,"&gt;50%",'2way'!$Y$3:$Y$7690,"N",'2way'!$R$3:$R$7690,"=" &amp;B5)</f>
        <v>9</v>
      </c>
      <c r="F5" s="5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11</v>
      </c>
      <c r="H5" s="6">
        <f t="shared" si="0"/>
        <v>0</v>
      </c>
      <c r="I5" s="6">
        <f t="shared" ref="I5:I68" si="1">D5/G5</f>
        <v>9.0909090909090912E-2</v>
      </c>
      <c r="J5" s="6">
        <f t="shared" ref="J5:J68" si="2">E5/G5</f>
        <v>0.81818181818181823</v>
      </c>
      <c r="K5" s="6">
        <f t="shared" ref="K5:K68" si="3">F5/G5</f>
        <v>9.0909090909090912E-2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11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9</v>
      </c>
      <c r="V5" s="6">
        <f t="shared" ref="V5:V68" si="9">U5/G5</f>
        <v>0.81818181818181823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2</v>
      </c>
      <c r="Z5" s="6">
        <f t="shared" ref="Z5:Z68" si="13">Y5/G5</f>
        <v>0.18181818181818182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4</v>
      </c>
      <c r="E6" s="59">
        <f>COUNTIFS('2way'!$B$3:$B$7690,"&gt;50%",'2way'!$Y$3:$Y$7690,"N",'2way'!$Q$3:$Q$7690,"=" &amp;B6) +  COUNTIFS('2way'!$B$3:$B$7690,"&gt;50%",'2way'!$Y$3:$Y$7690,"N",'2way'!$R$3:$R$7690,"=" &amp;B6)</f>
        <v>4</v>
      </c>
      <c r="F6" s="5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11</v>
      </c>
      <c r="H6" s="6">
        <f t="shared" si="0"/>
        <v>9.0909090909090912E-2</v>
      </c>
      <c r="I6" s="6">
        <f t="shared" si="1"/>
        <v>0.36363636363636365</v>
      </c>
      <c r="J6" s="6">
        <f t="shared" si="2"/>
        <v>0.36363636363636365</v>
      </c>
      <c r="K6" s="6">
        <f t="shared" si="3"/>
        <v>0.18181818181818182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11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5</v>
      </c>
      <c r="V6" s="6">
        <f t="shared" si="9"/>
        <v>0.45454545454545453</v>
      </c>
      <c r="W6">
        <f t="shared" si="10"/>
        <v>0</v>
      </c>
      <c r="X6" s="6">
        <f t="shared" si="11"/>
        <v>0</v>
      </c>
      <c r="Y6">
        <f t="shared" si="12"/>
        <v>6</v>
      </c>
      <c r="Z6" s="6">
        <f t="shared" si="13"/>
        <v>0.54545454545454541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2</v>
      </c>
      <c r="D7" s="59">
        <f>COUNTIFS('2way'!$A$3:$A$7690,"&gt;50%",'2way'!$Y$3:$Y$7690,"N",'2way'!$Q$3:$Q$7690,"=" &amp;B7) +  COUNTIFS('2way'!$A$3:$A$7690,"&gt;50%",'2way'!$Y$3:$Y$7690,"N",'2way'!$R$3:$R$7690,"=" &amp;B7)</f>
        <v>7</v>
      </c>
      <c r="E7" s="59">
        <f>COUNTIFS('2way'!$B$3:$B$7690,"&gt;50%",'2way'!$Y$3:$Y$7690,"N",'2way'!$Q$3:$Q$7690,"=" &amp;B7) +  COUNTIFS('2way'!$B$3:$B$7690,"&gt;50%",'2way'!$Y$3:$Y$7690,"N",'2way'!$R$3:$R$7690,"=" &amp;B7)</f>
        <v>1</v>
      </c>
      <c r="F7" s="5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12</v>
      </c>
      <c r="H7" s="6">
        <f t="shared" si="0"/>
        <v>0.16666666666666666</v>
      </c>
      <c r="I7" s="6">
        <f t="shared" si="1"/>
        <v>0.58333333333333337</v>
      </c>
      <c r="J7" s="6">
        <f t="shared" si="2"/>
        <v>8.3333333333333329E-2</v>
      </c>
      <c r="K7" s="6">
        <f t="shared" si="3"/>
        <v>0.16666666666666666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12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3</v>
      </c>
      <c r="V7" s="6">
        <f t="shared" si="9"/>
        <v>0.25</v>
      </c>
      <c r="W7">
        <f t="shared" si="10"/>
        <v>0</v>
      </c>
      <c r="X7" s="6">
        <f t="shared" si="11"/>
        <v>0</v>
      </c>
      <c r="Y7">
        <f t="shared" si="12"/>
        <v>9</v>
      </c>
      <c r="Z7" s="6">
        <f t="shared" si="13"/>
        <v>0.75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1</v>
      </c>
      <c r="E8" s="59">
        <f>COUNTIFS('2way'!$B$3:$B$7690,"&gt;50%",'2way'!$Y$3:$Y$7690,"N",'2way'!$Q$3:$Q$7690,"=" &amp;B8) +  COUNTIFS('2way'!$B$3:$B$7690,"&gt;50%",'2way'!$Y$3:$Y$7690,"N",'2way'!$R$3:$R$7690,"=" &amp;B8)</f>
        <v>9</v>
      </c>
      <c r="F8" s="59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12</v>
      </c>
      <c r="H8" s="6">
        <f t="shared" si="0"/>
        <v>8.3333333333333329E-2</v>
      </c>
      <c r="I8" s="6">
        <f t="shared" si="1"/>
        <v>8.3333333333333329E-2</v>
      </c>
      <c r="J8" s="6">
        <f t="shared" si="2"/>
        <v>0.75</v>
      </c>
      <c r="K8" s="6">
        <f t="shared" si="3"/>
        <v>8.3333333333333329E-2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12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10</v>
      </c>
      <c r="V8" s="6">
        <f t="shared" si="9"/>
        <v>0.83333333333333337</v>
      </c>
      <c r="W8">
        <f t="shared" si="10"/>
        <v>0</v>
      </c>
      <c r="X8" s="6">
        <f t="shared" si="11"/>
        <v>0</v>
      </c>
      <c r="Y8">
        <f t="shared" si="12"/>
        <v>2</v>
      </c>
      <c r="Z8" s="6">
        <f t="shared" si="13"/>
        <v>0.16666666666666666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1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7</v>
      </c>
      <c r="F9" s="59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11</v>
      </c>
      <c r="H9" s="6">
        <f t="shared" si="0"/>
        <v>9.0909090909090912E-2</v>
      </c>
      <c r="I9" s="6">
        <f t="shared" si="1"/>
        <v>0</v>
      </c>
      <c r="J9" s="6">
        <f t="shared" si="2"/>
        <v>0.63636363636363635</v>
      </c>
      <c r="K9" s="6">
        <f t="shared" si="3"/>
        <v>0.27272727272727271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11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8</v>
      </c>
      <c r="V9" s="6">
        <f t="shared" si="9"/>
        <v>0.72727272727272729</v>
      </c>
      <c r="W9">
        <f t="shared" si="10"/>
        <v>0</v>
      </c>
      <c r="X9" s="6">
        <f t="shared" si="11"/>
        <v>0</v>
      </c>
      <c r="Y9">
        <f t="shared" si="12"/>
        <v>3</v>
      </c>
      <c r="Z9" s="6">
        <f t="shared" si="13"/>
        <v>0.27272727272727271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1</v>
      </c>
      <c r="E10" s="59">
        <f>COUNTIFS('2way'!$B$3:$B$7690,"&gt;50%",'2way'!$Y$3:$Y$7690,"N",'2way'!$Q$3:$Q$7690,"=" &amp;B10) +  COUNTIFS('2way'!$B$3:$B$7690,"&gt;50%",'2way'!$Y$3:$Y$7690,"N",'2way'!$R$3:$R$7690,"=" &amp;B10)</f>
        <v>5</v>
      </c>
      <c r="F10" s="5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11</v>
      </c>
      <c r="H10" s="6">
        <f t="shared" ref="H10:H24" si="16">C10/G10</f>
        <v>0.27272727272727271</v>
      </c>
      <c r="I10" s="6">
        <f t="shared" si="1"/>
        <v>9.0909090909090912E-2</v>
      </c>
      <c r="J10" s="6">
        <f t="shared" si="2"/>
        <v>0.45454545454545453</v>
      </c>
      <c r="K10" s="6">
        <f t="shared" si="3"/>
        <v>0.18181818181818182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11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8</v>
      </c>
      <c r="V10" s="6">
        <f t="shared" si="9"/>
        <v>0.72727272727272729</v>
      </c>
      <c r="W10">
        <f t="shared" si="10"/>
        <v>0</v>
      </c>
      <c r="X10" s="6">
        <f t="shared" si="11"/>
        <v>0</v>
      </c>
      <c r="Y10">
        <f t="shared" si="12"/>
        <v>3</v>
      </c>
      <c r="Z10" s="6">
        <f t="shared" si="13"/>
        <v>0.27272727272727271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3</v>
      </c>
      <c r="E11" s="59">
        <f>COUNTIFS('2way'!$B$3:$B$7690,"&gt;50%",'2way'!$Y$3:$Y$7690,"N",'2way'!$Q$3:$Q$7690,"=" &amp;B11) +  COUNTIFS('2way'!$B$3:$B$7690,"&gt;50%",'2way'!$Y$3:$Y$7690,"N",'2way'!$R$3:$R$7690,"=" &amp;B11)</f>
        <v>6</v>
      </c>
      <c r="F11" s="59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12</v>
      </c>
      <c r="H11" s="6">
        <f t="shared" si="16"/>
        <v>0</v>
      </c>
      <c r="I11" s="6">
        <f t="shared" si="1"/>
        <v>0.25</v>
      </c>
      <c r="J11" s="6">
        <f t="shared" si="2"/>
        <v>0.5</v>
      </c>
      <c r="K11" s="6">
        <f t="shared" si="3"/>
        <v>0.25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12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6</v>
      </c>
      <c r="V11" s="6">
        <f t="shared" si="9"/>
        <v>0.5</v>
      </c>
      <c r="W11">
        <f t="shared" si="10"/>
        <v>0</v>
      </c>
      <c r="X11" s="6">
        <f t="shared" si="11"/>
        <v>0</v>
      </c>
      <c r="Y11">
        <f t="shared" si="12"/>
        <v>6</v>
      </c>
      <c r="Z11" s="6">
        <f t="shared" si="13"/>
        <v>0.5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3</v>
      </c>
      <c r="D12" s="59">
        <f>COUNTIFS('2way'!$A$3:$A$7690,"&gt;50%",'2way'!$Y$3:$Y$7690,"N",'2way'!$Q$3:$Q$7690,"=" &amp;B12) +  COUNTIFS('2way'!$A$3:$A$7690,"&gt;50%",'2way'!$Y$3:$Y$7690,"N",'2way'!$R$3:$R$7690,"=" &amp;B12)</f>
        <v>0</v>
      </c>
      <c r="E12" s="59">
        <f>COUNTIFS('2way'!$B$3:$B$7690,"&gt;50%",'2way'!$Y$3:$Y$7690,"N",'2way'!$Q$3:$Q$7690,"=" &amp;B12) +  COUNTIFS('2way'!$B$3:$B$7690,"&gt;50%",'2way'!$Y$3:$Y$7690,"N",'2way'!$R$3:$R$7690,"=" &amp;B12)</f>
        <v>6</v>
      </c>
      <c r="F12" s="59">
        <f>COUNTIFS('2way'!$B$3:$B$7690,"&gt;50%",'2way'!$Y$3:$Y$7690,"Y",'2way'!$Q$3:$Q$7690,"=" &amp;B12) +  COUNTIFS('2way'!$B$3:$B$7690,"&gt;50%",'2way'!$Y$3:$Y$7690,"Y",'2way'!$R$3:$R$7690,"=" &amp;B12)</f>
        <v>2</v>
      </c>
      <c r="G12">
        <f>COUNTIF('2way'!$Q$3:$Q$7690,"=" &amp;B12) + COUNTIF('2way'!$R$3:$R$7690,"=" &amp;B12)</f>
        <v>11</v>
      </c>
      <c r="H12" s="6">
        <f t="shared" si="16"/>
        <v>0.27272727272727271</v>
      </c>
      <c r="I12" s="6">
        <f t="shared" si="1"/>
        <v>0</v>
      </c>
      <c r="J12" s="6">
        <f t="shared" si="2"/>
        <v>0.54545454545454541</v>
      </c>
      <c r="K12" s="6">
        <f t="shared" si="3"/>
        <v>0.18181818181818182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11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9</v>
      </c>
      <c r="V12" s="6">
        <f t="shared" si="9"/>
        <v>0.81818181818181823</v>
      </c>
      <c r="W12">
        <f t="shared" si="10"/>
        <v>0</v>
      </c>
      <c r="X12" s="6">
        <f t="shared" si="11"/>
        <v>0</v>
      </c>
      <c r="Y12">
        <f t="shared" si="12"/>
        <v>2</v>
      </c>
      <c r="Z12" s="6">
        <f t="shared" si="13"/>
        <v>0.18181818181818182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1</v>
      </c>
      <c r="D13" s="59">
        <f>COUNTIFS('2way'!$A$3:$A$7690,"&gt;50%",'2way'!$Y$3:$Y$7690,"N",'2way'!$Q$3:$Q$7690,"=" &amp;B13) +  COUNTIFS('2way'!$A$3:$A$7690,"&gt;50%",'2way'!$Y$3:$Y$7690,"N",'2way'!$R$3:$R$7690,"=" &amp;B13)</f>
        <v>2</v>
      </c>
      <c r="E13" s="59">
        <f>COUNTIFS('2way'!$B$3:$B$7690,"&gt;50%",'2way'!$Y$3:$Y$7690,"N",'2way'!$Q$3:$Q$7690,"=" &amp;B13) +  COUNTIFS('2way'!$B$3:$B$7690,"&gt;50%",'2way'!$Y$3:$Y$7690,"N",'2way'!$R$3:$R$7690,"=" &amp;B13)</f>
        <v>7</v>
      </c>
      <c r="F13" s="59">
        <f>COUNTIFS('2way'!$B$3:$B$7690,"&gt;50%",'2way'!$Y$3:$Y$7690,"Y",'2way'!$Q$3:$Q$7690,"=" &amp;B13) +  COUNTIFS('2way'!$B$3:$B$7690,"&gt;50%",'2way'!$Y$3:$Y$7690,"Y",'2way'!$R$3:$R$7690,"=" &amp;B13)</f>
        <v>1</v>
      </c>
      <c r="G13">
        <f>COUNTIF('2way'!$Q$3:$Q$7690,"=" &amp;B13) + COUNTIF('2way'!$R$3:$R$7690,"=" &amp;B13)</f>
        <v>11</v>
      </c>
      <c r="H13" s="6">
        <f t="shared" si="16"/>
        <v>9.0909090909090912E-2</v>
      </c>
      <c r="I13" s="6">
        <f t="shared" si="1"/>
        <v>0.18181818181818182</v>
      </c>
      <c r="J13" s="6">
        <f t="shared" si="2"/>
        <v>0.63636363636363635</v>
      </c>
      <c r="K13" s="6">
        <f t="shared" si="3"/>
        <v>9.0909090909090912E-2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11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8</v>
      </c>
      <c r="V13" s="6">
        <f t="shared" si="9"/>
        <v>0.72727272727272729</v>
      </c>
      <c r="W13">
        <f t="shared" si="10"/>
        <v>0</v>
      </c>
      <c r="X13" s="6">
        <f t="shared" si="11"/>
        <v>0</v>
      </c>
      <c r="Y13">
        <f t="shared" si="12"/>
        <v>3</v>
      </c>
      <c r="Z13" s="6">
        <f t="shared" si="13"/>
        <v>0.27272727272727271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4</v>
      </c>
      <c r="F14" s="59">
        <f>COUNTIFS('2way'!$B$3:$B$7690,"&gt;50%",'2way'!$Y$3:$Y$7690,"Y",'2way'!$Q$3:$Q$7690,"=" &amp;B14) +  COUNTIFS('2way'!$B$3:$B$7690,"&gt;50%",'2way'!$Y$3:$Y$7690,"Y",'2way'!$R$3:$R$7690,"=" &amp;B14)</f>
        <v>2</v>
      </c>
      <c r="G14">
        <f>COUNTIF('2way'!$Q$3:$Q$7690,"=" &amp;B14) + COUNTIF('2way'!$R$3:$R$7690,"=" &amp;B14)</f>
        <v>11</v>
      </c>
      <c r="H14" s="6">
        <f t="shared" si="16"/>
        <v>0</v>
      </c>
      <c r="I14" s="6">
        <f t="shared" si="1"/>
        <v>0.45454545454545453</v>
      </c>
      <c r="J14" s="6">
        <f t="shared" si="2"/>
        <v>0.36363636363636365</v>
      </c>
      <c r="K14" s="6">
        <f t="shared" si="3"/>
        <v>0.18181818181818182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11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4</v>
      </c>
      <c r="V14" s="6">
        <f t="shared" si="9"/>
        <v>0.36363636363636365</v>
      </c>
      <c r="W14">
        <f t="shared" si="10"/>
        <v>0</v>
      </c>
      <c r="X14" s="6">
        <f t="shared" si="11"/>
        <v>0</v>
      </c>
      <c r="Y14">
        <f t="shared" si="12"/>
        <v>7</v>
      </c>
      <c r="Z14" s="6">
        <f t="shared" si="13"/>
        <v>0.63636363636363635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6</v>
      </c>
      <c r="D15" s="59">
        <f>COUNTIFS('2way'!$A$3:$A$7690,"&gt;50%",'2way'!$Y$3:$Y$7690,"N",'2way'!$Q$3:$Q$7690,"=" &amp;B15) +  COUNTIFS('2way'!$A$3:$A$7690,"&gt;50%",'2way'!$Y$3:$Y$7690,"N",'2way'!$R$3:$R$7690,"=" &amp;B15)</f>
        <v>2</v>
      </c>
      <c r="E15" s="59">
        <f>COUNTIFS('2way'!$B$3:$B$7690,"&gt;50%",'2way'!$Y$3:$Y$7690,"N",'2way'!$Q$3:$Q$7690,"=" &amp;B15) +  COUNTIFS('2way'!$B$3:$B$7690,"&gt;50%",'2way'!$Y$3:$Y$7690,"N",'2way'!$R$3:$R$7690,"=" &amp;B15)</f>
        <v>1</v>
      </c>
      <c r="F15" s="5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12</v>
      </c>
      <c r="H15" s="6">
        <f t="shared" si="16"/>
        <v>0.5</v>
      </c>
      <c r="I15" s="6">
        <f t="shared" si="1"/>
        <v>0.16666666666666666</v>
      </c>
      <c r="J15" s="6">
        <f t="shared" si="2"/>
        <v>8.3333333333333329E-2</v>
      </c>
      <c r="K15" s="6">
        <f t="shared" si="3"/>
        <v>0.25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12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7</v>
      </c>
      <c r="V15" s="6">
        <f t="shared" si="9"/>
        <v>0.58333333333333337</v>
      </c>
      <c r="W15">
        <f t="shared" si="10"/>
        <v>0</v>
      </c>
      <c r="X15" s="6">
        <f t="shared" si="11"/>
        <v>0</v>
      </c>
      <c r="Y15">
        <f t="shared" si="12"/>
        <v>5</v>
      </c>
      <c r="Z15" s="6">
        <f t="shared" si="13"/>
        <v>0.41666666666666669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0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7</v>
      </c>
      <c r="F16" s="5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12</v>
      </c>
      <c r="H16" s="6">
        <f t="shared" si="16"/>
        <v>0</v>
      </c>
      <c r="I16" s="6">
        <f t="shared" si="1"/>
        <v>0.33333333333333331</v>
      </c>
      <c r="J16" s="6">
        <f t="shared" si="2"/>
        <v>0.58333333333333337</v>
      </c>
      <c r="K16" s="6">
        <f t="shared" si="3"/>
        <v>8.3333333333333329E-2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12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7</v>
      </c>
      <c r="V16" s="6">
        <f t="shared" si="9"/>
        <v>0.58333333333333337</v>
      </c>
      <c r="W16">
        <f t="shared" si="10"/>
        <v>0</v>
      </c>
      <c r="X16" s="6">
        <f t="shared" si="11"/>
        <v>0</v>
      </c>
      <c r="Y16">
        <f t="shared" si="12"/>
        <v>5</v>
      </c>
      <c r="Z16" s="6">
        <f t="shared" si="13"/>
        <v>0.41666666666666669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1</v>
      </c>
      <c r="E17" s="59">
        <f>COUNTIFS('2way'!$B$3:$B$7690,"&gt;50%",'2way'!$Y$3:$Y$7690,"N",'2way'!$Q$3:$Q$7690,"=" &amp;B17) +  COUNTIFS('2way'!$B$3:$B$7690,"&gt;50%",'2way'!$Y$3:$Y$7690,"N",'2way'!$R$3:$R$7690,"=" &amp;B17)</f>
        <v>7</v>
      </c>
      <c r="F17" s="59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12</v>
      </c>
      <c r="H17" s="6">
        <f t="shared" si="16"/>
        <v>0</v>
      </c>
      <c r="I17" s="6">
        <f t="shared" si="1"/>
        <v>8.3333333333333329E-2</v>
      </c>
      <c r="J17" s="6">
        <f t="shared" si="2"/>
        <v>0.58333333333333337</v>
      </c>
      <c r="K17" s="6">
        <f t="shared" si="3"/>
        <v>0.33333333333333331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12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7</v>
      </c>
      <c r="V17" s="6">
        <f t="shared" si="9"/>
        <v>0.58333333333333337</v>
      </c>
      <c r="W17">
        <f t="shared" si="10"/>
        <v>0</v>
      </c>
      <c r="X17" s="6">
        <f t="shared" si="11"/>
        <v>0</v>
      </c>
      <c r="Y17">
        <f t="shared" si="12"/>
        <v>5</v>
      </c>
      <c r="Z17" s="6">
        <f t="shared" si="13"/>
        <v>0.41666666666666669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2</v>
      </c>
      <c r="D18" s="59">
        <f>COUNTIFS('2way'!$A$3:$A$7690,"&gt;50%",'2way'!$Y$3:$Y$7690,"N",'2way'!$Q$3:$Q$7690,"=" &amp;B18) +  COUNTIFS('2way'!$A$3:$A$7690,"&gt;50%",'2way'!$Y$3:$Y$7690,"N",'2way'!$R$3:$R$7690,"=" &amp;B18)</f>
        <v>4</v>
      </c>
      <c r="E18" s="59">
        <f>COUNTIFS('2way'!$B$3:$B$7690,"&gt;50%",'2way'!$Y$3:$Y$7690,"N",'2way'!$Q$3:$Q$7690,"=" &amp;B18) +  COUNTIFS('2way'!$B$3:$B$7690,"&gt;50%",'2way'!$Y$3:$Y$7690,"N",'2way'!$R$3:$R$7690,"=" &amp;B18)</f>
        <v>2</v>
      </c>
      <c r="F18" s="59">
        <f>COUNTIFS('2way'!$B$3:$B$7690,"&gt;50%",'2way'!$Y$3:$Y$7690,"Y",'2way'!$Q$3:$Q$7690,"=" &amp;B18) +  COUNTIFS('2way'!$B$3:$B$7690,"&gt;50%",'2way'!$Y$3:$Y$7690,"Y",'2way'!$R$3:$R$7690,"=" &amp;B18)</f>
        <v>4</v>
      </c>
      <c r="G18">
        <f>COUNTIF('2way'!$Q$3:$Q$7690,"=" &amp;B18) + COUNTIF('2way'!$R$3:$R$7690,"=" &amp;B18)</f>
        <v>12</v>
      </c>
      <c r="H18" s="6">
        <f t="shared" si="16"/>
        <v>0.16666666666666666</v>
      </c>
      <c r="I18" s="6">
        <f t="shared" si="1"/>
        <v>0.33333333333333331</v>
      </c>
      <c r="J18" s="6">
        <f t="shared" si="2"/>
        <v>0.16666666666666666</v>
      </c>
      <c r="K18" s="6">
        <f t="shared" si="3"/>
        <v>0.33333333333333331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12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4</v>
      </c>
      <c r="V18" s="6">
        <f t="shared" si="9"/>
        <v>0.33333333333333331</v>
      </c>
      <c r="W18">
        <f t="shared" si="10"/>
        <v>0</v>
      </c>
      <c r="X18" s="6">
        <f t="shared" si="11"/>
        <v>0</v>
      </c>
      <c r="Y18">
        <f t="shared" si="12"/>
        <v>8</v>
      </c>
      <c r="Z18" s="6">
        <f t="shared" si="13"/>
        <v>0.66666666666666663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3</v>
      </c>
      <c r="E19" s="59">
        <f>COUNTIFS('2way'!$B$3:$B$7690,"&gt;50%",'2way'!$Y$3:$Y$7690,"N",'2way'!$Q$3:$Q$7690,"=" &amp;B19) +  COUNTIFS('2way'!$B$3:$B$7690,"&gt;50%",'2way'!$Y$3:$Y$7690,"N",'2way'!$R$3:$R$7690,"=" &amp;B19)</f>
        <v>4</v>
      </c>
      <c r="F19" s="59">
        <f>COUNTIFS('2way'!$B$3:$B$7690,"&gt;50%",'2way'!$Y$3:$Y$7690,"Y",'2way'!$Q$3:$Q$7690,"=" &amp;B19) +  COUNTIFS('2way'!$B$3:$B$7690,"&gt;50%",'2way'!$Y$3:$Y$7690,"Y",'2way'!$R$3:$R$7690,"=" &amp;B19)</f>
        <v>3</v>
      </c>
      <c r="G19">
        <f>COUNTIF('2way'!$Q$3:$Q$7690,"=" &amp;B19) + COUNTIF('2way'!$R$3:$R$7690,"=" &amp;B19)</f>
        <v>11</v>
      </c>
      <c r="H19" s="6">
        <f t="shared" si="16"/>
        <v>9.0909090909090912E-2</v>
      </c>
      <c r="I19" s="6">
        <f t="shared" si="1"/>
        <v>0.27272727272727271</v>
      </c>
      <c r="J19" s="6">
        <f t="shared" si="2"/>
        <v>0.36363636363636365</v>
      </c>
      <c r="K19" s="6">
        <f t="shared" si="3"/>
        <v>0.27272727272727271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11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5</v>
      </c>
      <c r="V19" s="6">
        <f>U19/G19</f>
        <v>0.45454545454545453</v>
      </c>
      <c r="W19">
        <f t="shared" si="10"/>
        <v>0</v>
      </c>
      <c r="X19" s="6">
        <f t="shared" si="11"/>
        <v>0</v>
      </c>
      <c r="Y19">
        <f t="shared" si="12"/>
        <v>6</v>
      </c>
      <c r="Z19" s="6">
        <f t="shared" si="13"/>
        <v>0.54545454545454541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0</v>
      </c>
      <c r="D20" s="59">
        <f>COUNTIFS('2way'!$A$3:$A$7690,"&gt;50%",'2way'!$Y$3:$Y$7690,"N",'2way'!$Q$3:$Q$7690,"=" &amp;B20) +  COUNTIFS('2way'!$A$3:$A$7690,"&gt;50%",'2way'!$Y$3:$Y$7690,"N",'2way'!$R$3:$R$7690,"=" &amp;B20)</f>
        <v>0</v>
      </c>
      <c r="E20" s="59">
        <f>COUNTIFS('2way'!$B$3:$B$7690,"&gt;50%",'2way'!$Y$3:$Y$7690,"N",'2way'!$Q$3:$Q$7690,"=" &amp;B20) +  COUNTIFS('2way'!$B$3:$B$7690,"&gt;50%",'2way'!$Y$3:$Y$7690,"N",'2way'!$R$3:$R$7690,"=" &amp;B20)</f>
        <v>7</v>
      </c>
      <c r="F20" s="59">
        <f>COUNTIFS('2way'!$B$3:$B$7690,"&gt;50%",'2way'!$Y$3:$Y$7690,"Y",'2way'!$Q$3:$Q$7690,"=" &amp;B20) +  COUNTIFS('2way'!$B$3:$B$7690,"&gt;50%",'2way'!$Y$3:$Y$7690,"Y",'2way'!$R$3:$R$7690,"=" &amp;B20)</f>
        <v>3</v>
      </c>
      <c r="G20">
        <f>COUNTIF('2way'!$Q$3:$Q$7690,"=" &amp;B20) + COUNTIF('2way'!$R$3:$R$7690,"=" &amp;B20)</f>
        <v>11</v>
      </c>
      <c r="H20" s="6">
        <f t="shared" si="16"/>
        <v>0</v>
      </c>
      <c r="I20" s="6">
        <f t="shared" si="1"/>
        <v>0</v>
      </c>
      <c r="J20" s="6">
        <f t="shared" si="2"/>
        <v>0.63636363636363635</v>
      </c>
      <c r="K20" s="6">
        <f t="shared" si="3"/>
        <v>0.27272727272727271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11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7</v>
      </c>
      <c r="V20" s="6">
        <f t="shared" si="9"/>
        <v>0.63636363636363635</v>
      </c>
      <c r="W20">
        <f t="shared" si="10"/>
        <v>0</v>
      </c>
      <c r="X20" s="6">
        <f t="shared" si="11"/>
        <v>0</v>
      </c>
      <c r="Y20">
        <f t="shared" si="12"/>
        <v>3</v>
      </c>
      <c r="Z20" s="6">
        <f t="shared" si="13"/>
        <v>0.27272727272727271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2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5</v>
      </c>
      <c r="F21" s="5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12</v>
      </c>
      <c r="H21" s="6">
        <f t="shared" si="16"/>
        <v>0.16666666666666666</v>
      </c>
      <c r="I21" s="6">
        <f t="shared" si="1"/>
        <v>0.25</v>
      </c>
      <c r="J21" s="6">
        <f t="shared" si="2"/>
        <v>0.41666666666666669</v>
      </c>
      <c r="K21" s="6">
        <f t="shared" si="3"/>
        <v>0.16666666666666666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12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7</v>
      </c>
      <c r="V21" s="6">
        <f t="shared" si="9"/>
        <v>0.58333333333333337</v>
      </c>
      <c r="W21">
        <f t="shared" si="10"/>
        <v>0</v>
      </c>
      <c r="X21" s="6">
        <f t="shared" si="11"/>
        <v>0</v>
      </c>
      <c r="Y21">
        <f t="shared" si="12"/>
        <v>5</v>
      </c>
      <c r="Z21" s="6">
        <f t="shared" si="13"/>
        <v>0.41666666666666669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10</v>
      </c>
      <c r="F22" s="5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12</v>
      </c>
      <c r="H22" s="6">
        <f t="shared" si="16"/>
        <v>0</v>
      </c>
      <c r="I22" s="6">
        <f t="shared" si="1"/>
        <v>0</v>
      </c>
      <c r="J22" s="6">
        <f t="shared" si="2"/>
        <v>0.83333333333333337</v>
      </c>
      <c r="K22" s="6">
        <f t="shared" si="3"/>
        <v>0.16666666666666666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12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10</v>
      </c>
      <c r="V22" s="6">
        <f t="shared" si="9"/>
        <v>0.83333333333333337</v>
      </c>
      <c r="W22">
        <f t="shared" si="10"/>
        <v>0</v>
      </c>
      <c r="X22" s="6">
        <f t="shared" si="11"/>
        <v>0</v>
      </c>
      <c r="Y22">
        <f t="shared" si="12"/>
        <v>2</v>
      </c>
      <c r="Z22" s="6">
        <f t="shared" si="13"/>
        <v>0.16666666666666666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3</v>
      </c>
      <c r="D23" s="59">
        <f>COUNTIFS('2way'!$A$3:$A$7690,"&gt;50%",'2way'!$Y$3:$Y$7690,"N",'2way'!$Q$3:$Q$7690,"=" &amp;B23) +  COUNTIFS('2way'!$A$3:$A$7690,"&gt;50%",'2way'!$Y$3:$Y$7690,"N",'2way'!$R$3:$R$7690,"=" &amp;B23)</f>
        <v>5</v>
      </c>
      <c r="E23" s="59">
        <f>COUNTIFS('2way'!$B$3:$B$7690,"&gt;50%",'2way'!$Y$3:$Y$7690,"N",'2way'!$Q$3:$Q$7690,"=" &amp;B23) +  COUNTIFS('2way'!$B$3:$B$7690,"&gt;50%",'2way'!$Y$3:$Y$7690,"N",'2way'!$R$3:$R$7690,"=" &amp;B23)</f>
        <v>1</v>
      </c>
      <c r="F23" s="59">
        <f>COUNTIFS('2way'!$B$3:$B$7690,"&gt;50%",'2way'!$Y$3:$Y$7690,"Y",'2way'!$Q$3:$Q$7690,"=" &amp;B23) +  COUNTIFS('2way'!$B$3:$B$7690,"&gt;50%",'2way'!$Y$3:$Y$7690,"Y",'2way'!$R$3:$R$7690,"=" &amp;B23)</f>
        <v>3</v>
      </c>
      <c r="G23">
        <f>COUNTIF('2way'!$Q$3:$Q$7690,"=" &amp;B23) + COUNTIF('2way'!$R$3:$R$7690,"=" &amp;B23)</f>
        <v>12</v>
      </c>
      <c r="H23" s="6">
        <f t="shared" si="16"/>
        <v>0.25</v>
      </c>
      <c r="I23" s="6">
        <f t="shared" si="1"/>
        <v>0.41666666666666669</v>
      </c>
      <c r="J23" s="6">
        <f t="shared" si="2"/>
        <v>8.3333333333333329E-2</v>
      </c>
      <c r="K23" s="6">
        <f t="shared" si="3"/>
        <v>0.25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12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4</v>
      </c>
      <c r="V23" s="6">
        <f t="shared" si="9"/>
        <v>0.33333333333333331</v>
      </c>
      <c r="W23">
        <f t="shared" si="10"/>
        <v>0</v>
      </c>
      <c r="X23" s="6">
        <f t="shared" si="11"/>
        <v>0</v>
      </c>
      <c r="Y23">
        <f t="shared" si="12"/>
        <v>8</v>
      </c>
      <c r="Z23" s="6">
        <f t="shared" si="13"/>
        <v>0.66666666666666663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2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1</v>
      </c>
      <c r="F24" s="59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11</v>
      </c>
      <c r="H24" s="6">
        <f t="shared" si="16"/>
        <v>0.18181818181818182</v>
      </c>
      <c r="I24" s="6">
        <f t="shared" si="1"/>
        <v>0.27272727272727271</v>
      </c>
      <c r="J24" s="6">
        <f t="shared" si="2"/>
        <v>9.0909090909090912E-2</v>
      </c>
      <c r="K24" s="6">
        <f t="shared" si="3"/>
        <v>0.45454545454545453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11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3</v>
      </c>
      <c r="V24" s="6">
        <f t="shared" si="9"/>
        <v>0.27272727272727271</v>
      </c>
      <c r="W24">
        <f t="shared" si="10"/>
        <v>0</v>
      </c>
      <c r="X24" s="6">
        <f t="shared" si="11"/>
        <v>0</v>
      </c>
      <c r="Y24">
        <f t="shared" si="12"/>
        <v>8</v>
      </c>
      <c r="Z24" s="6">
        <f t="shared" si="13"/>
        <v>0.72727272727272729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0</v>
      </c>
      <c r="D25" s="59">
        <f>COUNTIFS('2way'!$A$3:$A$7690,"&gt;50%",'2way'!$Y$3:$Y$7690,"N",'2way'!$Q$3:$Q$7690,"=" &amp;B25) +  COUNTIFS('2way'!$A$3:$A$7690,"&gt;50%",'2way'!$Y$3:$Y$7690,"N",'2way'!$R$3:$R$7690,"=" &amp;B25)</f>
        <v>2</v>
      </c>
      <c r="E25" s="59">
        <f>COUNTIFS('2way'!$B$3:$B$7690,"&gt;50%",'2way'!$Y$3:$Y$7690,"N",'2way'!$Q$3:$Q$7690,"=" &amp;B25) +  COUNTIFS('2way'!$B$3:$B$7690,"&gt;50%",'2way'!$Y$3:$Y$7690,"N",'2way'!$R$3:$R$7690,"=" &amp;B25)</f>
        <v>7</v>
      </c>
      <c r="F25" s="59">
        <f>COUNTIFS('2way'!$B$3:$B$7690,"&gt;50%",'2way'!$Y$3:$Y$7690,"Y",'2way'!$Q$3:$Q$7690,"=" &amp;B25) +  COUNTIFS('2way'!$B$3:$B$7690,"&gt;50%",'2way'!$Y$3:$Y$7690,"Y",'2way'!$R$3:$R$7690,"=" &amp;B25)</f>
        <v>3</v>
      </c>
      <c r="G25">
        <f>COUNTIF('2way'!$Q$3:$Q$7690,"=" &amp;B25) + COUNTIF('2way'!$R$3:$R$7690,"=" &amp;B25)</f>
        <v>12</v>
      </c>
      <c r="H25" s="6">
        <f t="shared" ref="H25:H67" si="17">C25/G25</f>
        <v>0</v>
      </c>
      <c r="I25" s="6">
        <f t="shared" si="1"/>
        <v>0.16666666666666666</v>
      </c>
      <c r="J25" s="6">
        <f t="shared" si="2"/>
        <v>0.58333333333333337</v>
      </c>
      <c r="K25" s="6">
        <f t="shared" si="3"/>
        <v>0.25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12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7</v>
      </c>
      <c r="V25" s="6">
        <f t="shared" si="9"/>
        <v>0.58333333333333337</v>
      </c>
      <c r="W25">
        <f t="shared" si="10"/>
        <v>0</v>
      </c>
      <c r="X25" s="6">
        <f t="shared" si="11"/>
        <v>0</v>
      </c>
      <c r="Y25">
        <f t="shared" si="12"/>
        <v>5</v>
      </c>
      <c r="Z25" s="6">
        <f t="shared" si="13"/>
        <v>0.41666666666666669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1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5</v>
      </c>
      <c r="F26" s="59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12</v>
      </c>
      <c r="H26" s="6">
        <f t="shared" si="17"/>
        <v>8.3333333333333329E-2</v>
      </c>
      <c r="I26" s="6">
        <f>D26/G26</f>
        <v>0.16666666666666666</v>
      </c>
      <c r="J26" s="6">
        <f t="shared" si="2"/>
        <v>0.41666666666666669</v>
      </c>
      <c r="K26" s="6">
        <f t="shared" si="3"/>
        <v>0.25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12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6</v>
      </c>
      <c r="V26" s="6">
        <f t="shared" si="9"/>
        <v>0.5</v>
      </c>
      <c r="W26">
        <f t="shared" si="10"/>
        <v>0</v>
      </c>
      <c r="X26" s="6">
        <f t="shared" si="11"/>
        <v>0</v>
      </c>
      <c r="Y26">
        <f t="shared" si="12"/>
        <v>5</v>
      </c>
      <c r="Z26" s="6">
        <f>Y26/G26</f>
        <v>0.41666666666666669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1</v>
      </c>
      <c r="D27" s="59">
        <f>COUNTIFS('2way'!$A$3:$A$7690,"&gt;50%",'2way'!$Y$3:$Y$7690,"N",'2way'!$Q$3:$Q$7690,"=" &amp;B27) +  COUNTIFS('2way'!$A$3:$A$7690,"&gt;50%",'2way'!$Y$3:$Y$7690,"N",'2way'!$R$3:$R$7690,"=" &amp;B27)</f>
        <v>1</v>
      </c>
      <c r="E27" s="59">
        <f>COUNTIFS('2way'!$B$3:$B$7690,"&gt;50%",'2way'!$Y$3:$Y$7690,"N",'2way'!$Q$3:$Q$7690,"=" &amp;B27) +  COUNTIFS('2way'!$B$3:$B$7690,"&gt;50%",'2way'!$Y$3:$Y$7690,"N",'2way'!$R$3:$R$7690,"=" &amp;B27)</f>
        <v>4</v>
      </c>
      <c r="F27" s="59">
        <f>COUNTIFS('2way'!$B$3:$B$7690,"&gt;50%",'2way'!$Y$3:$Y$7690,"Y",'2way'!$Q$3:$Q$7690,"=" &amp;B27) +  COUNTIFS('2way'!$B$3:$B$7690,"&gt;50%",'2way'!$Y$3:$Y$7690,"Y",'2way'!$R$3:$R$7690,"=" &amp;B27)</f>
        <v>5</v>
      </c>
      <c r="G27">
        <f>COUNTIF('2way'!$Q$3:$Q$7690,"=" &amp;B27) + COUNTIF('2way'!$R$3:$R$7690,"=" &amp;B27)</f>
        <v>11</v>
      </c>
      <c r="H27" s="6">
        <f t="shared" si="17"/>
        <v>9.0909090909090912E-2</v>
      </c>
      <c r="I27" s="6">
        <f t="shared" si="1"/>
        <v>9.0909090909090912E-2</v>
      </c>
      <c r="J27" s="6">
        <f t="shared" si="2"/>
        <v>0.36363636363636365</v>
      </c>
      <c r="K27" s="6">
        <f t="shared" si="3"/>
        <v>0.45454545454545453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11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5</v>
      </c>
      <c r="V27" s="6">
        <f t="shared" si="9"/>
        <v>0.45454545454545453</v>
      </c>
      <c r="W27">
        <f t="shared" si="10"/>
        <v>0</v>
      </c>
      <c r="X27" s="6">
        <f t="shared" si="11"/>
        <v>0</v>
      </c>
      <c r="Y27">
        <f t="shared" si="12"/>
        <v>6</v>
      </c>
      <c r="Z27" s="6">
        <f t="shared" si="13"/>
        <v>0.54545454545454541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2</v>
      </c>
      <c r="D28" s="59">
        <f>COUNTIFS('2way'!$A$3:$A$7690,"&gt;50%",'2way'!$Y$3:$Y$7690,"N",'2way'!$Q$3:$Q$7690,"=" &amp;B28) +  COUNTIFS('2way'!$A$3:$A$7690,"&gt;50%",'2way'!$Y$3:$Y$7690,"N",'2way'!$R$3:$R$7690,"=" &amp;B28)</f>
        <v>2</v>
      </c>
      <c r="E28" s="59">
        <f>COUNTIFS('2way'!$B$3:$B$7690,"&gt;50%",'2way'!$Y$3:$Y$7690,"N",'2way'!$Q$3:$Q$7690,"=" &amp;B28) +  COUNTIFS('2way'!$B$3:$B$7690,"&gt;50%",'2way'!$Y$3:$Y$7690,"N",'2way'!$R$3:$R$7690,"=" &amp;B28)</f>
        <v>3</v>
      </c>
      <c r="F28" s="59">
        <f>COUNTIFS('2way'!$B$3:$B$7690,"&gt;50%",'2way'!$Y$3:$Y$7690,"Y",'2way'!$Q$3:$Q$7690,"=" &amp;B28) +  COUNTIFS('2way'!$B$3:$B$7690,"&gt;50%",'2way'!$Y$3:$Y$7690,"Y",'2way'!$R$3:$R$7690,"=" &amp;B28)</f>
        <v>5</v>
      </c>
      <c r="G28">
        <f>COUNTIF('2way'!$Q$3:$Q$7690,"=" &amp;B28) + COUNTIF('2way'!$R$3:$R$7690,"=" &amp;B28)</f>
        <v>12</v>
      </c>
      <c r="H28" s="6">
        <f t="shared" si="17"/>
        <v>0.16666666666666666</v>
      </c>
      <c r="I28" s="6">
        <f t="shared" si="1"/>
        <v>0.16666666666666666</v>
      </c>
      <c r="J28" s="6">
        <f t="shared" si="2"/>
        <v>0.25</v>
      </c>
      <c r="K28" s="6">
        <f t="shared" si="3"/>
        <v>0.41666666666666669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12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5</v>
      </c>
      <c r="V28" s="6">
        <f t="shared" si="9"/>
        <v>0.41666666666666669</v>
      </c>
      <c r="W28">
        <f t="shared" si="10"/>
        <v>0</v>
      </c>
      <c r="X28" s="6">
        <f t="shared" si="11"/>
        <v>0</v>
      </c>
      <c r="Y28">
        <f t="shared" si="12"/>
        <v>7</v>
      </c>
      <c r="Z28" s="6">
        <f t="shared" si="13"/>
        <v>0.58333333333333337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2</v>
      </c>
      <c r="D29" s="59">
        <f>COUNTIFS('2way'!$A$3:$A$7690,"&gt;50%",'2way'!$Y$3:$Y$7690,"N",'2way'!$Q$3:$Q$7690,"=" &amp;B29) +  COUNTIFS('2way'!$A$3:$A$7690,"&gt;50%",'2way'!$Y$3:$Y$7690,"N",'2way'!$R$3:$R$7690,"=" &amp;B29)</f>
        <v>4</v>
      </c>
      <c r="E29" s="59">
        <f>COUNTIFS('2way'!$B$3:$B$7690,"&gt;50%",'2way'!$Y$3:$Y$7690,"N",'2way'!$Q$3:$Q$7690,"=" &amp;B29) +  COUNTIFS('2way'!$B$3:$B$7690,"&gt;50%",'2way'!$Y$3:$Y$7690,"N",'2way'!$R$3:$R$7690,"=" &amp;B29)</f>
        <v>3</v>
      </c>
      <c r="F29" s="59">
        <f>COUNTIFS('2way'!$B$3:$B$7690,"&gt;50%",'2way'!$Y$3:$Y$7690,"Y",'2way'!$Q$3:$Q$7690,"=" &amp;B29) +  COUNTIFS('2way'!$B$3:$B$7690,"&gt;50%",'2way'!$Y$3:$Y$7690,"Y",'2way'!$R$3:$R$7690,"=" &amp;B29)</f>
        <v>3</v>
      </c>
      <c r="G29">
        <f>COUNTIF('2way'!$Q$3:$Q$7690,"=" &amp;B29) + COUNTIF('2way'!$R$3:$R$7690,"=" &amp;B29)</f>
        <v>12</v>
      </c>
      <c r="H29" s="6">
        <f t="shared" si="17"/>
        <v>0.16666666666666666</v>
      </c>
      <c r="I29" s="6">
        <f t="shared" si="1"/>
        <v>0.33333333333333331</v>
      </c>
      <c r="J29" s="6">
        <f t="shared" si="2"/>
        <v>0.25</v>
      </c>
      <c r="K29" s="6">
        <f t="shared" si="3"/>
        <v>0.25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12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5</v>
      </c>
      <c r="V29" s="6">
        <f t="shared" si="9"/>
        <v>0.41666666666666669</v>
      </c>
      <c r="W29">
        <f t="shared" si="10"/>
        <v>0</v>
      </c>
      <c r="X29" s="6">
        <f t="shared" si="11"/>
        <v>0</v>
      </c>
      <c r="Y29">
        <f t="shared" si="12"/>
        <v>7</v>
      </c>
      <c r="Z29" s="6">
        <f t="shared" si="13"/>
        <v>0.58333333333333337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3</v>
      </c>
      <c r="D30" s="59">
        <f>COUNTIFS('2way'!$A$3:$A$7690,"&gt;50%",'2way'!$Y$3:$Y$7690,"N",'2way'!$Q$3:$Q$7690,"=" &amp;B30) +  COUNTIFS('2way'!$A$3:$A$7690,"&gt;50%",'2way'!$Y$3:$Y$7690,"N",'2way'!$R$3:$R$7690,"=" &amp;B30)</f>
        <v>3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10</v>
      </c>
      <c r="H30" s="6">
        <f t="shared" si="17"/>
        <v>0.3</v>
      </c>
      <c r="I30" s="6">
        <f t="shared" si="1"/>
        <v>0.3</v>
      </c>
      <c r="J30" s="6">
        <f t="shared" si="2"/>
        <v>0.1</v>
      </c>
      <c r="K30" s="6">
        <f t="shared" si="3"/>
        <v>0.2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10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4</v>
      </c>
      <c r="V30" s="6">
        <f t="shared" si="9"/>
        <v>0.4</v>
      </c>
      <c r="W30">
        <f t="shared" si="10"/>
        <v>0</v>
      </c>
      <c r="X30" s="6">
        <f t="shared" si="11"/>
        <v>0</v>
      </c>
      <c r="Y30">
        <f>D30+F30</f>
        <v>5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3</v>
      </c>
      <c r="D31" s="59">
        <f>COUNTIFS('2way'!$A$3:$A$7690,"&gt;50%",'2way'!$Y$3:$Y$7690,"N",'2way'!$Q$3:$Q$7690,"=" &amp;B31) +  COUNTIFS('2way'!$A$3:$A$7690,"&gt;50%",'2way'!$Y$3:$Y$7690,"N",'2way'!$R$3:$R$7690,"=" &amp;B31)</f>
        <v>2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10</v>
      </c>
      <c r="H31" s="6">
        <f t="shared" si="17"/>
        <v>0.3</v>
      </c>
      <c r="I31" s="6">
        <f t="shared" si="1"/>
        <v>0.2</v>
      </c>
      <c r="J31" s="6">
        <f t="shared" si="2"/>
        <v>0.2</v>
      </c>
      <c r="K31" s="6">
        <f t="shared" si="3"/>
        <v>0.3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10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5</v>
      </c>
      <c r="V31" s="6">
        <f t="shared" si="9"/>
        <v>0.5</v>
      </c>
      <c r="W31">
        <f t="shared" si="10"/>
        <v>0</v>
      </c>
      <c r="X31" s="6">
        <f t="shared" si="11"/>
        <v>0</v>
      </c>
      <c r="Y31">
        <f t="shared" si="12"/>
        <v>5</v>
      </c>
      <c r="Z31" s="6">
        <f t="shared" si="13"/>
        <v>0.5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1</v>
      </c>
      <c r="D32" s="59">
        <f>COUNTIFS('2way'!$A$3:$A$7690,"&gt;50%",'2way'!$Y$3:$Y$7690,"N",'2way'!$Q$3:$Q$7690,"=" &amp;B32) +  COUNTIFS('2way'!$A$3:$A$7690,"&gt;50%",'2way'!$Y$3:$Y$7690,"N",'2way'!$R$3:$R$7690,"=" &amp;B32)</f>
        <v>2</v>
      </c>
      <c r="E32" s="59">
        <f>COUNTIFS('2way'!$B$3:$B$7690,"&gt;50%",'2way'!$Y$3:$Y$7690,"N",'2way'!$Q$3:$Q$7690,"=" &amp;B32) +  COUNTIFS('2way'!$B$3:$B$7690,"&gt;50%",'2way'!$Y$3:$Y$7690,"N",'2way'!$R$3:$R$7690,"=" &amp;B32)</f>
        <v>3</v>
      </c>
      <c r="F32" s="5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10</v>
      </c>
      <c r="H32" s="6">
        <f t="shared" si="17"/>
        <v>0.1</v>
      </c>
      <c r="I32" s="6">
        <f t="shared" si="1"/>
        <v>0.2</v>
      </c>
      <c r="J32" s="6">
        <f t="shared" si="2"/>
        <v>0.3</v>
      </c>
      <c r="K32" s="6">
        <f t="shared" si="3"/>
        <v>0.4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10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4</v>
      </c>
      <c r="V32" s="6">
        <f t="shared" si="9"/>
        <v>0.4</v>
      </c>
      <c r="W32">
        <f t="shared" si="10"/>
        <v>0</v>
      </c>
      <c r="X32" s="6">
        <f t="shared" si="11"/>
        <v>0</v>
      </c>
      <c r="Y32">
        <f t="shared" si="12"/>
        <v>6</v>
      </c>
      <c r="Z32" s="6">
        <f t="shared" si="13"/>
        <v>0.6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1</v>
      </c>
      <c r="D33" s="59">
        <f>COUNTIFS('2way'!$A$3:$A$7690,"&gt;50%",'2way'!$Y$3:$Y$7690,"N",'2way'!$Q$3:$Q$7690,"=" &amp;B33) +  COUNTIFS('2way'!$A$3:$A$7690,"&gt;50%",'2way'!$Y$3:$Y$7690,"N",'2way'!$R$3:$R$7690,"=" &amp;B33)</f>
        <v>5</v>
      </c>
      <c r="E33" s="59">
        <f>COUNTIFS('2way'!$B$3:$B$7690,"&gt;50%",'2way'!$Y$3:$Y$7690,"N",'2way'!$Q$3:$Q$7690,"=" &amp;B33) +  COUNTIFS('2way'!$B$3:$B$7690,"&gt;50%",'2way'!$Y$3:$Y$7690,"N",'2way'!$R$3:$R$7690,"=" &amp;B33)</f>
        <v>2</v>
      </c>
      <c r="F33" s="59">
        <f>COUNTIFS('2way'!$B$3:$B$7690,"&gt;50%",'2way'!$Y$3:$Y$7690,"Y",'2way'!$Q$3:$Q$7690,"=" &amp;B33) +  COUNTIFS('2way'!$B$3:$B$7690,"&gt;50%",'2way'!$Y$3:$Y$7690,"Y",'2way'!$R$3:$R$7690,"=" &amp;B33)</f>
        <v>1</v>
      </c>
      <c r="G33">
        <f>COUNTIF('2way'!$Q$3:$Q$7690,"=" &amp;B33) + COUNTIF('2way'!$R$3:$R$7690,"=" &amp;B33)</f>
        <v>10</v>
      </c>
      <c r="H33" s="6">
        <f t="shared" si="17"/>
        <v>0.1</v>
      </c>
      <c r="I33" s="6">
        <f t="shared" si="1"/>
        <v>0.5</v>
      </c>
      <c r="J33" s="6">
        <f t="shared" si="2"/>
        <v>0.2</v>
      </c>
      <c r="K33" s="6">
        <f t="shared" si="3"/>
        <v>0.1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10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3</v>
      </c>
      <c r="V33" s="6">
        <f t="shared" si="9"/>
        <v>0.3</v>
      </c>
      <c r="W33">
        <f t="shared" si="10"/>
        <v>0</v>
      </c>
      <c r="X33" s="6">
        <f t="shared" si="11"/>
        <v>0</v>
      </c>
      <c r="Y33">
        <f t="shared" si="12"/>
        <v>6</v>
      </c>
      <c r="Z33" s="6">
        <f t="shared" si="13"/>
        <v>0.6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3</v>
      </c>
      <c r="D34" s="59">
        <f>COUNTIFS('2way'!$A$3:$A$7690,"&gt;50%",'2way'!$Y$3:$Y$7690,"N",'2way'!$Q$3:$Q$7690,"=" &amp;B34) +  COUNTIFS('2way'!$A$3:$A$7690,"&gt;50%",'2way'!$Y$3:$Y$7690,"N",'2way'!$R$3:$R$7690,"=" &amp;B34)</f>
        <v>3</v>
      </c>
      <c r="E34" s="59">
        <f>COUNTIFS('2way'!$B$3:$B$7690,"&gt;50%",'2way'!$Y$3:$Y$7690,"N",'2way'!$Q$3:$Q$7690,"=" &amp;B34) +  COUNTIFS('2way'!$B$3:$B$7690,"&gt;50%",'2way'!$Y$3:$Y$7690,"N",'2way'!$R$3:$R$7690,"=" &amp;B34)</f>
        <v>2</v>
      </c>
      <c r="F34" s="59">
        <f>COUNTIFS('2way'!$B$3:$B$7690,"&gt;50%",'2way'!$Y$3:$Y$7690,"Y",'2way'!$Q$3:$Q$7690,"=" &amp;B34) +  COUNTIFS('2way'!$B$3:$B$7690,"&gt;50%",'2way'!$Y$3:$Y$7690,"Y",'2way'!$R$3:$R$7690,"=" &amp;B34)</f>
        <v>2</v>
      </c>
      <c r="G34">
        <f>COUNTIF('2way'!$Q$3:$Q$7690,"=" &amp;B34) + COUNTIF('2way'!$R$3:$R$7690,"=" &amp;B34)</f>
        <v>10</v>
      </c>
      <c r="H34" s="6">
        <f t="shared" si="17"/>
        <v>0.3</v>
      </c>
      <c r="I34" s="6">
        <f t="shared" si="1"/>
        <v>0.3</v>
      </c>
      <c r="J34" s="6">
        <f t="shared" si="2"/>
        <v>0.2</v>
      </c>
      <c r="K34" s="6">
        <f t="shared" si="3"/>
        <v>0.2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10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5</v>
      </c>
      <c r="V34" s="6">
        <f t="shared" si="9"/>
        <v>0.5</v>
      </c>
      <c r="W34">
        <f t="shared" si="10"/>
        <v>0</v>
      </c>
      <c r="X34" s="6">
        <f t="shared" si="11"/>
        <v>0</v>
      </c>
      <c r="Y34">
        <f t="shared" si="12"/>
        <v>5</v>
      </c>
      <c r="Z34" s="6">
        <f t="shared" si="13"/>
        <v>0.5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3</v>
      </c>
      <c r="E35" s="59">
        <f>COUNTIFS('2way'!$B$3:$B$7690,"&gt;50%",'2way'!$Y$3:$Y$7690,"N",'2way'!$Q$3:$Q$7690,"=" &amp;B35) +  COUNTIFS('2way'!$B$3:$B$7690,"&gt;50%",'2way'!$Y$3:$Y$7690,"N",'2way'!$R$3:$R$7690,"=" &amp;B35)</f>
        <v>4</v>
      </c>
      <c r="F35" s="59">
        <f>COUNTIFS('2way'!$B$3:$B$7690,"&gt;50%",'2way'!$Y$3:$Y$7690,"Y",'2way'!$Q$3:$Q$7690,"=" &amp;B35) +  COUNTIFS('2way'!$B$3:$B$7690,"&gt;50%",'2way'!$Y$3:$Y$7690,"Y",'2way'!$R$3:$R$7690,"=" &amp;B35)</f>
        <v>2</v>
      </c>
      <c r="G35">
        <f>COUNTIF('2way'!$Q$3:$Q$7690,"=" &amp;B35) + COUNTIF('2way'!$R$3:$R$7690,"=" &amp;B35)</f>
        <v>10</v>
      </c>
      <c r="H35" s="6">
        <f t="shared" si="17"/>
        <v>0.1</v>
      </c>
      <c r="I35" s="6">
        <f t="shared" si="1"/>
        <v>0.3</v>
      </c>
      <c r="J35" s="6">
        <f t="shared" si="2"/>
        <v>0.4</v>
      </c>
      <c r="K35" s="6">
        <f t="shared" si="3"/>
        <v>0.2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10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5</v>
      </c>
      <c r="V35" s="6">
        <f t="shared" si="9"/>
        <v>0.5</v>
      </c>
      <c r="W35">
        <f t="shared" si="10"/>
        <v>0</v>
      </c>
      <c r="X35" s="6">
        <f t="shared" si="11"/>
        <v>0</v>
      </c>
      <c r="Y35">
        <f t="shared" si="12"/>
        <v>5</v>
      </c>
      <c r="Z35" s="6">
        <f t="shared" si="13"/>
        <v>0.5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5</v>
      </c>
      <c r="D36" s="59">
        <f>COUNTIFS('2way'!$A$3:$A$7690,"&gt;50%",'2way'!$Y$3:$Y$7690,"N",'2way'!$Q$3:$Q$7690,"=" &amp;B36) +  COUNTIFS('2way'!$A$3:$A$7690,"&gt;50%",'2way'!$Y$3:$Y$7690,"N",'2way'!$R$3:$R$7690,"=" &amp;B36)</f>
        <v>4</v>
      </c>
      <c r="E36" s="59">
        <f>COUNTIFS('2way'!$B$3:$B$7690,"&gt;50%",'2way'!$Y$3:$Y$7690,"N",'2way'!$Q$3:$Q$7690,"=" &amp;B36) +  COUNTIFS('2way'!$B$3:$B$7690,"&gt;50%",'2way'!$Y$3:$Y$7690,"N",'2way'!$R$3:$R$7690,"=" &amp;B36)</f>
        <v>0</v>
      </c>
      <c r="F36" s="59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10</v>
      </c>
      <c r="H36" s="6">
        <f t="shared" si="17"/>
        <v>0.5</v>
      </c>
      <c r="I36" s="6">
        <f t="shared" si="1"/>
        <v>0.4</v>
      </c>
      <c r="J36" s="6">
        <f t="shared" si="2"/>
        <v>0</v>
      </c>
      <c r="K36" s="6">
        <f t="shared" si="3"/>
        <v>0.1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10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5</v>
      </c>
      <c r="V36" s="6">
        <f t="shared" si="9"/>
        <v>0.5</v>
      </c>
      <c r="W36">
        <f t="shared" si="10"/>
        <v>0</v>
      </c>
      <c r="X36" s="6">
        <f t="shared" si="11"/>
        <v>0</v>
      </c>
      <c r="Y36">
        <f t="shared" si="12"/>
        <v>5</v>
      </c>
      <c r="Z36" s="6">
        <f t="shared" si="13"/>
        <v>0.5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2</v>
      </c>
      <c r="D37" s="59">
        <f>COUNTIFS('2way'!$A$3:$A$7690,"&gt;50%",'2way'!$Y$3:$Y$7690,"N",'2way'!$Q$3:$Q$7690,"=" &amp;B37) +  COUNTIFS('2way'!$A$3:$A$7690,"&gt;50%",'2way'!$Y$3:$Y$7690,"N",'2way'!$R$3:$R$7690,"=" &amp;B37)</f>
        <v>3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3</v>
      </c>
      <c r="G37">
        <f>COUNTIF('2way'!$Q$3:$Q$7690,"=" &amp;B37) + COUNTIF('2way'!$R$3:$R$7690,"=" &amp;B37)</f>
        <v>10</v>
      </c>
      <c r="H37" s="6">
        <f t="shared" si="17"/>
        <v>0.2</v>
      </c>
      <c r="I37" s="6">
        <f t="shared" si="1"/>
        <v>0.3</v>
      </c>
      <c r="J37" s="6">
        <f t="shared" si="2"/>
        <v>0.1</v>
      </c>
      <c r="K37" s="6">
        <f t="shared" si="3"/>
        <v>0.3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10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3</v>
      </c>
      <c r="V37" s="6">
        <f t="shared" si="9"/>
        <v>0.3</v>
      </c>
      <c r="W37">
        <f t="shared" si="10"/>
        <v>0</v>
      </c>
      <c r="X37" s="6">
        <f t="shared" si="11"/>
        <v>0</v>
      </c>
      <c r="Y37">
        <f t="shared" si="12"/>
        <v>6</v>
      </c>
      <c r="Z37" s="6">
        <f t="shared" si="13"/>
        <v>0.6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3</v>
      </c>
      <c r="D38" s="59">
        <f>COUNTIFS('2way'!$A$3:$A$7690,"&gt;50%",'2way'!$Y$3:$Y$7690,"N",'2way'!$Q$3:$Q$7690,"=" &amp;B38) +  COUNTIFS('2way'!$A$3:$A$7690,"&gt;50%",'2way'!$Y$3:$Y$7690,"N",'2way'!$R$3:$R$7690,"=" &amp;B38)</f>
        <v>4</v>
      </c>
      <c r="E38" s="59">
        <f>COUNTIFS('2way'!$B$3:$B$7690,"&gt;50%",'2way'!$Y$3:$Y$7690,"N",'2way'!$Q$3:$Q$7690,"=" &amp;B38) +  COUNTIFS('2way'!$B$3:$B$7690,"&gt;50%",'2way'!$Y$3:$Y$7690,"N",'2way'!$R$3:$R$7690,"=" &amp;B38)</f>
        <v>0</v>
      </c>
      <c r="F38" s="59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10</v>
      </c>
      <c r="H38" s="6">
        <f t="shared" si="17"/>
        <v>0.3</v>
      </c>
      <c r="I38" s="6">
        <f t="shared" si="1"/>
        <v>0.4</v>
      </c>
      <c r="J38" s="6">
        <f t="shared" si="2"/>
        <v>0</v>
      </c>
      <c r="K38" s="6">
        <f t="shared" si="3"/>
        <v>0.2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10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3</v>
      </c>
      <c r="V38" s="6">
        <f t="shared" si="9"/>
        <v>0.3</v>
      </c>
      <c r="W38">
        <f t="shared" si="10"/>
        <v>0</v>
      </c>
      <c r="X38" s="6">
        <f t="shared" si="11"/>
        <v>0</v>
      </c>
      <c r="Y38">
        <f t="shared" si="12"/>
        <v>6</v>
      </c>
      <c r="Z38" s="6">
        <f t="shared" si="13"/>
        <v>0.6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9</v>
      </c>
      <c r="D40" s="59">
        <f>COUNTIFS('2way'!$A$3:$A$7690,"&gt;50%",'2way'!$Y$3:$Y$7690,"N",'2way'!$Q$3:$Q$7690,"=" &amp;B40) +  COUNTIFS('2way'!$A$3:$A$7690,"&gt;50%",'2way'!$Y$3:$Y$7690,"N",'2way'!$R$3:$R$7690,"=" &amp;B40)</f>
        <v>0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10</v>
      </c>
      <c r="H40" s="6">
        <f t="shared" si="17"/>
        <v>0.9</v>
      </c>
      <c r="I40" s="6">
        <f t="shared" si="1"/>
        <v>0</v>
      </c>
      <c r="J40" s="6">
        <f t="shared" si="2"/>
        <v>0.1</v>
      </c>
      <c r="K40" s="6">
        <f t="shared" si="3"/>
        <v>0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10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10</v>
      </c>
      <c r="V40" s="6">
        <f t="shared" si="9"/>
        <v>1</v>
      </c>
      <c r="W40">
        <f t="shared" si="10"/>
        <v>0</v>
      </c>
      <c r="X40" s="6">
        <f t="shared" si="11"/>
        <v>0</v>
      </c>
      <c r="Y40">
        <f t="shared" si="12"/>
        <v>0</v>
      </c>
      <c r="Z40" s="6">
        <f t="shared" si="13"/>
        <v>0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4</v>
      </c>
      <c r="D41" s="59">
        <f>COUNTIFS('2way'!$A$3:$A$7690,"&gt;50%",'2way'!$Y$3:$Y$7690,"N",'2way'!$Q$3:$Q$7690,"=" &amp;B41) +  COUNTIFS('2way'!$A$3:$A$7690,"&gt;50%",'2way'!$Y$3:$Y$7690,"N",'2way'!$R$3:$R$7690,"=" &amp;B41)</f>
        <v>4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2</v>
      </c>
      <c r="G41">
        <f>COUNTIF('2way'!$Q$3:$Q$7690,"=" &amp;B41) + COUNTIF('2way'!$R$3:$R$7690,"=" &amp;B41)</f>
        <v>10</v>
      </c>
      <c r="H41" s="6">
        <f t="shared" si="17"/>
        <v>0.4</v>
      </c>
      <c r="I41" s="6">
        <f t="shared" si="1"/>
        <v>0.4</v>
      </c>
      <c r="J41" s="6">
        <f t="shared" si="2"/>
        <v>0</v>
      </c>
      <c r="K41" s="6">
        <f t="shared" si="3"/>
        <v>0.2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10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4</v>
      </c>
      <c r="V41" s="6">
        <f t="shared" si="9"/>
        <v>0.4</v>
      </c>
      <c r="W41">
        <f t="shared" si="10"/>
        <v>0</v>
      </c>
      <c r="X41" s="6">
        <f t="shared" si="11"/>
        <v>0</v>
      </c>
      <c r="Y41">
        <f t="shared" si="12"/>
        <v>6</v>
      </c>
      <c r="Z41" s="6">
        <f t="shared" si="13"/>
        <v>0.6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5</v>
      </c>
      <c r="D42" s="59">
        <f>COUNTIFS('2way'!$A$3:$A$7690,"&gt;50%",'2way'!$Y$3:$Y$7690,"N",'2way'!$Q$3:$Q$7690,"=" &amp;B42) +  COUNTIFS('2way'!$A$3:$A$7690,"&gt;50%",'2way'!$Y$3:$Y$7690,"N",'2way'!$R$3:$R$7690,"=" &amp;B42)</f>
        <v>3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10</v>
      </c>
      <c r="H42" s="6">
        <f t="shared" si="17"/>
        <v>0.5</v>
      </c>
      <c r="I42" s="6">
        <f t="shared" si="1"/>
        <v>0.3</v>
      </c>
      <c r="J42" s="6">
        <f t="shared" si="2"/>
        <v>0</v>
      </c>
      <c r="K42" s="6">
        <f t="shared" si="3"/>
        <v>0.2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10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5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5</v>
      </c>
      <c r="Z42" s="6">
        <f t="shared" si="13"/>
        <v>0.5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2</v>
      </c>
      <c r="E43" s="59">
        <f>COUNTIFS('2way'!$B$3:$B$7690,"&gt;50%",'2way'!$Y$3:$Y$7690,"N",'2way'!$Q$3:$Q$7690,"=" &amp;B43) +  COUNTIFS('2way'!$B$3:$B$7690,"&gt;50%",'2way'!$Y$3:$Y$7690,"N",'2way'!$R$3:$R$7690,"=" &amp;B43)</f>
        <v>7</v>
      </c>
      <c r="F43" s="59">
        <f>COUNTIFS('2way'!$B$3:$B$7690,"&gt;50%",'2way'!$Y$3:$Y$7690,"Y",'2way'!$Q$3:$Q$7690,"=" &amp;B43) +  COUNTIFS('2way'!$B$3:$B$7690,"&gt;50%",'2way'!$Y$3:$Y$7690,"Y",'2way'!$R$3:$R$7690,"=" &amp;B43)</f>
        <v>2</v>
      </c>
      <c r="G43">
        <f>COUNTIF('2way'!$Q$3:$Q$7690,"=" &amp;B43) + COUNTIF('2way'!$R$3:$R$7690,"=" &amp;B43)</f>
        <v>11</v>
      </c>
      <c r="H43" s="6">
        <f t="shared" si="17"/>
        <v>0</v>
      </c>
      <c r="I43" s="6">
        <f t="shared" si="1"/>
        <v>0.18181818181818182</v>
      </c>
      <c r="J43" s="6">
        <f t="shared" si="2"/>
        <v>0.63636363636363635</v>
      </c>
      <c r="K43" s="6">
        <f t="shared" si="3"/>
        <v>0.18181818181818182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11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7</v>
      </c>
      <c r="V43" s="6">
        <f t="shared" si="9"/>
        <v>0.63636363636363635</v>
      </c>
      <c r="W43">
        <f t="shared" si="10"/>
        <v>0</v>
      </c>
      <c r="X43" s="6">
        <f t="shared" si="11"/>
        <v>0</v>
      </c>
      <c r="Y43">
        <f t="shared" si="12"/>
        <v>4</v>
      </c>
      <c r="Z43" s="6">
        <f t="shared" si="13"/>
        <v>0.36363636363636365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3</v>
      </c>
      <c r="D44" s="59">
        <f>COUNTIFS('2way'!$A$3:$A$7690,"&gt;50%",'2way'!$Y$3:$Y$7690,"N",'2way'!$Q$3:$Q$7690,"=" &amp;B44) +  COUNTIFS('2way'!$A$3:$A$7690,"&gt;50%",'2way'!$Y$3:$Y$7690,"N",'2way'!$R$3:$R$7690,"=" &amp;B44)</f>
        <v>2</v>
      </c>
      <c r="E44" s="59">
        <f>COUNTIFS('2way'!$B$3:$B$7690,"&gt;50%",'2way'!$Y$3:$Y$7690,"N",'2way'!$Q$3:$Q$7690,"=" &amp;B44) +  COUNTIFS('2way'!$B$3:$B$7690,"&gt;50%",'2way'!$Y$3:$Y$7690,"N",'2way'!$R$3:$R$7690,"=" &amp;B44)</f>
        <v>4</v>
      </c>
      <c r="F44" s="59">
        <f>COUNTIFS('2way'!$B$3:$B$7690,"&gt;50%",'2way'!$Y$3:$Y$7690,"Y",'2way'!$Q$3:$Q$7690,"=" &amp;B44) +  COUNTIFS('2way'!$B$3:$B$7690,"&gt;50%",'2way'!$Y$3:$Y$7690,"Y",'2way'!$R$3:$R$7690,"=" &amp;B44)</f>
        <v>3</v>
      </c>
      <c r="G44">
        <f>COUNTIF('2way'!$Q$3:$Q$7690,"=" &amp;B44) + COUNTIF('2way'!$R$3:$R$7690,"=" &amp;B44)</f>
        <v>12</v>
      </c>
      <c r="H44" s="6">
        <f t="shared" si="17"/>
        <v>0.25</v>
      </c>
      <c r="I44" s="6">
        <f t="shared" si="1"/>
        <v>0.16666666666666666</v>
      </c>
      <c r="J44" s="6">
        <f t="shared" si="2"/>
        <v>0.33333333333333331</v>
      </c>
      <c r="K44" s="6">
        <f t="shared" si="3"/>
        <v>0.25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12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7</v>
      </c>
      <c r="V44" s="6">
        <f t="shared" si="9"/>
        <v>0.58333333333333337</v>
      </c>
      <c r="W44">
        <f t="shared" si="10"/>
        <v>0</v>
      </c>
      <c r="X44" s="6">
        <f t="shared" si="11"/>
        <v>0</v>
      </c>
      <c r="Y44">
        <f t="shared" si="12"/>
        <v>5</v>
      </c>
      <c r="Z44" s="6">
        <f t="shared" si="13"/>
        <v>0.41666666666666669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0</v>
      </c>
      <c r="D45" s="59">
        <f>COUNTIFS('2way'!$A$3:$A$7690,"&gt;50%",'2way'!$Y$3:$Y$7690,"N",'2way'!$Q$3:$Q$7690,"=" &amp;B45) +  COUNTIFS('2way'!$A$3:$A$7690,"&gt;50%",'2way'!$Y$3:$Y$7690,"N",'2way'!$R$3:$R$7690,"=" &amp;B45)</f>
        <v>1</v>
      </c>
      <c r="E45" s="59">
        <f>COUNTIFS('2way'!$B$3:$B$7690,"&gt;50%",'2way'!$Y$3:$Y$7690,"N",'2way'!$Q$3:$Q$7690,"=" &amp;B45) +  COUNTIFS('2way'!$B$3:$B$7690,"&gt;50%",'2way'!$Y$3:$Y$7690,"N",'2way'!$R$3:$R$7690,"=" &amp;B45)</f>
        <v>6</v>
      </c>
      <c r="F45" s="59">
        <f>COUNTIFS('2way'!$B$3:$B$7690,"&gt;50%",'2way'!$Y$3:$Y$7690,"Y",'2way'!$Q$3:$Q$7690,"=" &amp;B45) +  COUNTIFS('2way'!$B$3:$B$7690,"&gt;50%",'2way'!$Y$3:$Y$7690,"Y",'2way'!$R$3:$R$7690,"=" &amp;B45)</f>
        <v>3</v>
      </c>
      <c r="G45">
        <f>COUNTIF('2way'!$Q$3:$Q$7690,"=" &amp;B45) + COUNTIF('2way'!$R$3:$R$7690,"=" &amp;B45)</f>
        <v>11</v>
      </c>
      <c r="H45" s="6">
        <f t="shared" si="17"/>
        <v>0</v>
      </c>
      <c r="I45" s="6">
        <f t="shared" si="1"/>
        <v>9.0909090909090912E-2</v>
      </c>
      <c r="J45" s="6">
        <f t="shared" si="2"/>
        <v>0.54545454545454541</v>
      </c>
      <c r="K45" s="6">
        <f t="shared" si="3"/>
        <v>0.27272727272727271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11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6</v>
      </c>
      <c r="V45" s="6">
        <f t="shared" si="9"/>
        <v>0.54545454545454541</v>
      </c>
      <c r="W45">
        <f t="shared" si="10"/>
        <v>0</v>
      </c>
      <c r="X45" s="6">
        <f t="shared" si="11"/>
        <v>0</v>
      </c>
      <c r="Y45">
        <f t="shared" si="12"/>
        <v>4</v>
      </c>
      <c r="Z45" s="6">
        <f t="shared" si="13"/>
        <v>0.36363636363636365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1</v>
      </c>
      <c r="E46" s="59">
        <f>COUNTIFS('2way'!$B$3:$B$7690,"&gt;50%",'2way'!$Y$3:$Y$7690,"N",'2way'!$Q$3:$Q$7690,"=" &amp;B46) +  COUNTIFS('2way'!$B$3:$B$7690,"&gt;50%",'2way'!$Y$3:$Y$7690,"N",'2way'!$R$3:$R$7690,"=" &amp;B46)</f>
        <v>7</v>
      </c>
      <c r="F46" s="5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11</v>
      </c>
      <c r="H46" s="6">
        <f t="shared" si="17"/>
        <v>0</v>
      </c>
      <c r="I46" s="6">
        <f t="shared" si="1"/>
        <v>9.0909090909090912E-2</v>
      </c>
      <c r="J46" s="6">
        <f t="shared" si="2"/>
        <v>0.63636363636363635</v>
      </c>
      <c r="K46" s="6">
        <f t="shared" si="3"/>
        <v>0.27272727272727271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11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7</v>
      </c>
      <c r="V46" s="6">
        <f t="shared" si="9"/>
        <v>0.63636363636363635</v>
      </c>
      <c r="W46">
        <f t="shared" si="10"/>
        <v>0</v>
      </c>
      <c r="X46" s="6">
        <f t="shared" si="11"/>
        <v>0</v>
      </c>
      <c r="Y46">
        <f t="shared" si="12"/>
        <v>4</v>
      </c>
      <c r="Z46" s="6">
        <f t="shared" si="13"/>
        <v>0.36363636363636365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2</v>
      </c>
      <c r="D47" s="59">
        <f>COUNTIFS('2way'!$A$3:$A$7690,"&gt;50%",'2way'!$Y$3:$Y$7690,"N",'2way'!$Q$3:$Q$7690,"=" &amp;B47) +  COUNTIFS('2way'!$A$3:$A$7690,"&gt;50%",'2way'!$Y$3:$Y$7690,"N",'2way'!$R$3:$R$7690,"=" &amp;B47)</f>
        <v>3</v>
      </c>
      <c r="E47" s="59">
        <f>COUNTIFS('2way'!$B$3:$B$7690,"&gt;50%",'2way'!$Y$3:$Y$7690,"N",'2way'!$Q$3:$Q$7690,"=" &amp;B47) +  COUNTIFS('2way'!$B$3:$B$7690,"&gt;50%",'2way'!$Y$3:$Y$7690,"N",'2way'!$R$3:$R$7690,"=" &amp;B47)</f>
        <v>4</v>
      </c>
      <c r="F47" s="59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11</v>
      </c>
      <c r="H47" s="6">
        <f t="shared" si="17"/>
        <v>0.18181818181818182</v>
      </c>
      <c r="I47" s="6">
        <f t="shared" si="1"/>
        <v>0.27272727272727271</v>
      </c>
      <c r="J47" s="6">
        <f t="shared" si="2"/>
        <v>0.36363636363636365</v>
      </c>
      <c r="K47" s="6">
        <f t="shared" si="3"/>
        <v>9.0909090909090912E-2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11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6</v>
      </c>
      <c r="V47" s="6">
        <f t="shared" si="9"/>
        <v>0.54545454545454541</v>
      </c>
      <c r="W47">
        <f t="shared" si="10"/>
        <v>0</v>
      </c>
      <c r="X47" s="6">
        <f t="shared" si="11"/>
        <v>0</v>
      </c>
      <c r="Y47">
        <f t="shared" si="12"/>
        <v>4</v>
      </c>
      <c r="Z47" s="6">
        <f t="shared" si="13"/>
        <v>0.36363636363636365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2</v>
      </c>
      <c r="D48" s="59">
        <f>COUNTIFS('2way'!$A$3:$A$7690,"&gt;50%",'2way'!$Y$3:$Y$7690,"N",'2way'!$Q$3:$Q$7690,"=" &amp;B48) +  COUNTIFS('2way'!$A$3:$A$7690,"&gt;50%",'2way'!$Y$3:$Y$7690,"N",'2way'!$R$3:$R$7690,"=" &amp;B48)</f>
        <v>3</v>
      </c>
      <c r="E48" s="59">
        <f>COUNTIFS('2way'!$B$3:$B$7690,"&gt;50%",'2way'!$Y$3:$Y$7690,"N",'2way'!$Q$3:$Q$7690,"=" &amp;B48) +  COUNTIFS('2way'!$B$3:$B$7690,"&gt;50%",'2way'!$Y$3:$Y$7690,"N",'2way'!$R$3:$R$7690,"=" &amp;B48)</f>
        <v>2</v>
      </c>
      <c r="F48" s="59">
        <f>COUNTIFS('2way'!$B$3:$B$7690,"&gt;50%",'2way'!$Y$3:$Y$7690,"Y",'2way'!$Q$3:$Q$7690,"=" &amp;B48) +  COUNTIFS('2way'!$B$3:$B$7690,"&gt;50%",'2way'!$Y$3:$Y$7690,"Y",'2way'!$R$3:$R$7690,"=" &amp;B48)</f>
        <v>3</v>
      </c>
      <c r="G48">
        <f>COUNTIF('2way'!$Q$3:$Q$7690,"=" &amp;B48) + COUNTIF('2way'!$R$3:$R$7690,"=" &amp;B48)</f>
        <v>11</v>
      </c>
      <c r="H48" s="6">
        <f t="shared" si="17"/>
        <v>0.18181818181818182</v>
      </c>
      <c r="I48" s="6">
        <f t="shared" si="1"/>
        <v>0.27272727272727271</v>
      </c>
      <c r="J48" s="6">
        <f t="shared" si="2"/>
        <v>0.18181818181818182</v>
      </c>
      <c r="K48" s="6">
        <f t="shared" si="3"/>
        <v>0.27272727272727271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11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4</v>
      </c>
      <c r="V48" s="6">
        <f t="shared" si="9"/>
        <v>0.36363636363636365</v>
      </c>
      <c r="W48">
        <f t="shared" si="10"/>
        <v>0</v>
      </c>
      <c r="X48" s="6">
        <f t="shared" si="11"/>
        <v>0</v>
      </c>
      <c r="Y48">
        <f t="shared" si="12"/>
        <v>6</v>
      </c>
      <c r="Z48" s="6">
        <f t="shared" si="13"/>
        <v>0.54545454545454541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4</v>
      </c>
      <c r="F49" s="59">
        <f>COUNTIFS('2way'!$B$3:$B$7690,"&gt;50%",'2way'!$Y$3:$Y$7690,"Y",'2way'!$Q$3:$Q$7690,"=" &amp;B49) +  COUNTIFS('2way'!$B$3:$B$7690,"&gt;50%",'2way'!$Y$3:$Y$7690,"Y",'2way'!$R$3:$R$7690,"=" &amp;B49)</f>
        <v>1</v>
      </c>
      <c r="G49">
        <f>COUNTIF('2way'!$Q$3:$Q$7690,"=" &amp;B49) + COUNTIF('2way'!$R$3:$R$7690,"=" &amp;B49)</f>
        <v>10</v>
      </c>
      <c r="H49" s="6">
        <f t="shared" si="17"/>
        <v>0.1</v>
      </c>
      <c r="I49" s="6">
        <f t="shared" si="1"/>
        <v>0.4</v>
      </c>
      <c r="J49" s="6">
        <f t="shared" si="2"/>
        <v>0.4</v>
      </c>
      <c r="K49" s="6">
        <f t="shared" si="3"/>
        <v>0.1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10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5</v>
      </c>
      <c r="V49" s="6">
        <f t="shared" si="9"/>
        <v>0.5</v>
      </c>
      <c r="W49">
        <f t="shared" si="10"/>
        <v>0</v>
      </c>
      <c r="X49" s="6">
        <f t="shared" si="11"/>
        <v>0</v>
      </c>
      <c r="Y49">
        <f t="shared" si="12"/>
        <v>5</v>
      </c>
      <c r="Z49" s="6">
        <f t="shared" si="13"/>
        <v>0.5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1</v>
      </c>
      <c r="D50" s="59">
        <f>COUNTIFS('2way'!$A$3:$A$7690,"&gt;50%",'2way'!$Y$3:$Y$7690,"N",'2way'!$Q$3:$Q$7690,"=" &amp;B50) +  COUNTIFS('2way'!$A$3:$A$7690,"&gt;50%",'2way'!$Y$3:$Y$7690,"N",'2way'!$R$3:$R$7690,"=" &amp;B50)</f>
        <v>2</v>
      </c>
      <c r="E50" s="59">
        <f>COUNTIFS('2way'!$B$3:$B$7690,"&gt;50%",'2way'!$Y$3:$Y$7690,"N",'2way'!$Q$3:$Q$7690,"=" &amp;B50) +  COUNTIFS('2way'!$B$3:$B$7690,"&gt;50%",'2way'!$Y$3:$Y$7690,"N",'2way'!$R$3:$R$7690,"=" &amp;B50)</f>
        <v>5</v>
      </c>
      <c r="F50" s="59">
        <f>COUNTIFS('2way'!$B$3:$B$7690,"&gt;50%",'2way'!$Y$3:$Y$7690,"Y",'2way'!$Q$3:$Q$7690,"=" &amp;B50) +  COUNTIFS('2way'!$B$3:$B$7690,"&gt;50%",'2way'!$Y$3:$Y$7690,"Y",'2way'!$R$3:$R$7690,"=" &amp;B50)</f>
        <v>4</v>
      </c>
      <c r="G50">
        <f>COUNTIF('2way'!$Q$3:$Q$7690,"=" &amp;B50) + COUNTIF('2way'!$R$3:$R$7690,"=" &amp;B50)</f>
        <v>12</v>
      </c>
      <c r="H50" s="6">
        <f t="shared" si="17"/>
        <v>8.3333333333333329E-2</v>
      </c>
      <c r="I50" s="6">
        <f t="shared" si="1"/>
        <v>0.16666666666666666</v>
      </c>
      <c r="J50" s="6">
        <f t="shared" si="2"/>
        <v>0.41666666666666669</v>
      </c>
      <c r="K50" s="6">
        <f t="shared" si="3"/>
        <v>0.33333333333333331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12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6</v>
      </c>
      <c r="V50" s="6">
        <f t="shared" si="9"/>
        <v>0.5</v>
      </c>
      <c r="W50">
        <f t="shared" si="10"/>
        <v>0</v>
      </c>
      <c r="X50" s="6">
        <f t="shared" si="11"/>
        <v>0</v>
      </c>
      <c r="Y50">
        <f t="shared" si="12"/>
        <v>6</v>
      </c>
      <c r="Z50" s="6">
        <f t="shared" si="13"/>
        <v>0.5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2</v>
      </c>
      <c r="E51" s="59">
        <f>COUNTIFS('2way'!$B$3:$B$7690,"&gt;50%",'2way'!$Y$3:$Y$7690,"N",'2way'!$Q$3:$Q$7690,"=" &amp;B51) +  COUNTIFS('2way'!$B$3:$B$7690,"&gt;50%",'2way'!$Y$3:$Y$7690,"N",'2way'!$R$3:$R$7690,"=" &amp;B51)</f>
        <v>3</v>
      </c>
      <c r="F51" s="59">
        <f>COUNTIFS('2way'!$B$3:$B$7690,"&gt;50%",'2way'!$Y$3:$Y$7690,"Y",'2way'!$Q$3:$Q$7690,"=" &amp;B51) +  COUNTIFS('2way'!$B$3:$B$7690,"&gt;50%",'2way'!$Y$3:$Y$7690,"Y",'2way'!$R$3:$R$7690,"=" &amp;B51)</f>
        <v>4</v>
      </c>
      <c r="G51">
        <f>COUNTIF('2way'!$Q$3:$Q$7690,"=" &amp;B51) + COUNTIF('2way'!$R$3:$R$7690,"=" &amp;B51)</f>
        <v>12</v>
      </c>
      <c r="H51" s="6">
        <f t="shared" si="17"/>
        <v>0.25</v>
      </c>
      <c r="I51" s="6">
        <f t="shared" si="1"/>
        <v>0.16666666666666666</v>
      </c>
      <c r="J51" s="6">
        <f t="shared" si="2"/>
        <v>0.25</v>
      </c>
      <c r="K51" s="6">
        <f t="shared" si="3"/>
        <v>0.33333333333333331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12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6</v>
      </c>
      <c r="V51" s="6">
        <f t="shared" si="9"/>
        <v>0.5</v>
      </c>
      <c r="W51">
        <f t="shared" si="10"/>
        <v>0</v>
      </c>
      <c r="X51" s="6">
        <f t="shared" si="11"/>
        <v>0</v>
      </c>
      <c r="Y51">
        <f t="shared" si="12"/>
        <v>6</v>
      </c>
      <c r="Z51" s="6">
        <f t="shared" si="13"/>
        <v>0.5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4</v>
      </c>
      <c r="E52" s="59">
        <f>COUNTIFS('2way'!$B$3:$B$7690,"&gt;50%",'2way'!$Y$3:$Y$7690,"N",'2way'!$Q$3:$Q$7690,"=" &amp;B52) +  COUNTIFS('2way'!$B$3:$B$7690,"&gt;50%",'2way'!$Y$3:$Y$7690,"N",'2way'!$R$3:$R$7690,"=" &amp;B52)</f>
        <v>4</v>
      </c>
      <c r="F52" s="59">
        <f>COUNTIFS('2way'!$B$3:$B$7690,"&gt;50%",'2way'!$Y$3:$Y$7690,"Y",'2way'!$Q$3:$Q$7690,"=" &amp;B52) +  COUNTIFS('2way'!$B$3:$B$7690,"&gt;50%",'2way'!$Y$3:$Y$7690,"Y",'2way'!$R$3:$R$7690,"=" &amp;B52)</f>
        <v>4</v>
      </c>
      <c r="G52">
        <f>COUNTIF('2way'!$Q$3:$Q$7690,"=" &amp;B52) + COUNTIF('2way'!$R$3:$R$7690,"=" &amp;B52)</f>
        <v>13</v>
      </c>
      <c r="H52" s="6">
        <f t="shared" si="17"/>
        <v>7.6923076923076927E-2</v>
      </c>
      <c r="I52" s="6">
        <f t="shared" si="1"/>
        <v>0.30769230769230771</v>
      </c>
      <c r="J52" s="6">
        <f t="shared" si="2"/>
        <v>0.30769230769230771</v>
      </c>
      <c r="K52" s="6">
        <f t="shared" si="3"/>
        <v>0.30769230769230771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13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5</v>
      </c>
      <c r="V52" s="6">
        <f t="shared" si="9"/>
        <v>0.38461538461538464</v>
      </c>
      <c r="W52">
        <f t="shared" si="10"/>
        <v>0</v>
      </c>
      <c r="X52" s="6">
        <f t="shared" si="11"/>
        <v>0</v>
      </c>
      <c r="Y52">
        <f t="shared" si="12"/>
        <v>8</v>
      </c>
      <c r="Z52" s="6">
        <f t="shared" si="13"/>
        <v>0.61538461538461542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3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2</v>
      </c>
      <c r="F53" s="5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11</v>
      </c>
      <c r="H53" s="6">
        <f t="shared" si="17"/>
        <v>0.27272727272727271</v>
      </c>
      <c r="I53" s="6">
        <f t="shared" si="1"/>
        <v>0.27272727272727271</v>
      </c>
      <c r="J53" s="6">
        <f t="shared" si="2"/>
        <v>0.18181818181818182</v>
      </c>
      <c r="K53" s="6">
        <f t="shared" si="3"/>
        <v>0.27272727272727271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11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5</v>
      </c>
      <c r="V53" s="6">
        <f t="shared" si="9"/>
        <v>0.45454545454545453</v>
      </c>
      <c r="W53">
        <f t="shared" si="10"/>
        <v>0</v>
      </c>
      <c r="X53" s="6">
        <f t="shared" si="11"/>
        <v>0</v>
      </c>
      <c r="Y53">
        <f t="shared" si="12"/>
        <v>6</v>
      </c>
      <c r="Z53" s="6">
        <f t="shared" si="13"/>
        <v>0.54545454545454541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1</v>
      </c>
      <c r="E54" s="59">
        <f>COUNTIFS('2way'!$B$3:$B$7690,"&gt;50%",'2way'!$Y$3:$Y$7690,"N",'2way'!$Q$3:$Q$7690,"=" &amp;B54) +  COUNTIFS('2way'!$B$3:$B$7690,"&gt;50%",'2way'!$Y$3:$Y$7690,"N",'2way'!$R$3:$R$7690,"=" &amp;B54)</f>
        <v>4</v>
      </c>
      <c r="F54" s="5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11</v>
      </c>
      <c r="H54" s="6">
        <f t="shared" si="17"/>
        <v>0</v>
      </c>
      <c r="I54" s="6">
        <f t="shared" si="1"/>
        <v>9.0909090909090912E-2</v>
      </c>
      <c r="J54" s="6">
        <f t="shared" si="2"/>
        <v>0.36363636363636365</v>
      </c>
      <c r="K54" s="6">
        <f t="shared" si="3"/>
        <v>0.54545454545454541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11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4</v>
      </c>
      <c r="V54" s="6">
        <f t="shared" si="9"/>
        <v>0.36363636363636365</v>
      </c>
      <c r="W54">
        <f t="shared" si="10"/>
        <v>0</v>
      </c>
      <c r="X54" s="6">
        <f t="shared" si="11"/>
        <v>0</v>
      </c>
      <c r="Y54">
        <f t="shared" si="12"/>
        <v>7</v>
      </c>
      <c r="Z54" s="6">
        <f t="shared" si="13"/>
        <v>0.63636363636363635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2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4</v>
      </c>
      <c r="F55" s="59">
        <f>COUNTIFS('2way'!$B$3:$B$7690,"&gt;50%",'2way'!$Y$3:$Y$7690,"Y",'2way'!$Q$3:$Q$7690,"=" &amp;B55) +  COUNTIFS('2way'!$B$3:$B$7690,"&gt;50%",'2way'!$Y$3:$Y$7690,"Y",'2way'!$R$3:$R$7690,"=" &amp;B55)</f>
        <v>3</v>
      </c>
      <c r="G55">
        <f>COUNTIF('2way'!$Q$3:$Q$7690,"=" &amp;B55) + COUNTIF('2way'!$R$3:$R$7690,"=" &amp;B55)</f>
        <v>12</v>
      </c>
      <c r="H55" s="6">
        <f t="shared" si="17"/>
        <v>0.16666666666666666</v>
      </c>
      <c r="I55" s="6">
        <f t="shared" si="1"/>
        <v>0.25</v>
      </c>
      <c r="J55" s="6">
        <f t="shared" si="2"/>
        <v>0.33333333333333331</v>
      </c>
      <c r="K55" s="6">
        <f t="shared" si="3"/>
        <v>0.25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12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6</v>
      </c>
      <c r="V55" s="6">
        <f t="shared" si="9"/>
        <v>0.5</v>
      </c>
      <c r="W55">
        <f t="shared" si="10"/>
        <v>0</v>
      </c>
      <c r="X55" s="6">
        <f t="shared" si="11"/>
        <v>0</v>
      </c>
      <c r="Y55">
        <f t="shared" si="12"/>
        <v>6</v>
      </c>
      <c r="Z55" s="6">
        <f t="shared" si="13"/>
        <v>0.5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0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5</v>
      </c>
      <c r="F56" s="59">
        <f>COUNTIFS('2way'!$B$3:$B$7690,"&gt;50%",'2way'!$Y$3:$Y$7690,"Y",'2way'!$Q$3:$Q$7690,"=" &amp;B56) +  COUNTIFS('2way'!$B$3:$B$7690,"&gt;50%",'2way'!$Y$3:$Y$7690,"Y",'2way'!$R$3:$R$7690,"=" &amp;B56)</f>
        <v>5</v>
      </c>
      <c r="G56">
        <f>COUNTIF('2way'!$Q$3:$Q$7690,"=" &amp;B56) + COUNTIF('2way'!$R$3:$R$7690,"=" &amp;B56)</f>
        <v>12</v>
      </c>
      <c r="H56" s="6">
        <f t="shared" si="17"/>
        <v>0</v>
      </c>
      <c r="I56" s="6">
        <f t="shared" si="1"/>
        <v>8.3333333333333329E-2</v>
      </c>
      <c r="J56" s="6">
        <f t="shared" si="2"/>
        <v>0.41666666666666669</v>
      </c>
      <c r="K56" s="6">
        <f t="shared" si="3"/>
        <v>0.41666666666666669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12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5</v>
      </c>
      <c r="V56" s="6">
        <f t="shared" si="9"/>
        <v>0.41666666666666669</v>
      </c>
      <c r="W56">
        <f t="shared" si="10"/>
        <v>0</v>
      </c>
      <c r="X56" s="6">
        <f t="shared" si="11"/>
        <v>0</v>
      </c>
      <c r="Y56">
        <f t="shared" si="12"/>
        <v>6</v>
      </c>
      <c r="Z56" s="6">
        <f t="shared" si="13"/>
        <v>0.5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1</v>
      </c>
      <c r="D57" s="59">
        <f>COUNTIFS('2way'!$A$3:$A$7690,"&gt;50%",'2way'!$Y$3:$Y$7690,"N",'2way'!$Q$3:$Q$7690,"=" &amp;B57) +  COUNTIFS('2way'!$A$3:$A$7690,"&gt;50%",'2way'!$Y$3:$Y$7690,"N",'2way'!$R$3:$R$7690,"=" &amp;B57)</f>
        <v>2</v>
      </c>
      <c r="E57" s="59">
        <f>COUNTIFS('2way'!$B$3:$B$7690,"&gt;50%",'2way'!$Y$3:$Y$7690,"N",'2way'!$Q$3:$Q$7690,"=" &amp;B57) +  COUNTIFS('2way'!$B$3:$B$7690,"&gt;50%",'2way'!$Y$3:$Y$7690,"N",'2way'!$R$3:$R$7690,"=" &amp;B57)</f>
        <v>5</v>
      </c>
      <c r="F57" s="59">
        <f>COUNTIFS('2way'!$B$3:$B$7690,"&gt;50%",'2way'!$Y$3:$Y$7690,"Y",'2way'!$Q$3:$Q$7690,"=" &amp;B57) +  COUNTIFS('2way'!$B$3:$B$7690,"&gt;50%",'2way'!$Y$3:$Y$7690,"Y",'2way'!$R$3:$R$7690,"=" &amp;B57)</f>
        <v>3</v>
      </c>
      <c r="G57">
        <f>COUNTIF('2way'!$Q$3:$Q$7690,"=" &amp;B57) + COUNTIF('2way'!$R$3:$R$7690,"=" &amp;B57)</f>
        <v>11</v>
      </c>
      <c r="H57" s="6">
        <f t="shared" si="17"/>
        <v>9.0909090909090912E-2</v>
      </c>
      <c r="I57" s="6">
        <f t="shared" si="1"/>
        <v>0.18181818181818182</v>
      </c>
      <c r="J57" s="6">
        <f t="shared" si="2"/>
        <v>0.45454545454545453</v>
      </c>
      <c r="K57" s="6">
        <f t="shared" si="3"/>
        <v>0.27272727272727271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11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6</v>
      </c>
      <c r="V57" s="6">
        <f t="shared" si="9"/>
        <v>0.54545454545454541</v>
      </c>
      <c r="W57">
        <f t="shared" si="10"/>
        <v>0</v>
      </c>
      <c r="X57" s="6">
        <f t="shared" si="11"/>
        <v>0</v>
      </c>
      <c r="Y57">
        <f t="shared" si="12"/>
        <v>5</v>
      </c>
      <c r="Z57" s="6">
        <f t="shared" si="13"/>
        <v>0.45454545454545453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3</v>
      </c>
      <c r="E58" s="59">
        <f>COUNTIFS('2way'!$B$3:$B$7690,"&gt;50%",'2way'!$Y$3:$Y$7690,"N",'2way'!$Q$3:$Q$7690,"=" &amp;B58) +  COUNTIFS('2way'!$B$3:$B$7690,"&gt;50%",'2way'!$Y$3:$Y$7690,"N",'2way'!$R$3:$R$7690,"=" &amp;B58)</f>
        <v>3</v>
      </c>
      <c r="F58" s="5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12</v>
      </c>
      <c r="H58" s="6">
        <f t="shared" si="17"/>
        <v>8.3333333333333329E-2</v>
      </c>
      <c r="I58" s="6">
        <f t="shared" si="1"/>
        <v>0.25</v>
      </c>
      <c r="J58" s="6">
        <f t="shared" si="2"/>
        <v>0.25</v>
      </c>
      <c r="K58" s="6">
        <f t="shared" si="3"/>
        <v>0.41666666666666669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12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4</v>
      </c>
      <c r="V58" s="6">
        <f t="shared" si="9"/>
        <v>0.33333333333333331</v>
      </c>
      <c r="W58">
        <f t="shared" si="10"/>
        <v>0</v>
      </c>
      <c r="X58" s="6">
        <f t="shared" si="11"/>
        <v>0</v>
      </c>
      <c r="Y58">
        <f t="shared" si="12"/>
        <v>8</v>
      </c>
      <c r="Z58" s="6">
        <f t="shared" si="13"/>
        <v>0.66666666666666663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3</v>
      </c>
      <c r="D59" s="59">
        <f>COUNTIFS('2way'!$A$3:$A$7690,"&gt;50%",'2way'!$Y$3:$Y$7690,"N",'2way'!$Q$3:$Q$7690,"=" &amp;B59) +  COUNTIFS('2way'!$A$3:$A$7690,"&gt;50%",'2way'!$Y$3:$Y$7690,"N",'2way'!$R$3:$R$7690,"=" &amp;B59)</f>
        <v>4</v>
      </c>
      <c r="E59" s="59">
        <f>COUNTIFS('2way'!$B$3:$B$7690,"&gt;50%",'2way'!$Y$3:$Y$7690,"N",'2way'!$Q$3:$Q$7690,"=" &amp;B59) +  COUNTIFS('2way'!$B$3:$B$7690,"&gt;50%",'2way'!$Y$3:$Y$7690,"N",'2way'!$R$3:$R$7690,"=" &amp;B59)</f>
        <v>2</v>
      </c>
      <c r="F59" s="59">
        <f>COUNTIFS('2way'!$B$3:$B$7690,"&gt;50%",'2way'!$Y$3:$Y$7690,"Y",'2way'!$Q$3:$Q$7690,"=" &amp;B59) +  COUNTIFS('2way'!$B$3:$B$7690,"&gt;50%",'2way'!$Y$3:$Y$7690,"Y",'2way'!$R$3:$R$7690,"=" &amp;B59)</f>
        <v>2</v>
      </c>
      <c r="G59">
        <f>COUNTIF('2way'!$Q$3:$Q$7690,"=" &amp;B59) + COUNTIF('2way'!$R$3:$R$7690,"=" &amp;B59)</f>
        <v>11</v>
      </c>
      <c r="H59" s="6">
        <f t="shared" si="17"/>
        <v>0.27272727272727271</v>
      </c>
      <c r="I59" s="6">
        <f t="shared" si="1"/>
        <v>0.36363636363636365</v>
      </c>
      <c r="J59" s="6">
        <f t="shared" si="2"/>
        <v>0.18181818181818182</v>
      </c>
      <c r="K59" s="6">
        <f t="shared" si="3"/>
        <v>0.18181818181818182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11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5</v>
      </c>
      <c r="V59" s="6">
        <f t="shared" si="9"/>
        <v>0.45454545454545453</v>
      </c>
      <c r="W59">
        <f t="shared" si="10"/>
        <v>0</v>
      </c>
      <c r="X59" s="6">
        <f t="shared" si="11"/>
        <v>0</v>
      </c>
      <c r="Y59">
        <f t="shared" si="12"/>
        <v>6</v>
      </c>
      <c r="Z59" s="6">
        <f t="shared" si="13"/>
        <v>0.54545454545454541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1</v>
      </c>
      <c r="D60" s="59">
        <f>COUNTIFS('2way'!$A$3:$A$7690,"&gt;50%",'2way'!$Y$3:$Y$7690,"N",'2way'!$Q$3:$Q$7690,"=" &amp;B60) +  COUNTIFS('2way'!$A$3:$A$7690,"&gt;50%",'2way'!$Y$3:$Y$7690,"N",'2way'!$R$3:$R$7690,"=" &amp;B60)</f>
        <v>1</v>
      </c>
      <c r="E60" s="59">
        <f>COUNTIFS('2way'!$B$3:$B$7690,"&gt;50%",'2way'!$Y$3:$Y$7690,"N",'2way'!$Q$3:$Q$7690,"=" &amp;B60) +  COUNTIFS('2way'!$B$3:$B$7690,"&gt;50%",'2way'!$Y$3:$Y$7690,"N",'2way'!$R$3:$R$7690,"=" &amp;B60)</f>
        <v>2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10</v>
      </c>
      <c r="H60" s="6">
        <f t="shared" si="17"/>
        <v>0.1</v>
      </c>
      <c r="I60" s="6">
        <f t="shared" si="1"/>
        <v>0.1</v>
      </c>
      <c r="J60" s="6">
        <f t="shared" si="2"/>
        <v>0.2</v>
      </c>
      <c r="K60" s="6">
        <f t="shared" si="3"/>
        <v>0.6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10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3</v>
      </c>
      <c r="V60" s="6">
        <f t="shared" si="9"/>
        <v>0.3</v>
      </c>
      <c r="W60">
        <f t="shared" si="10"/>
        <v>0</v>
      </c>
      <c r="X60" s="6">
        <f t="shared" si="11"/>
        <v>0</v>
      </c>
      <c r="Y60">
        <f t="shared" si="12"/>
        <v>7</v>
      </c>
      <c r="Z60" s="6">
        <f t="shared" si="13"/>
        <v>0.7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0</v>
      </c>
      <c r="E61" s="59">
        <f>COUNTIFS('2way'!$B$3:$B$7690,"&gt;50%",'2way'!$Y$3:$Y$7690,"N",'2way'!$Q$3:$Q$7690,"=" &amp;B61) +  COUNTIFS('2way'!$B$3:$B$7690,"&gt;50%",'2way'!$Y$3:$Y$7690,"N",'2way'!$R$3:$R$7690,"=" &amp;B61)</f>
        <v>5</v>
      </c>
      <c r="F61" s="59">
        <f>COUNTIFS('2way'!$B$3:$B$7690,"&gt;50%",'2way'!$Y$3:$Y$7690,"Y",'2way'!$Q$3:$Q$7690,"=" &amp;B61) +  COUNTIFS('2way'!$B$3:$B$7690,"&gt;50%",'2way'!$Y$3:$Y$7690,"Y",'2way'!$R$3:$R$7690,"=" &amp;B61)</f>
        <v>5</v>
      </c>
      <c r="G61">
        <f>COUNTIF('2way'!$Q$3:$Q$7690,"=" &amp;B61) + COUNTIF('2way'!$R$3:$R$7690,"=" &amp;B61)</f>
        <v>10</v>
      </c>
      <c r="H61" s="6">
        <f t="shared" si="17"/>
        <v>0</v>
      </c>
      <c r="I61" s="6">
        <f t="shared" si="1"/>
        <v>0</v>
      </c>
      <c r="J61" s="6">
        <f t="shared" si="2"/>
        <v>0.5</v>
      </c>
      <c r="K61" s="6">
        <f t="shared" si="3"/>
        <v>0.5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10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5</v>
      </c>
      <c r="V61" s="6">
        <f t="shared" si="9"/>
        <v>0.5</v>
      </c>
      <c r="W61">
        <f t="shared" si="10"/>
        <v>0</v>
      </c>
      <c r="X61" s="6">
        <f t="shared" si="11"/>
        <v>0</v>
      </c>
      <c r="Y61">
        <f t="shared" si="12"/>
        <v>5</v>
      </c>
      <c r="Z61" s="6">
        <f t="shared" si="13"/>
        <v>0.5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8</v>
      </c>
      <c r="F62" s="59">
        <f>COUNTIFS('2way'!$B$3:$B$7690,"&gt;50%",'2way'!$Y$3:$Y$7690,"Y",'2way'!$Q$3:$Q$7690,"=" &amp;B62) +  COUNTIFS('2way'!$B$3:$B$7690,"&gt;50%",'2way'!$Y$3:$Y$7690,"Y",'2way'!$R$3:$R$7690,"=" &amp;B62)</f>
        <v>4</v>
      </c>
      <c r="G62">
        <f>COUNTIF('2way'!$Q$3:$Q$7690,"=" &amp;B62) + COUNTIF('2way'!$R$3:$R$7690,"=" &amp;B62)</f>
        <v>12</v>
      </c>
      <c r="H62" s="6">
        <f t="shared" si="17"/>
        <v>0</v>
      </c>
      <c r="I62" s="6">
        <f t="shared" si="1"/>
        <v>0</v>
      </c>
      <c r="J62" s="6">
        <f t="shared" si="2"/>
        <v>0.66666666666666663</v>
      </c>
      <c r="K62" s="6">
        <f t="shared" si="3"/>
        <v>0.33333333333333331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12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8</v>
      </c>
      <c r="V62" s="6">
        <f t="shared" si="9"/>
        <v>0.66666666666666663</v>
      </c>
      <c r="W62">
        <f t="shared" si="10"/>
        <v>0</v>
      </c>
      <c r="X62" s="6">
        <f t="shared" si="11"/>
        <v>0</v>
      </c>
      <c r="Y62">
        <f t="shared" si="12"/>
        <v>4</v>
      </c>
      <c r="Z62" s="6">
        <f t="shared" si="13"/>
        <v>0.33333333333333331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0</v>
      </c>
      <c r="D63" s="59">
        <f>COUNTIFS('2way'!$A$3:$A$7690,"&gt;50%",'2way'!$Y$3:$Y$7690,"N",'2way'!$Q$3:$Q$7690,"=" &amp;B63) +  COUNTIFS('2way'!$A$3:$A$7690,"&gt;50%",'2way'!$Y$3:$Y$7690,"N",'2way'!$R$3:$R$7690,"=" &amp;B63)</f>
        <v>0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0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3</v>
      </c>
      <c r="F64" s="59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1</v>
      </c>
      <c r="F65" s="59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0</v>
      </c>
      <c r="E66" s="59">
        <f>COUNTIFS('2way'!$B$3:$B$7690,"&gt;50%",'2way'!$Y$3:$Y$7690,"N",'2way'!$Q$3:$Q$7690,"=" &amp;B66) +  COUNTIFS('2way'!$B$3:$B$7690,"&gt;50%",'2way'!$Y$3:$Y$7690,"N",'2way'!$R$3:$R$7690,"=" &amp;B66)</f>
        <v>2</v>
      </c>
      <c r="F66" s="5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1</v>
      </c>
      <c r="D67" s="59">
        <f>COUNTIFS('2way'!$A$3:$A$7690,"&gt;50%",'2way'!$Y$3:$Y$7690,"N",'2way'!$Q$3:$Q$7690,"=" &amp;B67) +  COUNTIFS('2way'!$A$3:$A$7690,"&gt;50%",'2way'!$Y$3:$Y$7690,"N",'2way'!$R$3:$R$7690,"=" &amp;B67)</f>
        <v>0</v>
      </c>
      <c r="E67" s="59">
        <f>COUNTIFS('2way'!$B$3:$B$7690,"&gt;50%",'2way'!$Y$3:$Y$7690,"N",'2way'!$Q$3:$Q$7690,"=" &amp;B67) +  COUNTIFS('2way'!$B$3:$B$7690,"&gt;50%",'2way'!$Y$3:$Y$7690,"N",'2way'!$R$3:$R$7690,"=" &amp;B67)</f>
        <v>2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1</v>
      </c>
      <c r="F68" s="5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0</v>
      </c>
      <c r="E69" s="59">
        <f>COUNTIFS('2way'!$B$3:$B$7690,"&gt;50%",'2way'!$Y$3:$Y$7690,"N",'2way'!$Q$3:$Q$7690,"=" &amp;B69) +  COUNTIFS('2way'!$B$3:$B$7690,"&gt;50%",'2way'!$Y$3:$Y$7690,"N",'2way'!$R$3:$R$7690,"=" &amp;B69)</f>
        <v>0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2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1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0</v>
      </c>
      <c r="D72" s="59">
        <f>COUNTIFS('2way'!$A$3:$A$7690,"&gt;50%",'2way'!$Y$3:$Y$7690,"N",'2way'!$Q$3:$Q$7690,"=" &amp;B72) +  COUNTIFS('2way'!$A$3:$A$7690,"&gt;50%",'2way'!$Y$3:$Y$7690,"N",'2way'!$R$3:$R$7690,"=" &amp;B72)</f>
        <v>0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1</v>
      </c>
      <c r="F73" s="59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2</v>
      </c>
      <c r="D74" s="59">
        <f>COUNTIFS('2way'!$A$3:$A$7690,"&gt;50%",'2way'!$Y$3:$Y$7690,"N",'2way'!$Q$3:$Q$7690,"=" &amp;B74) +  COUNTIFS('2way'!$A$3:$A$7690,"&gt;50%",'2way'!$Y$3:$Y$7690,"N",'2way'!$R$3:$R$7690,"=" &amp;B74)</f>
        <v>0</v>
      </c>
      <c r="E74" s="59">
        <f>COUNTIFS('2way'!$B$3:$B$7690,"&gt;50%",'2way'!$Y$3:$Y$7690,"N",'2way'!$Q$3:$Q$7690,"=" &amp;B74) +  COUNTIFS('2way'!$B$3:$B$7690,"&gt;50%",'2way'!$Y$3:$Y$7690,"N",'2way'!$R$3:$R$7690,"=" &amp;B74)</f>
        <v>2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0</v>
      </c>
      <c r="E75" s="59">
        <f>COUNTIFS('2way'!$B$3:$B$7690,"&gt;50%",'2way'!$Y$3:$Y$7690,"N",'2way'!$Q$3:$Q$7690,"=" &amp;B75) +  COUNTIFS('2way'!$B$3:$B$7690,"&gt;50%",'2way'!$Y$3:$Y$7690,"N",'2way'!$R$3:$R$7690,"=" &amp;B75)</f>
        <v>2</v>
      </c>
      <c r="F75" s="5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0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0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1</v>
      </c>
      <c r="F77" s="5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1</v>
      </c>
      <c r="F78" s="5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0</v>
      </c>
      <c r="D79" s="59">
        <f>COUNTIFS('2way'!$A$3:$A$7690,"&gt;50%",'2way'!$Y$3:$Y$7690,"N",'2way'!$Q$3:$Q$7690,"=" &amp;B79) +  COUNTIFS('2way'!$A$3:$A$7690,"&gt;50%",'2way'!$Y$3:$Y$7690,"N",'2way'!$R$3:$R$7690,"=" &amp;B79)</f>
        <v>1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5</v>
      </c>
      <c r="G79">
        <f>COUNTIF('2way'!$Q$3:$Q$7690,"=" &amp;B79) + COUNTIF('2way'!$R$3:$R$7690,"=" &amp;B79)</f>
        <v>10</v>
      </c>
      <c r="H79" s="6">
        <f t="shared" si="18"/>
        <v>0</v>
      </c>
      <c r="I79" s="6">
        <f t="shared" si="19"/>
        <v>0.1</v>
      </c>
      <c r="J79" s="6">
        <f t="shared" si="20"/>
        <v>0.3</v>
      </c>
      <c r="K79" s="6">
        <f t="shared" si="21"/>
        <v>0.5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10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3</v>
      </c>
      <c r="V79" s="6">
        <f t="shared" si="27"/>
        <v>0.3</v>
      </c>
      <c r="W79">
        <f t="shared" si="28"/>
        <v>0</v>
      </c>
      <c r="X79" s="6">
        <f t="shared" si="29"/>
        <v>0</v>
      </c>
      <c r="Y79">
        <f t="shared" si="30"/>
        <v>6</v>
      </c>
      <c r="Z79" s="6">
        <f t="shared" si="31"/>
        <v>0.6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2</v>
      </c>
      <c r="E80" s="59">
        <f>COUNTIFS('2way'!$B$3:$B$7690,"&gt;50%",'2way'!$Y$3:$Y$7690,"N",'2way'!$Q$3:$Q$7690,"=" &amp;B80) +  COUNTIFS('2way'!$B$3:$B$7690,"&gt;50%",'2way'!$Y$3:$Y$7690,"N",'2way'!$R$3:$R$7690,"=" &amp;B80)</f>
        <v>3</v>
      </c>
      <c r="F80" s="59">
        <f>COUNTIFS('2way'!$B$3:$B$7690,"&gt;50%",'2way'!$Y$3:$Y$7690,"Y",'2way'!$Q$3:$Q$7690,"=" &amp;B80) +  COUNTIFS('2way'!$B$3:$B$7690,"&gt;50%",'2way'!$Y$3:$Y$7690,"Y",'2way'!$R$3:$R$7690,"=" &amp;B80)</f>
        <v>3</v>
      </c>
      <c r="G80">
        <f>COUNTIF('2way'!$Q$3:$Q$7690,"=" &amp;B80) + COUNTIF('2way'!$R$3:$R$7690,"=" &amp;B80)</f>
        <v>10</v>
      </c>
      <c r="H80" s="6">
        <f t="shared" si="18"/>
        <v>0.2</v>
      </c>
      <c r="I80" s="6">
        <f t="shared" si="19"/>
        <v>0.2</v>
      </c>
      <c r="J80" s="6">
        <f t="shared" si="20"/>
        <v>0.3</v>
      </c>
      <c r="K80" s="6">
        <f t="shared" si="21"/>
        <v>0.3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10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5</v>
      </c>
      <c r="V80" s="6">
        <f t="shared" si="27"/>
        <v>0.5</v>
      </c>
      <c r="W80">
        <f t="shared" si="28"/>
        <v>0</v>
      </c>
      <c r="X80" s="6">
        <f t="shared" si="29"/>
        <v>0</v>
      </c>
      <c r="Y80">
        <f t="shared" si="30"/>
        <v>5</v>
      </c>
      <c r="Z80" s="6">
        <f t="shared" si="31"/>
        <v>0.5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2</v>
      </c>
      <c r="D81" s="59">
        <f>COUNTIFS('2way'!$A$3:$A$7690,"&gt;50%",'2way'!$Y$3:$Y$7690,"N",'2way'!$Q$3:$Q$7690,"=" &amp;B81) +  COUNTIFS('2way'!$A$3:$A$7690,"&gt;50%",'2way'!$Y$3:$Y$7690,"N",'2way'!$R$3:$R$7690,"=" &amp;B81)</f>
        <v>2</v>
      </c>
      <c r="E81" s="59">
        <f>COUNTIFS('2way'!$B$3:$B$7690,"&gt;50%",'2way'!$Y$3:$Y$7690,"N",'2way'!$Q$3:$Q$7690,"=" &amp;B81) +  COUNTIFS('2way'!$B$3:$B$7690,"&gt;50%",'2way'!$Y$3:$Y$7690,"N",'2way'!$R$3:$R$7690,"=" &amp;B81)</f>
        <v>3</v>
      </c>
      <c r="F81" s="59">
        <f>COUNTIFS('2way'!$B$3:$B$7690,"&gt;50%",'2way'!$Y$3:$Y$7690,"Y",'2way'!$Q$3:$Q$7690,"=" &amp;B81) +  COUNTIFS('2way'!$B$3:$B$7690,"&gt;50%",'2way'!$Y$3:$Y$7690,"Y",'2way'!$R$3:$R$7690,"=" &amp;B81)</f>
        <v>2</v>
      </c>
      <c r="G81">
        <f>COUNTIF('2way'!$Q$3:$Q$7690,"=" &amp;B81) + COUNTIF('2way'!$R$3:$R$7690,"=" &amp;B81)</f>
        <v>10</v>
      </c>
      <c r="H81" s="6">
        <f t="shared" si="18"/>
        <v>0.2</v>
      </c>
      <c r="I81" s="6">
        <f t="shared" si="19"/>
        <v>0.2</v>
      </c>
      <c r="J81" s="6">
        <f t="shared" si="20"/>
        <v>0.3</v>
      </c>
      <c r="K81" s="6">
        <f t="shared" si="21"/>
        <v>0.2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10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5</v>
      </c>
      <c r="V81" s="6">
        <f t="shared" si="27"/>
        <v>0.5</v>
      </c>
      <c r="W81">
        <f t="shared" si="28"/>
        <v>0</v>
      </c>
      <c r="X81" s="6">
        <f t="shared" si="29"/>
        <v>0</v>
      </c>
      <c r="Y81">
        <f t="shared" si="30"/>
        <v>4</v>
      </c>
      <c r="Z81" s="6">
        <f t="shared" si="31"/>
        <v>0.4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3</v>
      </c>
      <c r="D82" s="59">
        <f>COUNTIFS('2way'!$A$3:$A$7690,"&gt;50%",'2way'!$Y$3:$Y$7690,"N",'2way'!$Q$3:$Q$7690,"=" &amp;B82) +  COUNTIFS('2way'!$A$3:$A$7690,"&gt;50%",'2way'!$Y$3:$Y$7690,"N",'2way'!$R$3:$R$7690,"=" &amp;B82)</f>
        <v>1</v>
      </c>
      <c r="E82" s="59">
        <f>COUNTIFS('2way'!$B$3:$B$7690,"&gt;50%",'2way'!$Y$3:$Y$7690,"N",'2way'!$Q$3:$Q$7690,"=" &amp;B82) +  COUNTIFS('2way'!$B$3:$B$7690,"&gt;50%",'2way'!$Y$3:$Y$7690,"N",'2way'!$R$3:$R$7690,"=" &amp;B82)</f>
        <v>4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10</v>
      </c>
      <c r="H82" s="6">
        <f t="shared" si="18"/>
        <v>0.3</v>
      </c>
      <c r="I82" s="6">
        <f t="shared" si="19"/>
        <v>0.1</v>
      </c>
      <c r="J82" s="6">
        <f t="shared" si="20"/>
        <v>0.4</v>
      </c>
      <c r="K82" s="6">
        <f t="shared" si="21"/>
        <v>0.1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10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7</v>
      </c>
      <c r="V82" s="6">
        <f t="shared" si="27"/>
        <v>0.7</v>
      </c>
      <c r="W82">
        <f t="shared" si="28"/>
        <v>0</v>
      </c>
      <c r="X82" s="6">
        <f t="shared" si="29"/>
        <v>0</v>
      </c>
      <c r="Y82">
        <f t="shared" si="30"/>
        <v>2</v>
      </c>
      <c r="Z82" s="6">
        <f t="shared" si="31"/>
        <v>0.2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0</v>
      </c>
      <c r="D83" s="59">
        <f>COUNTIFS('2way'!$A$3:$A$7690,"&gt;50%",'2way'!$Y$3:$Y$7690,"N",'2way'!$Q$3:$Q$7690,"=" &amp;B83) +  COUNTIFS('2way'!$A$3:$A$7690,"&gt;50%",'2way'!$Y$3:$Y$7690,"N",'2way'!$R$3:$R$7690,"=" &amp;B83)</f>
        <v>3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3</v>
      </c>
      <c r="G83">
        <f>COUNTIF('2way'!$Q$3:$Q$7690,"=" &amp;B83) + COUNTIF('2way'!$R$3:$R$7690,"=" &amp;B83)</f>
        <v>10</v>
      </c>
      <c r="H83" s="6">
        <f t="shared" si="18"/>
        <v>0</v>
      </c>
      <c r="I83" s="6">
        <f t="shared" si="19"/>
        <v>0.3</v>
      </c>
      <c r="J83" s="6">
        <f t="shared" si="20"/>
        <v>0.3</v>
      </c>
      <c r="K83" s="6">
        <f t="shared" si="21"/>
        <v>0.3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10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3</v>
      </c>
      <c r="V83" s="6">
        <f t="shared" si="27"/>
        <v>0.3</v>
      </c>
      <c r="W83">
        <f t="shared" si="28"/>
        <v>0</v>
      </c>
      <c r="X83" s="6">
        <f t="shared" si="29"/>
        <v>0</v>
      </c>
      <c r="Y83">
        <f t="shared" si="30"/>
        <v>6</v>
      </c>
      <c r="Z83" s="6">
        <f t="shared" si="31"/>
        <v>0.6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2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4</v>
      </c>
      <c r="G84">
        <f>COUNTIF('2way'!$Q$3:$Q$7690,"=" &amp;B84) + COUNTIF('2way'!$R$3:$R$7690,"=" &amp;B84)</f>
        <v>10</v>
      </c>
      <c r="H84" s="6">
        <f t="shared" si="18"/>
        <v>0.2</v>
      </c>
      <c r="I84" s="6">
        <f t="shared" si="19"/>
        <v>0.2</v>
      </c>
      <c r="J84" s="6">
        <f t="shared" si="20"/>
        <v>0.2</v>
      </c>
      <c r="K84" s="6">
        <f t="shared" si="21"/>
        <v>0.4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10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0.4</v>
      </c>
      <c r="W84">
        <f t="shared" si="28"/>
        <v>0</v>
      </c>
      <c r="X84" s="6">
        <f t="shared" si="29"/>
        <v>0</v>
      </c>
      <c r="Y84">
        <f t="shared" si="30"/>
        <v>6</v>
      </c>
      <c r="Z84" s="6">
        <f t="shared" si="31"/>
        <v>0.6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3</v>
      </c>
      <c r="D85" s="59">
        <f>COUNTIFS('2way'!$A$3:$A$7690,"&gt;50%",'2way'!$Y$3:$Y$7690,"N",'2way'!$Q$3:$Q$7690,"=" &amp;B85) +  COUNTIFS('2way'!$A$3:$A$7690,"&gt;50%",'2way'!$Y$3:$Y$7690,"N",'2way'!$R$3:$R$7690,"=" &amp;B85)</f>
        <v>2</v>
      </c>
      <c r="E85" s="59">
        <f>COUNTIFS('2way'!$B$3:$B$7690,"&gt;50%",'2way'!$Y$3:$Y$7690,"N",'2way'!$Q$3:$Q$7690,"=" &amp;B85) +  COUNTIFS('2way'!$B$3:$B$7690,"&gt;50%",'2way'!$Y$3:$Y$7690,"N",'2way'!$R$3:$R$7690,"=" &amp;B85)</f>
        <v>3</v>
      </c>
      <c r="F85" s="5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10</v>
      </c>
      <c r="H85" s="6">
        <f t="shared" si="18"/>
        <v>0.3</v>
      </c>
      <c r="I85" s="6">
        <f t="shared" si="19"/>
        <v>0.2</v>
      </c>
      <c r="J85" s="6">
        <f t="shared" si="20"/>
        <v>0.3</v>
      </c>
      <c r="K85" s="6">
        <f t="shared" si="21"/>
        <v>0.2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10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6</v>
      </c>
      <c r="V85" s="6">
        <f t="shared" si="27"/>
        <v>0.6</v>
      </c>
      <c r="W85">
        <f t="shared" si="28"/>
        <v>0</v>
      </c>
      <c r="X85" s="6">
        <f t="shared" si="29"/>
        <v>0</v>
      </c>
      <c r="Y85">
        <f t="shared" si="30"/>
        <v>4</v>
      </c>
      <c r="Z85" s="6">
        <f t="shared" si="31"/>
        <v>0.4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0</v>
      </c>
      <c r="D86" s="59">
        <f>COUNTIFS('2way'!$A$3:$A$7690,"&gt;50%",'2way'!$Y$3:$Y$7690,"N",'2way'!$Q$3:$Q$7690,"=" &amp;B86) +  COUNTIFS('2way'!$A$3:$A$7690,"&gt;50%",'2way'!$Y$3:$Y$7690,"N",'2way'!$R$3:$R$7690,"=" &amp;B86)</f>
        <v>4</v>
      </c>
      <c r="E86" s="59">
        <f>COUNTIFS('2way'!$B$3:$B$7690,"&gt;50%",'2way'!$Y$3:$Y$7690,"N",'2way'!$Q$3:$Q$7690,"=" &amp;B86) +  COUNTIFS('2way'!$B$3:$B$7690,"&gt;50%",'2way'!$Y$3:$Y$7690,"N",'2way'!$R$3:$R$7690,"=" &amp;B86)</f>
        <v>2</v>
      </c>
      <c r="F86" s="5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10</v>
      </c>
      <c r="H86" s="6">
        <f t="shared" si="18"/>
        <v>0</v>
      </c>
      <c r="I86" s="6">
        <f t="shared" si="19"/>
        <v>0.4</v>
      </c>
      <c r="J86" s="6">
        <f t="shared" si="20"/>
        <v>0.2</v>
      </c>
      <c r="K86" s="6">
        <f t="shared" si="21"/>
        <v>0.4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10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2</v>
      </c>
      <c r="V86" s="6">
        <f t="shared" si="27"/>
        <v>0.2</v>
      </c>
      <c r="W86">
        <f t="shared" si="28"/>
        <v>0</v>
      </c>
      <c r="X86" s="6">
        <f t="shared" si="29"/>
        <v>0</v>
      </c>
      <c r="Y86">
        <f t="shared" si="30"/>
        <v>8</v>
      </c>
      <c r="Z86" s="6">
        <f t="shared" si="31"/>
        <v>0.8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0</v>
      </c>
      <c r="E87" s="59">
        <f>COUNTIFS('2way'!$B$3:$B$7690,"&gt;50%",'2way'!$Y$3:$Y$7690,"N",'2way'!$Q$3:$Q$7690,"=" &amp;B87) +  COUNTIFS('2way'!$B$3:$B$7690,"&gt;50%",'2way'!$Y$3:$Y$7690,"N",'2way'!$R$3:$R$7690,"=" &amp;B87)</f>
        <v>3</v>
      </c>
      <c r="F87" s="59">
        <f>COUNTIFS('2way'!$B$3:$B$7690,"&gt;50%",'2way'!$Y$3:$Y$7690,"Y",'2way'!$Q$3:$Q$7690,"=" &amp;B87) +  COUNTIFS('2way'!$B$3:$B$7690,"&gt;50%",'2way'!$Y$3:$Y$7690,"Y",'2way'!$R$3:$R$7690,"=" &amp;B87)</f>
        <v>4</v>
      </c>
      <c r="G87">
        <f>COUNTIF('2way'!$Q$3:$Q$7690,"=" &amp;B87) + COUNTIF('2way'!$R$3:$R$7690,"=" &amp;B87)</f>
        <v>10</v>
      </c>
      <c r="H87" s="6">
        <f t="shared" si="18"/>
        <v>0</v>
      </c>
      <c r="I87" s="6">
        <f t="shared" si="19"/>
        <v>0</v>
      </c>
      <c r="J87" s="6">
        <f t="shared" si="20"/>
        <v>0.3</v>
      </c>
      <c r="K87" s="6">
        <f t="shared" si="21"/>
        <v>0.4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10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3</v>
      </c>
      <c r="V87" s="6">
        <f t="shared" si="27"/>
        <v>0.3</v>
      </c>
      <c r="W87">
        <f t="shared" si="28"/>
        <v>0</v>
      </c>
      <c r="X87" s="6">
        <f t="shared" si="29"/>
        <v>0</v>
      </c>
      <c r="Y87">
        <f t="shared" si="30"/>
        <v>4</v>
      </c>
      <c r="Z87" s="6">
        <f t="shared" si="31"/>
        <v>0.4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0</v>
      </c>
      <c r="D88" s="59">
        <f>COUNTIFS('2way'!$A$3:$A$7690,"&gt;50%",'2way'!$Y$3:$Y$7690,"N",'2way'!$Q$3:$Q$7690,"=" &amp;B88) +  COUNTIFS('2way'!$A$3:$A$7690,"&gt;50%",'2way'!$Y$3:$Y$7690,"N",'2way'!$R$3:$R$7690,"=" &amp;B88)</f>
        <v>4</v>
      </c>
      <c r="E88" s="59">
        <f>COUNTIFS('2way'!$B$3:$B$7690,"&gt;50%",'2way'!$Y$3:$Y$7690,"N",'2way'!$Q$3:$Q$7690,"=" &amp;B88) +  COUNTIFS('2way'!$B$3:$B$7690,"&gt;50%",'2way'!$Y$3:$Y$7690,"N",'2way'!$R$3:$R$7690,"=" &amp;B88)</f>
        <v>3</v>
      </c>
      <c r="F88" s="5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10</v>
      </c>
      <c r="H88" s="6">
        <f t="shared" si="18"/>
        <v>0</v>
      </c>
      <c r="I88" s="6">
        <f t="shared" si="19"/>
        <v>0.4</v>
      </c>
      <c r="J88" s="6">
        <f t="shared" si="20"/>
        <v>0.3</v>
      </c>
      <c r="K88" s="6">
        <f t="shared" si="21"/>
        <v>0.3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10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3</v>
      </c>
      <c r="V88" s="6">
        <f t="shared" si="27"/>
        <v>0.3</v>
      </c>
      <c r="W88">
        <f t="shared" si="28"/>
        <v>0</v>
      </c>
      <c r="X88" s="6">
        <f t="shared" si="29"/>
        <v>0</v>
      </c>
      <c r="Y88">
        <f t="shared" si="30"/>
        <v>7</v>
      </c>
      <c r="Z88" s="6">
        <f t="shared" si="31"/>
        <v>0.7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4</v>
      </c>
      <c r="D89" s="59">
        <f>COUNTIFS('2way'!$A$3:$A$7690,"&gt;50%",'2way'!$Y$3:$Y$7690,"N",'2way'!$Q$3:$Q$7690,"=" &amp;B89) +  COUNTIFS('2way'!$A$3:$A$7690,"&gt;50%",'2way'!$Y$3:$Y$7690,"N",'2way'!$R$3:$R$7690,"=" &amp;B89)</f>
        <v>2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2</v>
      </c>
      <c r="G89">
        <f>COUNTIF('2way'!$Q$3:$Q$7690,"=" &amp;B89) + COUNTIF('2way'!$R$3:$R$7690,"=" &amp;B89)</f>
        <v>10</v>
      </c>
      <c r="H89" s="6">
        <f t="shared" si="18"/>
        <v>0.4</v>
      </c>
      <c r="I89" s="6">
        <f t="shared" si="19"/>
        <v>0.2</v>
      </c>
      <c r="J89" s="6">
        <f t="shared" si="20"/>
        <v>0.2</v>
      </c>
      <c r="K89" s="6">
        <f t="shared" si="21"/>
        <v>0.2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10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6</v>
      </c>
      <c r="V89" s="6">
        <f t="shared" si="27"/>
        <v>0.6</v>
      </c>
      <c r="W89">
        <f t="shared" si="28"/>
        <v>0</v>
      </c>
      <c r="X89" s="6">
        <f t="shared" si="29"/>
        <v>0</v>
      </c>
      <c r="Y89">
        <f t="shared" si="30"/>
        <v>4</v>
      </c>
      <c r="Z89" s="6">
        <f t="shared" si="31"/>
        <v>0.4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0</v>
      </c>
      <c r="D90" s="59">
        <f>COUNTIFS('2way'!$A$3:$A$7690,"&gt;50%",'2way'!$Y$3:$Y$7690,"N",'2way'!$Q$3:$Q$7690,"=" &amp;B90) +  COUNTIFS('2way'!$A$3:$A$7690,"&gt;50%",'2way'!$Y$3:$Y$7690,"N",'2way'!$R$3:$R$7690,"=" &amp;B90)</f>
        <v>3</v>
      </c>
      <c r="E90" s="59">
        <f>COUNTIFS('2way'!$B$3:$B$7690,"&gt;50%",'2way'!$Y$3:$Y$7690,"N",'2way'!$Q$3:$Q$7690,"=" &amp;B90) +  COUNTIFS('2way'!$B$3:$B$7690,"&gt;50%",'2way'!$Y$3:$Y$7690,"N",'2way'!$R$3:$R$7690,"=" &amp;B90)</f>
        <v>1</v>
      </c>
      <c r="F90" s="5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10</v>
      </c>
      <c r="H90" s="6">
        <f t="shared" si="18"/>
        <v>0</v>
      </c>
      <c r="I90" s="6">
        <f t="shared" si="19"/>
        <v>0.3</v>
      </c>
      <c r="J90" s="6">
        <f t="shared" si="20"/>
        <v>0.1</v>
      </c>
      <c r="K90" s="6">
        <f t="shared" si="21"/>
        <v>0.3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10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1</v>
      </c>
      <c r="V90" s="6">
        <f t="shared" si="27"/>
        <v>0.1</v>
      </c>
      <c r="W90">
        <f t="shared" si="28"/>
        <v>0</v>
      </c>
      <c r="X90" s="6">
        <f t="shared" si="29"/>
        <v>0</v>
      </c>
      <c r="Y90">
        <f t="shared" si="30"/>
        <v>6</v>
      </c>
      <c r="Z90" s="6">
        <f t="shared" si="31"/>
        <v>0.6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6</v>
      </c>
      <c r="F91" s="5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11</v>
      </c>
      <c r="H91" s="6">
        <f t="shared" si="18"/>
        <v>0.18181818181818182</v>
      </c>
      <c r="I91" s="6">
        <f t="shared" si="19"/>
        <v>0.18181818181818182</v>
      </c>
      <c r="J91" s="6">
        <f t="shared" si="20"/>
        <v>0.54545454545454541</v>
      </c>
      <c r="K91" s="6">
        <f t="shared" si="21"/>
        <v>9.0909090909090912E-2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11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8</v>
      </c>
      <c r="V91" s="6">
        <f t="shared" si="27"/>
        <v>0.72727272727272729</v>
      </c>
      <c r="W91">
        <f t="shared" si="28"/>
        <v>0</v>
      </c>
      <c r="X91" s="6">
        <f t="shared" si="29"/>
        <v>0</v>
      </c>
      <c r="Y91">
        <f t="shared" si="30"/>
        <v>3</v>
      </c>
      <c r="Z91" s="6">
        <f t="shared" si="31"/>
        <v>0.27272727272727271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6</v>
      </c>
      <c r="F92" s="59">
        <f>COUNTIFS('2way'!$B$3:$B$7690,"&gt;50%",'2way'!$Y$3:$Y$7690,"Y",'2way'!$Q$3:$Q$7690,"=" &amp;B92) +  COUNTIFS('2way'!$B$3:$B$7690,"&gt;50%",'2way'!$Y$3:$Y$7690,"Y",'2way'!$R$3:$R$7690,"=" &amp;B92)</f>
        <v>3</v>
      </c>
      <c r="G92">
        <f>COUNTIF('2way'!$Q$3:$Q$7690,"=" &amp;B92) + COUNTIF('2way'!$R$3:$R$7690,"=" &amp;B92)</f>
        <v>12</v>
      </c>
      <c r="H92" s="6">
        <f t="shared" si="18"/>
        <v>8.3333333333333329E-2</v>
      </c>
      <c r="I92" s="6">
        <f t="shared" si="19"/>
        <v>8.3333333333333329E-2</v>
      </c>
      <c r="J92" s="6">
        <f t="shared" si="20"/>
        <v>0.5</v>
      </c>
      <c r="K92" s="6">
        <f t="shared" si="21"/>
        <v>0.25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12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7</v>
      </c>
      <c r="V92" s="6">
        <f t="shared" si="27"/>
        <v>0.58333333333333337</v>
      </c>
      <c r="W92">
        <f t="shared" si="28"/>
        <v>0</v>
      </c>
      <c r="X92" s="6">
        <f t="shared" si="29"/>
        <v>0</v>
      </c>
      <c r="Y92">
        <f t="shared" si="30"/>
        <v>4</v>
      </c>
      <c r="Z92" s="6">
        <f t="shared" si="31"/>
        <v>0.33333333333333331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1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7</v>
      </c>
      <c r="F93" s="59">
        <f>COUNTIFS('2way'!$B$3:$B$7690,"&gt;50%",'2way'!$Y$3:$Y$7690,"Y",'2way'!$Q$3:$Q$7690,"=" &amp;B93) +  COUNTIFS('2way'!$B$3:$B$7690,"&gt;50%",'2way'!$Y$3:$Y$7690,"Y",'2way'!$R$3:$R$7690,"=" &amp;B93)</f>
        <v>4</v>
      </c>
      <c r="G93">
        <f>COUNTIF('2way'!$Q$3:$Q$7690,"=" &amp;B93) + COUNTIF('2way'!$R$3:$R$7690,"=" &amp;B93)</f>
        <v>13</v>
      </c>
      <c r="H93" s="6">
        <f t="shared" si="18"/>
        <v>7.6923076923076927E-2</v>
      </c>
      <c r="I93" s="6">
        <f t="shared" si="19"/>
        <v>0</v>
      </c>
      <c r="J93" s="6">
        <f t="shared" si="20"/>
        <v>0.53846153846153844</v>
      </c>
      <c r="K93" s="6">
        <f t="shared" si="21"/>
        <v>0.30769230769230771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13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8</v>
      </c>
      <c r="V93" s="6">
        <f t="shared" si="27"/>
        <v>0.61538461538461542</v>
      </c>
      <c r="W93">
        <f t="shared" si="28"/>
        <v>0</v>
      </c>
      <c r="X93" s="6">
        <f t="shared" si="29"/>
        <v>0</v>
      </c>
      <c r="Y93">
        <f t="shared" si="30"/>
        <v>4</v>
      </c>
      <c r="Z93" s="6">
        <f t="shared" si="31"/>
        <v>0.30769230769230771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5</v>
      </c>
      <c r="F94" s="59">
        <f>COUNTIFS('2way'!$B$3:$B$7690,"&gt;50%",'2way'!$Y$3:$Y$7690,"Y",'2way'!$Q$3:$Q$7690,"=" &amp;B94) +  COUNTIFS('2way'!$B$3:$B$7690,"&gt;50%",'2way'!$Y$3:$Y$7690,"Y",'2way'!$R$3:$R$7690,"=" &amp;B94)</f>
        <v>2</v>
      </c>
      <c r="G94">
        <f>COUNTIF('2way'!$Q$3:$Q$7690,"=" &amp;B94) + COUNTIF('2way'!$R$3:$R$7690,"=" &amp;B94)</f>
        <v>11</v>
      </c>
      <c r="H94" s="6">
        <f t="shared" si="18"/>
        <v>9.0909090909090912E-2</v>
      </c>
      <c r="I94" s="6">
        <f t="shared" si="19"/>
        <v>0.18181818181818182</v>
      </c>
      <c r="J94" s="6">
        <f t="shared" si="20"/>
        <v>0.45454545454545453</v>
      </c>
      <c r="K94" s="6">
        <f t="shared" si="21"/>
        <v>0.18181818181818182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11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6</v>
      </c>
      <c r="V94" s="6">
        <f t="shared" si="27"/>
        <v>0.54545454545454541</v>
      </c>
      <c r="W94">
        <f t="shared" si="28"/>
        <v>0</v>
      </c>
      <c r="X94" s="6">
        <f t="shared" si="29"/>
        <v>0</v>
      </c>
      <c r="Y94">
        <f t="shared" si="30"/>
        <v>4</v>
      </c>
      <c r="Z94" s="6">
        <f t="shared" si="31"/>
        <v>0.36363636363636365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1</v>
      </c>
      <c r="E95" s="59">
        <f>COUNTIFS('2way'!$B$3:$B$7690,"&gt;50%",'2way'!$Y$3:$Y$7690,"N",'2way'!$Q$3:$Q$7690,"=" &amp;B95) +  COUNTIFS('2way'!$B$3:$B$7690,"&gt;50%",'2way'!$Y$3:$Y$7690,"N",'2way'!$R$3:$R$7690,"=" &amp;B95)</f>
        <v>3</v>
      </c>
      <c r="F95" s="59">
        <f>COUNTIFS('2way'!$B$3:$B$7690,"&gt;50%",'2way'!$Y$3:$Y$7690,"Y",'2way'!$Q$3:$Q$7690,"=" &amp;B95) +  COUNTIFS('2way'!$B$3:$B$7690,"&gt;50%",'2way'!$Y$3:$Y$7690,"Y",'2way'!$R$3:$R$7690,"=" &amp;B95)</f>
        <v>3</v>
      </c>
      <c r="G95">
        <f>COUNTIF('2way'!$Q$3:$Q$7690,"=" &amp;B95) + COUNTIF('2way'!$R$3:$R$7690,"=" &amp;B95)</f>
        <v>10</v>
      </c>
      <c r="H95" s="6">
        <f t="shared" si="18"/>
        <v>0.1</v>
      </c>
      <c r="I95" s="6">
        <f t="shared" si="19"/>
        <v>0.1</v>
      </c>
      <c r="J95" s="6">
        <f t="shared" si="20"/>
        <v>0.3</v>
      </c>
      <c r="K95" s="6">
        <f t="shared" si="21"/>
        <v>0.3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10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4</v>
      </c>
      <c r="V95" s="6">
        <f t="shared" si="27"/>
        <v>0.4</v>
      </c>
      <c r="W95">
        <f t="shared" si="28"/>
        <v>0</v>
      </c>
      <c r="X95" s="6">
        <f t="shared" si="29"/>
        <v>0</v>
      </c>
      <c r="Y95">
        <f t="shared" si="30"/>
        <v>4</v>
      </c>
      <c r="Z95" s="6">
        <f t="shared" si="31"/>
        <v>0.4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0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6</v>
      </c>
      <c r="F96" s="59">
        <f>COUNTIFS('2way'!$B$3:$B$7690,"&gt;50%",'2way'!$Y$3:$Y$7690,"Y",'2way'!$Q$3:$Q$7690,"=" &amp;B96) +  COUNTIFS('2way'!$B$3:$B$7690,"&gt;50%",'2way'!$Y$3:$Y$7690,"Y",'2way'!$R$3:$R$7690,"=" &amp;B96)</f>
        <v>4</v>
      </c>
      <c r="G96">
        <f>COUNTIF('2way'!$Q$3:$Q$7690,"=" &amp;B96) + COUNTIF('2way'!$R$3:$R$7690,"=" &amp;B96)</f>
        <v>12</v>
      </c>
      <c r="H96" s="6">
        <f t="shared" si="18"/>
        <v>0</v>
      </c>
      <c r="I96" s="6">
        <f t="shared" si="19"/>
        <v>8.3333333333333329E-2</v>
      </c>
      <c r="J96" s="6">
        <f t="shared" si="20"/>
        <v>0.5</v>
      </c>
      <c r="K96" s="6">
        <f t="shared" si="21"/>
        <v>0.33333333333333331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12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6</v>
      </c>
      <c r="V96" s="6">
        <f t="shared" si="27"/>
        <v>0.5</v>
      </c>
      <c r="W96">
        <f t="shared" si="28"/>
        <v>0</v>
      </c>
      <c r="X96" s="6">
        <f t="shared" si="29"/>
        <v>0</v>
      </c>
      <c r="Y96">
        <f t="shared" si="30"/>
        <v>5</v>
      </c>
      <c r="Z96" s="6">
        <f t="shared" si="31"/>
        <v>0.41666666666666669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3</v>
      </c>
      <c r="F97" s="5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9</v>
      </c>
      <c r="H97" s="6">
        <f t="shared" si="18"/>
        <v>0.22222222222222221</v>
      </c>
      <c r="I97" s="6">
        <f t="shared" si="19"/>
        <v>0.1111111111111111</v>
      </c>
      <c r="J97" s="6">
        <f t="shared" si="20"/>
        <v>0.33333333333333331</v>
      </c>
      <c r="K97" s="6">
        <f t="shared" si="21"/>
        <v>0.22222222222222221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9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5</v>
      </c>
      <c r="V97" s="6">
        <f t="shared" si="27"/>
        <v>0.55555555555555558</v>
      </c>
      <c r="W97">
        <f t="shared" si="28"/>
        <v>0</v>
      </c>
      <c r="X97" s="6">
        <f t="shared" si="29"/>
        <v>0</v>
      </c>
      <c r="Y97">
        <f t="shared" si="30"/>
        <v>3</v>
      </c>
      <c r="Z97" s="6">
        <f t="shared" si="31"/>
        <v>0.33333333333333331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4</v>
      </c>
      <c r="D98" s="59">
        <f>COUNTIFS('2way'!$A$3:$A$7690,"&gt;50%",'2way'!$Y$3:$Y$7690,"N",'2way'!$Q$3:$Q$7690,"=" &amp;B98) +  COUNTIFS('2way'!$A$3:$A$7690,"&gt;50%",'2way'!$Y$3:$Y$7690,"N",'2way'!$R$3:$R$7690,"=" &amp;B98)</f>
        <v>0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4</v>
      </c>
      <c r="G98">
        <f>COUNTIF('2way'!$Q$3:$Q$7690,"=" &amp;B98) + COUNTIF('2way'!$R$3:$R$7690,"=" &amp;B98)</f>
        <v>10</v>
      </c>
      <c r="H98" s="6">
        <f t="shared" si="18"/>
        <v>0.4</v>
      </c>
      <c r="I98" s="6">
        <f t="shared" si="19"/>
        <v>0</v>
      </c>
      <c r="J98" s="6">
        <f t="shared" si="20"/>
        <v>0.1</v>
      </c>
      <c r="K98" s="6">
        <f t="shared" si="21"/>
        <v>0.4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10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5</v>
      </c>
      <c r="V98" s="6">
        <f t="shared" si="27"/>
        <v>0.5</v>
      </c>
      <c r="W98">
        <f t="shared" si="28"/>
        <v>0</v>
      </c>
      <c r="X98" s="6">
        <f t="shared" si="29"/>
        <v>0</v>
      </c>
      <c r="Y98">
        <f t="shared" si="30"/>
        <v>4</v>
      </c>
      <c r="Z98" s="6">
        <f t="shared" si="31"/>
        <v>0.4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1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2</v>
      </c>
      <c r="F99" s="59">
        <f>COUNTIFS('2way'!$B$3:$B$7690,"&gt;50%",'2way'!$Y$3:$Y$7690,"Y",'2way'!$Q$3:$Q$7690,"=" &amp;B99) +  COUNTIFS('2way'!$B$3:$B$7690,"&gt;50%",'2way'!$Y$3:$Y$7690,"Y",'2way'!$R$3:$R$7690,"=" &amp;B99)</f>
        <v>6</v>
      </c>
      <c r="G99">
        <f>COUNTIF('2way'!$Q$3:$Q$7690,"=" &amp;B99) + COUNTIF('2way'!$R$3:$R$7690,"=" &amp;B99)</f>
        <v>11</v>
      </c>
      <c r="H99" s="6">
        <f t="shared" si="18"/>
        <v>9.0909090909090912E-2</v>
      </c>
      <c r="I99" s="6">
        <f t="shared" si="19"/>
        <v>0.18181818181818182</v>
      </c>
      <c r="J99" s="6">
        <f t="shared" si="20"/>
        <v>0.18181818181818182</v>
      </c>
      <c r="K99" s="6">
        <f t="shared" si="21"/>
        <v>0.54545454545454541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11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3</v>
      </c>
      <c r="V99" s="6">
        <f t="shared" si="27"/>
        <v>0.27272727272727271</v>
      </c>
      <c r="W99">
        <f t="shared" si="28"/>
        <v>0</v>
      </c>
      <c r="X99" s="6">
        <f t="shared" si="29"/>
        <v>0</v>
      </c>
      <c r="Y99">
        <f t="shared" si="30"/>
        <v>8</v>
      </c>
      <c r="Z99" s="6">
        <f t="shared" si="31"/>
        <v>0.72727272727272729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4</v>
      </c>
      <c r="F100" s="59">
        <f>COUNTIFS('2way'!$B$3:$B$7690,"&gt;50%",'2way'!$Y$3:$Y$7690,"Y",'2way'!$Q$3:$Q$7690,"=" &amp;B100) +  COUNTIFS('2way'!$B$3:$B$7690,"&gt;50%",'2way'!$Y$3:$Y$7690,"Y",'2way'!$R$3:$R$7690,"=" &amp;B100)</f>
        <v>3</v>
      </c>
      <c r="G100">
        <f>COUNTIF('2way'!$Q$3:$Q$7690,"=" &amp;B100) + COUNTIF('2way'!$R$3:$R$7690,"=" &amp;B100)</f>
        <v>11</v>
      </c>
      <c r="H100" s="6">
        <f t="shared" si="18"/>
        <v>0.18181818181818182</v>
      </c>
      <c r="I100" s="6">
        <f t="shared" si="19"/>
        <v>0.18181818181818182</v>
      </c>
      <c r="J100" s="6">
        <f t="shared" si="20"/>
        <v>0.36363636363636365</v>
      </c>
      <c r="K100" s="6">
        <f t="shared" si="21"/>
        <v>0.27272727272727271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11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6</v>
      </c>
      <c r="V100" s="6">
        <f t="shared" si="27"/>
        <v>0.54545454545454541</v>
      </c>
      <c r="W100">
        <f t="shared" si="28"/>
        <v>0</v>
      </c>
      <c r="X100" s="6">
        <f t="shared" si="29"/>
        <v>0</v>
      </c>
      <c r="Y100">
        <f t="shared" si="30"/>
        <v>5</v>
      </c>
      <c r="Z100" s="6">
        <f t="shared" si="31"/>
        <v>0.45454545454545453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0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4</v>
      </c>
      <c r="F101" s="59">
        <f>COUNTIFS('2way'!$B$3:$B$7690,"&gt;50%",'2way'!$Y$3:$Y$7690,"Y",'2way'!$Q$3:$Q$7690,"=" &amp;B101) +  COUNTIFS('2way'!$B$3:$B$7690,"&gt;50%",'2way'!$Y$3:$Y$7690,"Y",'2way'!$R$3:$R$7690,"=" &amp;B101)</f>
        <v>4</v>
      </c>
      <c r="G101">
        <f>COUNTIF('2way'!$Q$3:$Q$7690,"=" &amp;B101) + COUNTIF('2way'!$R$3:$R$7690,"=" &amp;B101)</f>
        <v>10</v>
      </c>
      <c r="H101" s="6">
        <f t="shared" si="18"/>
        <v>0</v>
      </c>
      <c r="I101" s="6">
        <f t="shared" si="19"/>
        <v>0.2</v>
      </c>
      <c r="J101" s="6">
        <f t="shared" si="20"/>
        <v>0.4</v>
      </c>
      <c r="K101" s="6">
        <f t="shared" si="21"/>
        <v>0.4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10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4</v>
      </c>
      <c r="V101" s="6">
        <f t="shared" si="27"/>
        <v>0.4</v>
      </c>
      <c r="W101">
        <f t="shared" si="28"/>
        <v>0</v>
      </c>
      <c r="X101" s="6">
        <f t="shared" si="29"/>
        <v>0</v>
      </c>
      <c r="Y101">
        <f t="shared" si="30"/>
        <v>6</v>
      </c>
      <c r="Z101" s="6">
        <f t="shared" si="31"/>
        <v>0.6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1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6</v>
      </c>
      <c r="G102">
        <f>COUNTIF('2way'!$Q$3:$Q$7690,"=" &amp;B102) + COUNTIF('2way'!$R$3:$R$7690,"=" &amp;B102)</f>
        <v>10</v>
      </c>
      <c r="H102" s="6">
        <f t="shared" si="18"/>
        <v>0.1</v>
      </c>
      <c r="I102" s="6">
        <f t="shared" si="19"/>
        <v>0</v>
      </c>
      <c r="J102" s="6">
        <f t="shared" si="20"/>
        <v>0.3</v>
      </c>
      <c r="K102" s="6">
        <f t="shared" si="21"/>
        <v>0.6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10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4</v>
      </c>
      <c r="V102" s="6">
        <f t="shared" si="27"/>
        <v>0.4</v>
      </c>
      <c r="W102">
        <f t="shared" si="28"/>
        <v>0</v>
      </c>
      <c r="X102" s="6">
        <f t="shared" si="29"/>
        <v>0</v>
      </c>
      <c r="Y102">
        <f t="shared" si="30"/>
        <v>6</v>
      </c>
      <c r="Z102" s="6">
        <f t="shared" si="31"/>
        <v>0.6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1</v>
      </c>
      <c r="D103" s="59">
        <f>COUNTIFS('2way'!$A$3:$A$7690,"&gt;50%",'2way'!$Y$3:$Y$7690,"N",'2way'!$Q$3:$Q$7690,"=" &amp;B103) +  COUNTIFS('2way'!$A$3:$A$7690,"&gt;50%",'2way'!$Y$3:$Y$7690,"N",'2way'!$R$3:$R$7690,"=" &amp;B103)</f>
        <v>0</v>
      </c>
      <c r="E103" s="59">
        <f>COUNTIFS('2way'!$B$3:$B$7690,"&gt;50%",'2way'!$Y$3:$Y$7690,"N",'2way'!$Q$3:$Q$7690,"=" &amp;B103) +  COUNTIFS('2way'!$B$3:$B$7690,"&gt;50%",'2way'!$Y$3:$Y$7690,"N",'2way'!$R$3:$R$7690,"=" &amp;B103)</f>
        <v>2</v>
      </c>
      <c r="F103" s="59">
        <f>COUNTIFS('2way'!$B$3:$B$7690,"&gt;50%",'2way'!$Y$3:$Y$7690,"Y",'2way'!$Q$3:$Q$7690,"=" &amp;B103) +  COUNTIFS('2way'!$B$3:$B$7690,"&gt;50%",'2way'!$Y$3:$Y$7690,"Y",'2way'!$R$3:$R$7690,"=" &amp;B103)</f>
        <v>4</v>
      </c>
      <c r="G103">
        <f>COUNTIF('2way'!$Q$3:$Q$7690,"=" &amp;B103) + COUNTIF('2way'!$R$3:$R$7690,"=" &amp;B103)</f>
        <v>7</v>
      </c>
      <c r="H103" s="6">
        <f t="shared" si="18"/>
        <v>0.14285714285714285</v>
      </c>
      <c r="I103" s="6">
        <f t="shared" si="19"/>
        <v>0</v>
      </c>
      <c r="J103" s="6">
        <f t="shared" si="20"/>
        <v>0.2857142857142857</v>
      </c>
      <c r="K103" s="6">
        <f t="shared" si="21"/>
        <v>0.5714285714285714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7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0.42857142857142855</v>
      </c>
      <c r="W103">
        <f t="shared" si="28"/>
        <v>0</v>
      </c>
      <c r="X103" s="6">
        <f t="shared" si="29"/>
        <v>0</v>
      </c>
      <c r="Y103">
        <f t="shared" si="30"/>
        <v>4</v>
      </c>
      <c r="Z103" s="6">
        <f t="shared" si="31"/>
        <v>0.5714285714285714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1</v>
      </c>
      <c r="E104" s="59">
        <f>COUNTIFS('2way'!$B$3:$B$7690,"&gt;50%",'2way'!$Y$3:$Y$7690,"N",'2way'!$Q$3:$Q$7690,"=" &amp;B104) +  COUNTIFS('2way'!$B$3:$B$7690,"&gt;50%",'2way'!$Y$3:$Y$7690,"N",'2way'!$R$3:$R$7690,"=" &amp;B104)</f>
        <v>1</v>
      </c>
      <c r="F104" s="5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8</v>
      </c>
      <c r="H104" s="6">
        <f t="shared" si="18"/>
        <v>0.25</v>
      </c>
      <c r="I104" s="6">
        <f t="shared" si="19"/>
        <v>0.125</v>
      </c>
      <c r="J104" s="6">
        <f t="shared" si="20"/>
        <v>0.125</v>
      </c>
      <c r="K104" s="6">
        <f t="shared" si="21"/>
        <v>0.5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8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3</v>
      </c>
      <c r="V104" s="6">
        <f t="shared" si="27"/>
        <v>0.375</v>
      </c>
      <c r="W104">
        <f t="shared" si="28"/>
        <v>0</v>
      </c>
      <c r="X104" s="6">
        <f t="shared" si="29"/>
        <v>0</v>
      </c>
      <c r="Y104">
        <f t="shared" si="30"/>
        <v>5</v>
      </c>
      <c r="Z104" s="6">
        <f t="shared" si="31"/>
        <v>0.625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2</v>
      </c>
      <c r="D105" s="59">
        <f>COUNTIFS('2way'!$A$3:$A$7690,"&gt;50%",'2way'!$Y$3:$Y$7690,"N",'2way'!$Q$3:$Q$7690,"=" &amp;B105) +  COUNTIFS('2way'!$A$3:$A$7690,"&gt;50%",'2way'!$Y$3:$Y$7690,"N",'2way'!$R$3:$R$7690,"=" &amp;B105)</f>
        <v>2</v>
      </c>
      <c r="E105" s="59">
        <f>COUNTIFS('2way'!$B$3:$B$7690,"&gt;50%",'2way'!$Y$3:$Y$7690,"N",'2way'!$Q$3:$Q$7690,"=" &amp;B105) +  COUNTIFS('2way'!$B$3:$B$7690,"&gt;50%",'2way'!$Y$3:$Y$7690,"N",'2way'!$R$3:$R$7690,"=" &amp;B105)</f>
        <v>2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8</v>
      </c>
      <c r="H105" s="6">
        <f t="shared" si="18"/>
        <v>0.25</v>
      </c>
      <c r="I105" s="6">
        <f t="shared" si="19"/>
        <v>0.25</v>
      </c>
      <c r="J105" s="6">
        <f t="shared" si="20"/>
        <v>0.25</v>
      </c>
      <c r="K105" s="6">
        <f t="shared" si="21"/>
        <v>0.25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8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4</v>
      </c>
      <c r="V105" s="6">
        <f t="shared" si="27"/>
        <v>0.5</v>
      </c>
      <c r="W105">
        <f t="shared" si="28"/>
        <v>0</v>
      </c>
      <c r="X105" s="6">
        <f t="shared" si="29"/>
        <v>0</v>
      </c>
      <c r="Y105">
        <f t="shared" si="30"/>
        <v>4</v>
      </c>
      <c r="Z105" s="6">
        <f t="shared" si="31"/>
        <v>0.5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2</v>
      </c>
      <c r="E106" s="59">
        <f>COUNTIFS('2way'!$B$3:$B$7690,"&gt;50%",'2way'!$Y$3:$Y$7690,"N",'2way'!$Q$3:$Q$7690,"=" &amp;B106) +  COUNTIFS('2way'!$B$3:$B$7690,"&gt;50%",'2way'!$Y$3:$Y$7690,"N",'2way'!$R$3:$R$7690,"=" &amp;B106)</f>
        <v>2</v>
      </c>
      <c r="F106" s="59">
        <f>COUNTIFS('2way'!$B$3:$B$7690,"&gt;50%",'2way'!$Y$3:$Y$7690,"Y",'2way'!$Q$3:$Q$7690,"=" &amp;B106) +  COUNTIFS('2way'!$B$3:$B$7690,"&gt;50%",'2way'!$Y$3:$Y$7690,"Y",'2way'!$R$3:$R$7690,"=" &amp;B106)</f>
        <v>5</v>
      </c>
      <c r="G106">
        <f>COUNTIF('2way'!$Q$3:$Q$7690,"=" &amp;B106) + COUNTIF('2way'!$R$3:$R$7690,"=" &amp;B106)</f>
        <v>10</v>
      </c>
      <c r="H106" s="6">
        <f t="shared" si="18"/>
        <v>0.1</v>
      </c>
      <c r="I106" s="6">
        <f t="shared" si="19"/>
        <v>0.2</v>
      </c>
      <c r="J106" s="6">
        <f t="shared" si="20"/>
        <v>0.2</v>
      </c>
      <c r="K106" s="6">
        <f t="shared" si="21"/>
        <v>0.5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10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3</v>
      </c>
      <c r="V106" s="6">
        <f t="shared" si="27"/>
        <v>0.3</v>
      </c>
      <c r="W106">
        <f t="shared" si="28"/>
        <v>0</v>
      </c>
      <c r="X106" s="6">
        <f t="shared" si="29"/>
        <v>0</v>
      </c>
      <c r="Y106">
        <f t="shared" si="30"/>
        <v>7</v>
      </c>
      <c r="Z106" s="6">
        <f t="shared" si="31"/>
        <v>0.7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1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1</v>
      </c>
      <c r="F107" s="59">
        <f>COUNTIFS('2way'!$B$3:$B$7690,"&gt;50%",'2way'!$Y$3:$Y$7690,"Y",'2way'!$Q$3:$Q$7690,"=" &amp;B107) +  COUNTIFS('2way'!$B$3:$B$7690,"&gt;50%",'2way'!$Y$3:$Y$7690,"Y",'2way'!$R$3:$R$7690,"=" &amp;B107)</f>
        <v>6</v>
      </c>
      <c r="G107">
        <f>COUNTIF('2way'!$Q$3:$Q$7690,"=" &amp;B107) + COUNTIF('2way'!$R$3:$R$7690,"=" &amp;B107)</f>
        <v>8</v>
      </c>
      <c r="H107" s="6">
        <f t="shared" si="18"/>
        <v>0.125</v>
      </c>
      <c r="I107" s="6">
        <f t="shared" si="19"/>
        <v>0</v>
      </c>
      <c r="J107" s="6">
        <f t="shared" si="20"/>
        <v>0.125</v>
      </c>
      <c r="K107" s="6">
        <f t="shared" si="21"/>
        <v>0.75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8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2</v>
      </c>
      <c r="V107" s="6">
        <f t="shared" si="27"/>
        <v>0.25</v>
      </c>
      <c r="W107">
        <f t="shared" si="28"/>
        <v>0</v>
      </c>
      <c r="X107" s="6">
        <f t="shared" si="29"/>
        <v>0</v>
      </c>
      <c r="Y107">
        <f t="shared" si="30"/>
        <v>6</v>
      </c>
      <c r="Z107" s="6">
        <f t="shared" si="31"/>
        <v>0.75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0</v>
      </c>
      <c r="E108" s="59">
        <f>COUNTIFS('2way'!$B$3:$B$7690,"&gt;50%",'2way'!$Y$3:$Y$7690,"N",'2way'!$Q$3:$Q$7690,"=" &amp;B108) +  COUNTIFS('2way'!$B$3:$B$7690,"&gt;50%",'2way'!$Y$3:$Y$7690,"N",'2way'!$R$3:$R$7690,"=" &amp;B108)</f>
        <v>2</v>
      </c>
      <c r="F108" s="5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8</v>
      </c>
      <c r="H108" s="6">
        <f t="shared" si="18"/>
        <v>0.25</v>
      </c>
      <c r="I108" s="6">
        <f t="shared" si="19"/>
        <v>0</v>
      </c>
      <c r="J108" s="6">
        <f t="shared" si="20"/>
        <v>0.25</v>
      </c>
      <c r="K108" s="6">
        <f t="shared" si="21"/>
        <v>0.375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8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4</v>
      </c>
      <c r="V108" s="6">
        <f t="shared" si="27"/>
        <v>0.5</v>
      </c>
      <c r="W108">
        <f t="shared" si="28"/>
        <v>0</v>
      </c>
      <c r="X108" s="6">
        <f t="shared" si="29"/>
        <v>0</v>
      </c>
      <c r="Y108">
        <f t="shared" si="30"/>
        <v>3</v>
      </c>
      <c r="Z108" s="6">
        <f t="shared" si="31"/>
        <v>0.375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0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3</v>
      </c>
      <c r="F109" s="5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8</v>
      </c>
      <c r="H109" s="6">
        <f t="shared" si="18"/>
        <v>0</v>
      </c>
      <c r="I109" s="6">
        <f t="shared" si="19"/>
        <v>0</v>
      </c>
      <c r="J109" s="6">
        <f t="shared" si="20"/>
        <v>0.375</v>
      </c>
      <c r="K109" s="6">
        <f t="shared" si="21"/>
        <v>0.375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8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3</v>
      </c>
      <c r="V109" s="6">
        <f t="shared" si="27"/>
        <v>0.375</v>
      </c>
      <c r="W109">
        <f t="shared" si="28"/>
        <v>0</v>
      </c>
      <c r="X109" s="6">
        <f t="shared" si="29"/>
        <v>0</v>
      </c>
      <c r="Y109">
        <f t="shared" si="30"/>
        <v>3</v>
      </c>
      <c r="Z109" s="6">
        <f t="shared" si="31"/>
        <v>0.375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5</v>
      </c>
      <c r="F110" s="59">
        <f>COUNTIFS('2way'!$B$3:$B$7690,"&gt;50%",'2way'!$Y$3:$Y$7690,"Y",'2way'!$Q$3:$Q$7690,"=" &amp;B110) +  COUNTIFS('2way'!$B$3:$B$7690,"&gt;50%",'2way'!$Y$3:$Y$7690,"Y",'2way'!$R$3:$R$7690,"=" &amp;B110)</f>
        <v>4</v>
      </c>
      <c r="G110">
        <f>COUNTIF('2way'!$Q$3:$Q$7690,"=" &amp;B110) + COUNTIF('2way'!$R$3:$R$7690,"=" &amp;B110)</f>
        <v>10</v>
      </c>
      <c r="H110" s="6">
        <f t="shared" si="18"/>
        <v>0</v>
      </c>
      <c r="I110" s="6">
        <f t="shared" si="19"/>
        <v>0.1</v>
      </c>
      <c r="J110" s="6">
        <f t="shared" si="20"/>
        <v>0.5</v>
      </c>
      <c r="K110" s="6">
        <f t="shared" si="21"/>
        <v>0.4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10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5</v>
      </c>
      <c r="V110" s="6">
        <f t="shared" si="27"/>
        <v>0.5</v>
      </c>
      <c r="W110">
        <f t="shared" si="28"/>
        <v>0</v>
      </c>
      <c r="X110" s="6">
        <f t="shared" si="29"/>
        <v>0</v>
      </c>
      <c r="Y110">
        <f t="shared" si="30"/>
        <v>5</v>
      </c>
      <c r="Z110" s="6">
        <f t="shared" si="31"/>
        <v>0.5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2</v>
      </c>
      <c r="D111" s="59">
        <f>COUNTIFS('2way'!$A$3:$A$7690,"&gt;50%",'2way'!$Y$3:$Y$7690,"N",'2way'!$Q$3:$Q$7690,"=" &amp;B111) +  COUNTIFS('2way'!$A$3:$A$7690,"&gt;50%",'2way'!$Y$3:$Y$7690,"N",'2way'!$R$3:$R$7690,"=" &amp;B111)</f>
        <v>2</v>
      </c>
      <c r="E111" s="59">
        <f>COUNTIFS('2way'!$B$3:$B$7690,"&gt;50%",'2way'!$Y$3:$Y$7690,"N",'2way'!$Q$3:$Q$7690,"=" &amp;B111) +  COUNTIFS('2way'!$B$3:$B$7690,"&gt;50%",'2way'!$Y$3:$Y$7690,"N",'2way'!$R$3:$R$7690,"=" &amp;B111)</f>
        <v>1</v>
      </c>
      <c r="F111" s="5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8</v>
      </c>
      <c r="H111" s="6">
        <f t="shared" si="18"/>
        <v>0.25</v>
      </c>
      <c r="I111" s="6">
        <f t="shared" si="19"/>
        <v>0.25</v>
      </c>
      <c r="J111" s="6">
        <f t="shared" si="20"/>
        <v>0.125</v>
      </c>
      <c r="K111" s="6">
        <f t="shared" si="21"/>
        <v>0.375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8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3</v>
      </c>
      <c r="V111" s="6">
        <f t="shared" si="27"/>
        <v>0.375</v>
      </c>
      <c r="W111">
        <f t="shared" si="28"/>
        <v>0</v>
      </c>
      <c r="X111" s="6">
        <f t="shared" si="29"/>
        <v>0</v>
      </c>
      <c r="Y111">
        <f t="shared" si="30"/>
        <v>5</v>
      </c>
      <c r="Z111" s="6">
        <f t="shared" si="31"/>
        <v>0.625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1</v>
      </c>
      <c r="D112" s="59">
        <f>COUNTIFS('2way'!$A$3:$A$7690,"&gt;50%",'2way'!$Y$3:$Y$7690,"N",'2way'!$Q$3:$Q$7690,"=" &amp;B112) +  COUNTIFS('2way'!$A$3:$A$7690,"&gt;50%",'2way'!$Y$3:$Y$7690,"N",'2way'!$R$3:$R$7690,"=" &amp;B112)</f>
        <v>2</v>
      </c>
      <c r="E112" s="59">
        <f>COUNTIFS('2way'!$B$3:$B$7690,"&gt;50%",'2way'!$Y$3:$Y$7690,"N",'2way'!$Q$3:$Q$7690,"=" &amp;B112) +  COUNTIFS('2way'!$B$3:$B$7690,"&gt;50%",'2way'!$Y$3:$Y$7690,"N",'2way'!$R$3:$R$7690,"=" &amp;B112)</f>
        <v>1</v>
      </c>
      <c r="F112" s="59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8</v>
      </c>
      <c r="H112" s="6">
        <f t="shared" si="18"/>
        <v>0.125</v>
      </c>
      <c r="I112" s="6">
        <f t="shared" si="19"/>
        <v>0.25</v>
      </c>
      <c r="J112" s="6">
        <f t="shared" si="20"/>
        <v>0.125</v>
      </c>
      <c r="K112" s="6">
        <f t="shared" si="21"/>
        <v>0.25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8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2</v>
      </c>
      <c r="V112" s="6">
        <f t="shared" si="27"/>
        <v>0.25</v>
      </c>
      <c r="W112">
        <f t="shared" si="28"/>
        <v>0</v>
      </c>
      <c r="X112" s="6">
        <f t="shared" si="29"/>
        <v>0</v>
      </c>
      <c r="Y112">
        <f t="shared" si="30"/>
        <v>4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1</v>
      </c>
      <c r="D113" s="59">
        <f>COUNTIFS('2way'!$A$3:$A$7690,"&gt;50%",'2way'!$Y$3:$Y$7690,"N",'2way'!$Q$3:$Q$7690,"=" &amp;B113) +  COUNTIFS('2way'!$A$3:$A$7690,"&gt;50%",'2way'!$Y$3:$Y$7690,"N",'2way'!$R$3:$R$7690,"=" &amp;B113)</f>
        <v>1</v>
      </c>
      <c r="E113" s="59">
        <f>COUNTIFS('2way'!$B$3:$B$7690,"&gt;50%",'2way'!$Y$3:$Y$7690,"N",'2way'!$Q$3:$Q$7690,"=" &amp;B113) +  COUNTIFS('2way'!$B$3:$B$7690,"&gt;50%",'2way'!$Y$3:$Y$7690,"N",'2way'!$R$3:$R$7690,"=" &amp;B113)</f>
        <v>3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9</v>
      </c>
      <c r="H113" s="6">
        <f t="shared" si="18"/>
        <v>0.1111111111111111</v>
      </c>
      <c r="I113" s="6">
        <f t="shared" si="19"/>
        <v>0.1111111111111111</v>
      </c>
      <c r="J113" s="6">
        <f t="shared" si="20"/>
        <v>0.33333333333333331</v>
      </c>
      <c r="K113" s="6">
        <f t="shared" si="21"/>
        <v>0.44444444444444442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9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4</v>
      </c>
      <c r="V113" s="6">
        <f t="shared" si="27"/>
        <v>0.44444444444444442</v>
      </c>
      <c r="W113">
        <f t="shared" si="28"/>
        <v>0</v>
      </c>
      <c r="X113" s="6">
        <f t="shared" si="29"/>
        <v>0</v>
      </c>
      <c r="Y113">
        <f t="shared" si="30"/>
        <v>5</v>
      </c>
      <c r="Z113" s="6">
        <f t="shared" si="31"/>
        <v>0.55555555555555558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2</v>
      </c>
      <c r="D114" s="59">
        <f>COUNTIFS('2way'!$A$3:$A$7690,"&gt;50%",'2way'!$Y$3:$Y$7690,"N",'2way'!$Q$3:$Q$7690,"=" &amp;B114) +  COUNTIFS('2way'!$A$3:$A$7690,"&gt;50%",'2way'!$Y$3:$Y$7690,"N",'2way'!$R$3:$R$7690,"=" &amp;B114)</f>
        <v>1</v>
      </c>
      <c r="E114" s="59">
        <f>COUNTIFS('2way'!$B$3:$B$7690,"&gt;50%",'2way'!$Y$3:$Y$7690,"N",'2way'!$Q$3:$Q$7690,"=" &amp;B114) +  COUNTIFS('2way'!$B$3:$B$7690,"&gt;50%",'2way'!$Y$3:$Y$7690,"N",'2way'!$R$3:$R$7690,"=" &amp;B114)</f>
        <v>5</v>
      </c>
      <c r="F114" s="5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12</v>
      </c>
      <c r="H114" s="6">
        <f t="shared" si="18"/>
        <v>0.16666666666666666</v>
      </c>
      <c r="I114" s="6">
        <f t="shared" si="19"/>
        <v>8.3333333333333329E-2</v>
      </c>
      <c r="J114" s="6">
        <f t="shared" si="20"/>
        <v>0.41666666666666669</v>
      </c>
      <c r="K114" s="6">
        <f t="shared" si="21"/>
        <v>0.33333333333333331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12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7</v>
      </c>
      <c r="V114" s="6">
        <f t="shared" si="27"/>
        <v>0.58333333333333337</v>
      </c>
      <c r="W114">
        <f t="shared" si="28"/>
        <v>0</v>
      </c>
      <c r="X114" s="6">
        <f t="shared" si="29"/>
        <v>0</v>
      </c>
      <c r="Y114">
        <f t="shared" si="30"/>
        <v>5</v>
      </c>
      <c r="Z114" s="6">
        <f t="shared" si="31"/>
        <v>0.41666666666666669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3</v>
      </c>
      <c r="D115" s="59">
        <f>COUNTIFS('2way'!$A$3:$A$7690,"&gt;50%",'2way'!$Y$3:$Y$7690,"N",'2way'!$Q$3:$Q$7690,"=" &amp;B115) +  COUNTIFS('2way'!$A$3:$A$7690,"&gt;50%",'2way'!$Y$3:$Y$7690,"N",'2way'!$R$3:$R$7690,"=" &amp;B115)</f>
        <v>2</v>
      </c>
      <c r="E115" s="59">
        <f>COUNTIFS('2way'!$B$3:$B$7690,"&gt;50%",'2way'!$Y$3:$Y$7690,"N",'2way'!$Q$3:$Q$7690,"=" &amp;B115) +  COUNTIFS('2way'!$B$3:$B$7690,"&gt;50%",'2way'!$Y$3:$Y$7690,"N",'2way'!$R$3:$R$7690,"=" &amp;B115)</f>
        <v>4</v>
      </c>
      <c r="F115" s="59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10</v>
      </c>
      <c r="H115" s="6">
        <f t="shared" si="18"/>
        <v>0.3</v>
      </c>
      <c r="I115" s="6">
        <f t="shared" si="19"/>
        <v>0.2</v>
      </c>
      <c r="J115" s="6">
        <f t="shared" si="20"/>
        <v>0.4</v>
      </c>
      <c r="K115" s="6">
        <f t="shared" si="21"/>
        <v>0.1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10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7</v>
      </c>
      <c r="V115" s="6">
        <f t="shared" si="27"/>
        <v>0.7</v>
      </c>
      <c r="W115">
        <f t="shared" si="28"/>
        <v>0</v>
      </c>
      <c r="X115" s="6">
        <f t="shared" si="29"/>
        <v>0</v>
      </c>
      <c r="Y115">
        <f t="shared" si="30"/>
        <v>3</v>
      </c>
      <c r="Z115" s="6">
        <f t="shared" si="31"/>
        <v>0.3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1</v>
      </c>
      <c r="E116" s="59">
        <f>COUNTIFS('2way'!$B$3:$B$7690,"&gt;50%",'2way'!$Y$3:$Y$7690,"N",'2way'!$Q$3:$Q$7690,"=" &amp;B116) +  COUNTIFS('2way'!$B$3:$B$7690,"&gt;50%",'2way'!$Y$3:$Y$7690,"N",'2way'!$R$3:$R$7690,"=" &amp;B116)</f>
        <v>4</v>
      </c>
      <c r="F116" s="59">
        <f>COUNTIFS('2way'!$B$3:$B$7690,"&gt;50%",'2way'!$Y$3:$Y$7690,"Y",'2way'!$Q$3:$Q$7690,"=" &amp;B116) +  COUNTIFS('2way'!$B$3:$B$7690,"&gt;50%",'2way'!$Y$3:$Y$7690,"Y",'2way'!$R$3:$R$7690,"=" &amp;B116)</f>
        <v>8</v>
      </c>
      <c r="G116">
        <f>COUNTIF('2way'!$Q$3:$Q$7690,"=" &amp;B116) + COUNTIF('2way'!$R$3:$R$7690,"=" &amp;B116)</f>
        <v>14</v>
      </c>
      <c r="H116" s="6">
        <f t="shared" si="18"/>
        <v>0</v>
      </c>
      <c r="I116" s="6">
        <f t="shared" si="19"/>
        <v>7.1428571428571425E-2</v>
      </c>
      <c r="J116" s="6">
        <f t="shared" si="20"/>
        <v>0.2857142857142857</v>
      </c>
      <c r="K116" s="6">
        <f t="shared" si="21"/>
        <v>0.5714285714285714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14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4</v>
      </c>
      <c r="V116" s="6">
        <f t="shared" si="27"/>
        <v>0.2857142857142857</v>
      </c>
      <c r="W116">
        <f t="shared" si="28"/>
        <v>0</v>
      </c>
      <c r="X116" s="6">
        <f t="shared" si="29"/>
        <v>0</v>
      </c>
      <c r="Y116">
        <f t="shared" si="30"/>
        <v>9</v>
      </c>
      <c r="Z116" s="6">
        <f t="shared" si="31"/>
        <v>0.6428571428571429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3</v>
      </c>
      <c r="E117" s="59">
        <f>COUNTIFS('2way'!$B$3:$B$7690,"&gt;50%",'2way'!$Y$3:$Y$7690,"N",'2way'!$Q$3:$Q$7690,"=" &amp;B117) +  COUNTIFS('2way'!$B$3:$B$7690,"&gt;50%",'2way'!$Y$3:$Y$7690,"N",'2way'!$R$3:$R$7690,"=" &amp;B117)</f>
        <v>4</v>
      </c>
      <c r="F117" s="59">
        <f>COUNTIFS('2way'!$B$3:$B$7690,"&gt;50%",'2way'!$Y$3:$Y$7690,"Y",'2way'!$Q$3:$Q$7690,"=" &amp;B117) +  COUNTIFS('2way'!$B$3:$B$7690,"&gt;50%",'2way'!$Y$3:$Y$7690,"Y",'2way'!$R$3:$R$7690,"=" &amp;B117)</f>
        <v>1</v>
      </c>
      <c r="G117">
        <f>COUNTIF('2way'!$Q$3:$Q$7690,"=" &amp;B117) + COUNTIF('2way'!$R$3:$R$7690,"=" &amp;B117)</f>
        <v>11</v>
      </c>
      <c r="H117" s="6">
        <f t="shared" si="18"/>
        <v>0.27272727272727271</v>
      </c>
      <c r="I117" s="6">
        <f t="shared" si="19"/>
        <v>0.27272727272727271</v>
      </c>
      <c r="J117" s="6">
        <f t="shared" si="20"/>
        <v>0.36363636363636365</v>
      </c>
      <c r="K117" s="6">
        <f t="shared" si="21"/>
        <v>9.0909090909090912E-2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11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7</v>
      </c>
      <c r="V117" s="6">
        <f t="shared" si="27"/>
        <v>0.63636363636363635</v>
      </c>
      <c r="W117">
        <f t="shared" si="28"/>
        <v>0</v>
      </c>
      <c r="X117" s="6">
        <f t="shared" si="29"/>
        <v>0</v>
      </c>
      <c r="Y117">
        <f t="shared" si="30"/>
        <v>4</v>
      </c>
      <c r="Z117" s="6">
        <f t="shared" si="31"/>
        <v>0.36363636363636365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5</v>
      </c>
      <c r="D118" s="59">
        <f>COUNTIFS('2way'!$A$3:$A$7690,"&gt;50%",'2way'!$Y$3:$Y$7690,"N",'2way'!$Q$3:$Q$7690,"=" &amp;B118) +  COUNTIFS('2way'!$A$3:$A$7690,"&gt;50%",'2way'!$Y$3:$Y$7690,"N",'2way'!$R$3:$R$7690,"=" &amp;B118)</f>
        <v>1</v>
      </c>
      <c r="E118" s="59">
        <f>COUNTIFS('2way'!$B$3:$B$7690,"&gt;50%",'2way'!$Y$3:$Y$7690,"N",'2way'!$Q$3:$Q$7690,"=" &amp;B118) +  COUNTIFS('2way'!$B$3:$B$7690,"&gt;50%",'2way'!$Y$3:$Y$7690,"N",'2way'!$R$3:$R$7690,"=" &amp;B118)</f>
        <v>1</v>
      </c>
      <c r="F118" s="59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11</v>
      </c>
      <c r="H118" s="6">
        <f t="shared" si="18"/>
        <v>0.45454545454545453</v>
      </c>
      <c r="I118" s="6">
        <f t="shared" si="19"/>
        <v>9.0909090909090912E-2</v>
      </c>
      <c r="J118" s="6">
        <f t="shared" si="20"/>
        <v>9.0909090909090912E-2</v>
      </c>
      <c r="K118" s="6">
        <f t="shared" si="21"/>
        <v>0.27272727272727271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11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6</v>
      </c>
      <c r="V118" s="6">
        <f t="shared" si="27"/>
        <v>0.54545454545454541</v>
      </c>
      <c r="W118">
        <f t="shared" si="28"/>
        <v>0</v>
      </c>
      <c r="X118" s="6">
        <f t="shared" si="29"/>
        <v>0</v>
      </c>
      <c r="Y118">
        <f t="shared" si="30"/>
        <v>4</v>
      </c>
      <c r="Z118" s="6">
        <f t="shared" si="31"/>
        <v>0.36363636363636365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3</v>
      </c>
      <c r="E119" s="59">
        <f>COUNTIFS('2way'!$B$3:$B$7690,"&gt;50%",'2way'!$Y$3:$Y$7690,"N",'2way'!$Q$3:$Q$7690,"=" &amp;B119) +  COUNTIFS('2way'!$B$3:$B$7690,"&gt;50%",'2way'!$Y$3:$Y$7690,"N",'2way'!$R$3:$R$7690,"=" &amp;B119)</f>
        <v>1</v>
      </c>
      <c r="F119" s="59">
        <f>COUNTIFS('2way'!$B$3:$B$7690,"&gt;50%",'2way'!$Y$3:$Y$7690,"Y",'2way'!$Q$3:$Q$7690,"=" &amp;B119) +  COUNTIFS('2way'!$B$3:$B$7690,"&gt;50%",'2way'!$Y$3:$Y$7690,"Y",'2way'!$R$3:$R$7690,"=" &amp;B119)</f>
        <v>2</v>
      </c>
      <c r="G119">
        <f>COUNTIF('2way'!$Q$3:$Q$7690,"=" &amp;B119) + COUNTIF('2way'!$R$3:$R$7690,"=" &amp;B119)</f>
        <v>9</v>
      </c>
      <c r="H119" s="6">
        <f t="shared" si="18"/>
        <v>0.33333333333333331</v>
      </c>
      <c r="I119" s="6">
        <f t="shared" si="19"/>
        <v>0.33333333333333331</v>
      </c>
      <c r="J119" s="6">
        <f t="shared" si="20"/>
        <v>0.1111111111111111</v>
      </c>
      <c r="K119" s="6">
        <f t="shared" si="21"/>
        <v>0.22222222222222221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9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4</v>
      </c>
      <c r="V119" s="6">
        <f t="shared" si="27"/>
        <v>0.44444444444444442</v>
      </c>
      <c r="W119">
        <f t="shared" si="28"/>
        <v>0</v>
      </c>
      <c r="X119" s="6">
        <f t="shared" si="29"/>
        <v>0</v>
      </c>
      <c r="Y119">
        <f t="shared" si="30"/>
        <v>5</v>
      </c>
      <c r="Z119" s="6">
        <f t="shared" si="31"/>
        <v>0.55555555555555558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2</v>
      </c>
      <c r="D120" s="59">
        <f>COUNTIFS('2way'!$A$3:$A$7690,"&gt;50%",'2way'!$Y$3:$Y$7690,"N",'2way'!$Q$3:$Q$7690,"=" &amp;B120) +  COUNTIFS('2way'!$A$3:$A$7690,"&gt;50%",'2way'!$Y$3:$Y$7690,"N",'2way'!$R$3:$R$7690,"=" &amp;B120)</f>
        <v>4</v>
      </c>
      <c r="E120" s="59">
        <f>COUNTIFS('2way'!$B$3:$B$7690,"&gt;50%",'2way'!$Y$3:$Y$7690,"N",'2way'!$Q$3:$Q$7690,"=" &amp;B120) +  COUNTIFS('2way'!$B$3:$B$7690,"&gt;50%",'2way'!$Y$3:$Y$7690,"N",'2way'!$R$3:$R$7690,"=" &amp;B120)</f>
        <v>2</v>
      </c>
      <c r="F120" s="5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9</v>
      </c>
      <c r="H120" s="6">
        <f t="shared" si="18"/>
        <v>0.22222222222222221</v>
      </c>
      <c r="I120" s="6">
        <f t="shared" si="19"/>
        <v>0.44444444444444442</v>
      </c>
      <c r="J120" s="6">
        <f t="shared" si="20"/>
        <v>0.22222222222222221</v>
      </c>
      <c r="K120" s="6">
        <f t="shared" si="21"/>
        <v>0.1111111111111111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9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4</v>
      </c>
      <c r="V120" s="6">
        <f t="shared" si="27"/>
        <v>0.44444444444444442</v>
      </c>
      <c r="W120">
        <f t="shared" si="28"/>
        <v>0</v>
      </c>
      <c r="X120" s="6">
        <f t="shared" si="29"/>
        <v>0</v>
      </c>
      <c r="Y120">
        <f t="shared" si="30"/>
        <v>5</v>
      </c>
      <c r="Z120" s="6">
        <f t="shared" si="31"/>
        <v>0.55555555555555558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9</v>
      </c>
      <c r="F121" s="5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11</v>
      </c>
      <c r="H121" s="6">
        <f t="shared" si="18"/>
        <v>0</v>
      </c>
      <c r="I121" s="6">
        <f t="shared" si="19"/>
        <v>0</v>
      </c>
      <c r="J121" s="6">
        <f t="shared" si="20"/>
        <v>0.81818181818181823</v>
      </c>
      <c r="K121" s="6">
        <f t="shared" si="21"/>
        <v>0.18181818181818182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11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9</v>
      </c>
      <c r="V121" s="6">
        <f t="shared" si="27"/>
        <v>0.81818181818181823</v>
      </c>
      <c r="W121">
        <f t="shared" si="28"/>
        <v>0</v>
      </c>
      <c r="X121" s="6">
        <f t="shared" si="29"/>
        <v>0</v>
      </c>
      <c r="Y121">
        <f t="shared" si="30"/>
        <v>2</v>
      </c>
      <c r="Z121" s="6">
        <f t="shared" si="31"/>
        <v>0.18181818181818182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2</v>
      </c>
      <c r="E122" s="59">
        <f>COUNTIFS('2way'!$B$3:$B$7690,"&gt;50%",'2way'!$Y$3:$Y$7690,"N",'2way'!$Q$3:$Q$7690,"=" &amp;B122) +  COUNTIFS('2way'!$B$3:$B$7690,"&gt;50%",'2way'!$Y$3:$Y$7690,"N",'2way'!$R$3:$R$7690,"=" &amp;B122)</f>
        <v>3</v>
      </c>
      <c r="F122" s="59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9</v>
      </c>
      <c r="H122" s="6">
        <f t="shared" si="18"/>
        <v>0</v>
      </c>
      <c r="I122" s="6">
        <f t="shared" si="19"/>
        <v>0.22222222222222221</v>
      </c>
      <c r="J122" s="6">
        <f t="shared" si="20"/>
        <v>0.33333333333333331</v>
      </c>
      <c r="K122" s="6">
        <f t="shared" si="21"/>
        <v>0.44444444444444442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9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3</v>
      </c>
      <c r="V122" s="6">
        <f t="shared" si="27"/>
        <v>0.33333333333333331</v>
      </c>
      <c r="W122">
        <f t="shared" si="28"/>
        <v>0</v>
      </c>
      <c r="X122" s="6">
        <f t="shared" si="29"/>
        <v>0</v>
      </c>
      <c r="Y122">
        <f t="shared" si="30"/>
        <v>6</v>
      </c>
      <c r="Z122" s="6">
        <f t="shared" si="31"/>
        <v>0.66666666666666663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0</v>
      </c>
      <c r="E123" s="59">
        <f>COUNTIFS('2way'!$B$3:$B$7690,"&gt;50%",'2way'!$Y$3:$Y$7690,"N",'2way'!$Q$3:$Q$7690,"=" &amp;B123) +  COUNTIFS('2way'!$B$3:$B$7690,"&gt;50%",'2way'!$Y$3:$Y$7690,"N",'2way'!$R$3:$R$7690,"=" &amp;B123)</f>
        <v>2</v>
      </c>
      <c r="F123" s="59">
        <f>COUNTIFS('2way'!$B$3:$B$7690,"&gt;50%",'2way'!$Y$3:$Y$7690,"Y",'2way'!$Q$3:$Q$7690,"=" &amp;B123) +  COUNTIFS('2way'!$B$3:$B$7690,"&gt;50%",'2way'!$Y$3:$Y$7690,"Y",'2way'!$R$3:$R$7690,"=" &amp;B123)</f>
        <v>6</v>
      </c>
      <c r="G123">
        <f>COUNTIF('2way'!$Q$3:$Q$7690,"=" &amp;B123) + COUNTIF('2way'!$R$3:$R$7690,"=" &amp;B123)</f>
        <v>9</v>
      </c>
      <c r="H123" s="6">
        <f t="shared" si="18"/>
        <v>0.1111111111111111</v>
      </c>
      <c r="I123" s="6">
        <f t="shared" si="19"/>
        <v>0</v>
      </c>
      <c r="J123" s="6">
        <f t="shared" si="20"/>
        <v>0.22222222222222221</v>
      </c>
      <c r="K123" s="6">
        <f t="shared" si="21"/>
        <v>0.66666666666666663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9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3</v>
      </c>
      <c r="V123" s="6">
        <f t="shared" si="27"/>
        <v>0.33333333333333331</v>
      </c>
      <c r="W123">
        <f t="shared" si="28"/>
        <v>0</v>
      </c>
      <c r="X123" s="6">
        <f t="shared" si="29"/>
        <v>0</v>
      </c>
      <c r="Y123">
        <f t="shared" si="30"/>
        <v>6</v>
      </c>
      <c r="Z123" s="6">
        <f t="shared" si="31"/>
        <v>0.66666666666666663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7</v>
      </c>
      <c r="F124" s="5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11</v>
      </c>
      <c r="H124" s="6">
        <f t="shared" si="18"/>
        <v>0.18181818181818182</v>
      </c>
      <c r="I124" s="6">
        <f t="shared" si="19"/>
        <v>9.0909090909090912E-2</v>
      </c>
      <c r="J124" s="6">
        <f t="shared" si="20"/>
        <v>0.63636363636363635</v>
      </c>
      <c r="K124" s="6">
        <f t="shared" si="21"/>
        <v>9.0909090909090912E-2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11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9</v>
      </c>
      <c r="V124" s="6">
        <f t="shared" si="27"/>
        <v>0.81818181818181823</v>
      </c>
      <c r="W124">
        <f t="shared" si="28"/>
        <v>0</v>
      </c>
      <c r="X124" s="6">
        <f t="shared" si="29"/>
        <v>0</v>
      </c>
      <c r="Y124">
        <f t="shared" si="30"/>
        <v>2</v>
      </c>
      <c r="Z124" s="6">
        <f t="shared" si="31"/>
        <v>0.18181818181818182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2</v>
      </c>
      <c r="D125" s="59">
        <f>COUNTIFS('2way'!$A$3:$A$7690,"&gt;50%",'2way'!$Y$3:$Y$7690,"N",'2way'!$Q$3:$Q$7690,"=" &amp;B125) +  COUNTIFS('2way'!$A$3:$A$7690,"&gt;50%",'2way'!$Y$3:$Y$7690,"N",'2way'!$R$3:$R$7690,"=" &amp;B125)</f>
        <v>1</v>
      </c>
      <c r="E125" s="59">
        <f>COUNTIFS('2way'!$B$3:$B$7690,"&gt;50%",'2way'!$Y$3:$Y$7690,"N",'2way'!$Q$3:$Q$7690,"=" &amp;B125) +  COUNTIFS('2way'!$B$3:$B$7690,"&gt;50%",'2way'!$Y$3:$Y$7690,"N",'2way'!$R$3:$R$7690,"=" &amp;B125)</f>
        <v>3</v>
      </c>
      <c r="F125" s="59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9</v>
      </c>
      <c r="H125" s="6">
        <f t="shared" si="18"/>
        <v>0.22222222222222221</v>
      </c>
      <c r="I125" s="6">
        <f t="shared" si="19"/>
        <v>0.1111111111111111</v>
      </c>
      <c r="J125" s="6">
        <f t="shared" si="20"/>
        <v>0.33333333333333331</v>
      </c>
      <c r="K125" s="6">
        <f t="shared" si="21"/>
        <v>0.33333333333333331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9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5</v>
      </c>
      <c r="V125" s="6">
        <f t="shared" si="27"/>
        <v>0.55555555555555558</v>
      </c>
      <c r="W125">
        <f t="shared" si="28"/>
        <v>0</v>
      </c>
      <c r="X125" s="6">
        <f t="shared" si="29"/>
        <v>0</v>
      </c>
      <c r="Y125">
        <f t="shared" si="30"/>
        <v>4</v>
      </c>
      <c r="Z125" s="6">
        <f t="shared" si="31"/>
        <v>0.44444444444444442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0</v>
      </c>
      <c r="E126" s="59">
        <f>COUNTIFS('2way'!$B$3:$B$7690,"&gt;50%",'2way'!$Y$3:$Y$7690,"N",'2way'!$Q$3:$Q$7690,"=" &amp;B126) +  COUNTIFS('2way'!$B$3:$B$7690,"&gt;50%",'2way'!$Y$3:$Y$7690,"N",'2way'!$R$3:$R$7690,"=" &amp;B126)</f>
        <v>6</v>
      </c>
      <c r="F126" s="5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9</v>
      </c>
      <c r="H126" s="6">
        <f t="shared" si="18"/>
        <v>0.1111111111111111</v>
      </c>
      <c r="I126" s="6">
        <f t="shared" si="19"/>
        <v>0</v>
      </c>
      <c r="J126" s="6">
        <f t="shared" si="20"/>
        <v>0.66666666666666663</v>
      </c>
      <c r="K126" s="6">
        <f t="shared" si="21"/>
        <v>0.22222222222222221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9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7</v>
      </c>
      <c r="V126" s="6">
        <f t="shared" si="27"/>
        <v>0.77777777777777779</v>
      </c>
      <c r="W126">
        <f t="shared" si="28"/>
        <v>0</v>
      </c>
      <c r="X126" s="6">
        <f t="shared" si="29"/>
        <v>0</v>
      </c>
      <c r="Y126">
        <f t="shared" si="30"/>
        <v>2</v>
      </c>
      <c r="Z126" s="6">
        <f t="shared" si="31"/>
        <v>0.22222222222222221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0</v>
      </c>
      <c r="E127" s="59">
        <f>COUNTIFS('2way'!$B$3:$B$7690,"&gt;50%",'2way'!$Y$3:$Y$7690,"N",'2way'!$Q$3:$Q$7690,"=" &amp;B127) +  COUNTIFS('2way'!$B$3:$B$7690,"&gt;50%",'2way'!$Y$3:$Y$7690,"N",'2way'!$R$3:$R$7690,"=" &amp;B127)</f>
        <v>2</v>
      </c>
      <c r="F127" s="59">
        <f>COUNTIFS('2way'!$B$3:$B$7690,"&gt;50%",'2way'!$Y$3:$Y$7690,"Y",'2way'!$Q$3:$Q$7690,"=" &amp;B127) +  COUNTIFS('2way'!$B$3:$B$7690,"&gt;50%",'2way'!$Y$3:$Y$7690,"Y",'2way'!$R$3:$R$7690,"=" &amp;B127)</f>
        <v>6</v>
      </c>
      <c r="G127">
        <f>COUNTIF('2way'!$Q$3:$Q$7690,"=" &amp;B127) + COUNTIF('2way'!$R$3:$R$7690,"=" &amp;B127)</f>
        <v>9</v>
      </c>
      <c r="H127" s="6">
        <f t="shared" si="18"/>
        <v>0.1111111111111111</v>
      </c>
      <c r="I127" s="6">
        <f t="shared" si="19"/>
        <v>0</v>
      </c>
      <c r="J127" s="6">
        <f t="shared" si="20"/>
        <v>0.22222222222222221</v>
      </c>
      <c r="K127" s="6">
        <f t="shared" si="21"/>
        <v>0.66666666666666663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9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3</v>
      </c>
      <c r="V127" s="6">
        <f t="shared" si="27"/>
        <v>0.33333333333333331</v>
      </c>
      <c r="W127">
        <f t="shared" si="28"/>
        <v>0</v>
      </c>
      <c r="X127" s="6">
        <f t="shared" si="29"/>
        <v>0</v>
      </c>
      <c r="Y127">
        <f t="shared" si="30"/>
        <v>6</v>
      </c>
      <c r="Z127" s="6">
        <f t="shared" si="31"/>
        <v>0.66666666666666663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1</v>
      </c>
      <c r="D128" s="59">
        <f>COUNTIFS('2way'!$A$3:$A$7690,"&gt;50%",'2way'!$Y$3:$Y$7690,"N",'2way'!$Q$3:$Q$7690,"=" &amp;B128) +  COUNTIFS('2way'!$A$3:$A$7690,"&gt;50%",'2way'!$Y$3:$Y$7690,"N",'2way'!$R$3:$R$7690,"=" &amp;B128)</f>
        <v>0</v>
      </c>
      <c r="E128" s="59">
        <f>COUNTIFS('2way'!$B$3:$B$7690,"&gt;50%",'2way'!$Y$3:$Y$7690,"N",'2way'!$Q$3:$Q$7690,"=" &amp;B128) +  COUNTIFS('2way'!$B$3:$B$7690,"&gt;50%",'2way'!$Y$3:$Y$7690,"N",'2way'!$R$3:$R$7690,"=" &amp;B128)</f>
        <v>4</v>
      </c>
      <c r="F128" s="59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9</v>
      </c>
      <c r="H128" s="6">
        <f t="shared" si="18"/>
        <v>0.1111111111111111</v>
      </c>
      <c r="I128" s="6">
        <f t="shared" si="19"/>
        <v>0</v>
      </c>
      <c r="J128" s="6">
        <f t="shared" si="20"/>
        <v>0.44444444444444442</v>
      </c>
      <c r="K128" s="6">
        <f t="shared" si="21"/>
        <v>0.44444444444444442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9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5</v>
      </c>
      <c r="V128" s="6">
        <f t="shared" si="27"/>
        <v>0.55555555555555558</v>
      </c>
      <c r="W128">
        <f t="shared" si="28"/>
        <v>0</v>
      </c>
      <c r="X128" s="6">
        <f t="shared" si="29"/>
        <v>0</v>
      </c>
      <c r="Y128">
        <f t="shared" si="30"/>
        <v>4</v>
      </c>
      <c r="Z128" s="6">
        <f t="shared" si="31"/>
        <v>0.44444444444444442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2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4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10</v>
      </c>
      <c r="H129" s="6">
        <f t="shared" si="18"/>
        <v>0.2</v>
      </c>
      <c r="I129" s="6">
        <f t="shared" si="19"/>
        <v>0.2</v>
      </c>
      <c r="J129" s="6">
        <f t="shared" si="20"/>
        <v>0.4</v>
      </c>
      <c r="K129" s="6">
        <f t="shared" si="21"/>
        <v>0.2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10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6</v>
      </c>
      <c r="V129" s="6">
        <f t="shared" si="27"/>
        <v>0.6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0.4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0</v>
      </c>
      <c r="D130" s="59">
        <f>COUNTIFS('2way'!$A$3:$A$7690,"&gt;50%",'2way'!$Y$3:$Y$7690,"N",'2way'!$Q$3:$Q$7690,"=" &amp;B130) +  COUNTIFS('2way'!$A$3:$A$7690,"&gt;50%",'2way'!$Y$3:$Y$7690,"N",'2way'!$R$3:$R$7690,"=" &amp;B130)</f>
        <v>2</v>
      </c>
      <c r="E130" s="59">
        <f>COUNTIFS('2way'!$B$3:$B$7690,"&gt;50%",'2way'!$Y$3:$Y$7690,"N",'2way'!$Q$3:$Q$7690,"=" &amp;B130) +  COUNTIFS('2way'!$B$3:$B$7690,"&gt;50%",'2way'!$Y$3:$Y$7690,"N",'2way'!$R$3:$R$7690,"=" &amp;B130)</f>
        <v>4</v>
      </c>
      <c r="F130" s="59">
        <f>COUNTIFS('2way'!$B$3:$B$7690,"&gt;50%",'2way'!$Y$3:$Y$7690,"Y",'2way'!$Q$3:$Q$7690,"=" &amp;B130) +  COUNTIFS('2way'!$B$3:$B$7690,"&gt;50%",'2way'!$Y$3:$Y$7690,"Y",'2way'!$R$3:$R$7690,"=" &amp;B130)</f>
        <v>3</v>
      </c>
      <c r="G130">
        <f>COUNTIF('2way'!$Q$3:$Q$7690,"=" &amp;B130) + COUNTIF('2way'!$R$3:$R$7690,"=" &amp;B130)</f>
        <v>9</v>
      </c>
      <c r="H130" s="6">
        <f t="shared" si="18"/>
        <v>0</v>
      </c>
      <c r="I130" s="6">
        <f t="shared" si="19"/>
        <v>0.22222222222222221</v>
      </c>
      <c r="J130" s="6">
        <f t="shared" si="20"/>
        <v>0.44444444444444442</v>
      </c>
      <c r="K130" s="6">
        <f t="shared" si="21"/>
        <v>0.33333333333333331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9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4</v>
      </c>
      <c r="V130" s="6">
        <f t="shared" si="27"/>
        <v>0.44444444444444442</v>
      </c>
      <c r="W130">
        <f t="shared" si="28"/>
        <v>0</v>
      </c>
      <c r="X130" s="6">
        <f t="shared" si="29"/>
        <v>0</v>
      </c>
      <c r="Y130">
        <f t="shared" si="30"/>
        <v>5</v>
      </c>
      <c r="Z130" s="6">
        <f t="shared" si="31"/>
        <v>0.55555555555555558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4</v>
      </c>
      <c r="D131" s="59">
        <f>COUNTIFS('2way'!$A$3:$A$7690,"&gt;50%",'2way'!$Y$3:$Y$7690,"N",'2way'!$Q$3:$Q$7690,"=" &amp;B131) +  COUNTIFS('2way'!$A$3:$A$7690,"&gt;50%",'2way'!$Y$3:$Y$7690,"N",'2way'!$R$3:$R$7690,"=" &amp;B131)</f>
        <v>0</v>
      </c>
      <c r="E131" s="59">
        <f>COUNTIFS('2way'!$B$3:$B$7690,"&gt;50%",'2way'!$Y$3:$Y$7690,"N",'2way'!$Q$3:$Q$7690,"=" &amp;B131) +  COUNTIFS('2way'!$B$3:$B$7690,"&gt;50%",'2way'!$Y$3:$Y$7690,"N",'2way'!$R$3:$R$7690,"=" &amp;B131)</f>
        <v>3</v>
      </c>
      <c r="F131" s="59">
        <f>COUNTIFS('2way'!$B$3:$B$7690,"&gt;50%",'2way'!$Y$3:$Y$7690,"Y",'2way'!$Q$3:$Q$7690,"=" &amp;B131) +  COUNTIFS('2way'!$B$3:$B$7690,"&gt;50%",'2way'!$Y$3:$Y$7690,"Y",'2way'!$R$3:$R$7690,"=" &amp;B131)</f>
        <v>4</v>
      </c>
      <c r="G131">
        <f>COUNTIF('2way'!$Q$3:$Q$7690,"=" &amp;B131) + COUNTIF('2way'!$R$3:$R$7690,"=" &amp;B131)</f>
        <v>11</v>
      </c>
      <c r="H131" s="6">
        <f t="shared" si="18"/>
        <v>0.36363636363636365</v>
      </c>
      <c r="I131" s="6">
        <f t="shared" si="19"/>
        <v>0</v>
      </c>
      <c r="J131" s="6">
        <f t="shared" si="20"/>
        <v>0.27272727272727271</v>
      </c>
      <c r="K131" s="6">
        <f t="shared" si="21"/>
        <v>0.36363636363636365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11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7</v>
      </c>
      <c r="V131" s="6">
        <f t="shared" si="27"/>
        <v>0.63636363636363635</v>
      </c>
      <c r="W131">
        <f t="shared" si="28"/>
        <v>0</v>
      </c>
      <c r="X131" s="6">
        <f t="shared" si="29"/>
        <v>0</v>
      </c>
      <c r="Y131">
        <f t="shared" si="30"/>
        <v>4</v>
      </c>
      <c r="Z131" s="6">
        <f t="shared" si="31"/>
        <v>0.36363636363636365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0</v>
      </c>
      <c r="E132" s="59">
        <f>COUNTIFS('2way'!$B$3:$B$7690,"&gt;50%",'2way'!$Y$3:$Y$7690,"N",'2way'!$Q$3:$Q$7690,"=" &amp;B132) +  COUNTIFS('2way'!$B$3:$B$7690,"&gt;50%",'2way'!$Y$3:$Y$7690,"N",'2way'!$R$3:$R$7690,"=" &amp;B132)</f>
        <v>3</v>
      </c>
      <c r="F132" s="5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9</v>
      </c>
      <c r="H132" s="6">
        <f t="shared" ref="H132:H195" si="34">C132/G132</f>
        <v>0.55555555555555558</v>
      </c>
      <c r="I132" s="6">
        <f t="shared" si="19"/>
        <v>0</v>
      </c>
      <c r="J132" s="6">
        <f t="shared" si="20"/>
        <v>0.33333333333333331</v>
      </c>
      <c r="K132" s="6">
        <f t="shared" si="21"/>
        <v>0.1111111111111111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9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8</v>
      </c>
      <c r="V132" s="6">
        <f t="shared" si="27"/>
        <v>0.88888888888888884</v>
      </c>
      <c r="W132">
        <f t="shared" si="28"/>
        <v>0</v>
      </c>
      <c r="X132" s="6">
        <f t="shared" si="29"/>
        <v>0</v>
      </c>
      <c r="Y132">
        <f t="shared" si="30"/>
        <v>1</v>
      </c>
      <c r="Z132" s="6">
        <f t="shared" si="31"/>
        <v>0.1111111111111111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3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3</v>
      </c>
      <c r="G133">
        <f>COUNTIF('2way'!$Q$3:$Q$7690,"=" &amp;B133) + COUNTIF('2way'!$R$3:$R$7690,"=" &amp;B133)</f>
        <v>11</v>
      </c>
      <c r="H133" s="6">
        <f t="shared" si="34"/>
        <v>0.36363636363636365</v>
      </c>
      <c r="I133" s="6">
        <f t="shared" ref="I133:I196" si="35">D133/G133</f>
        <v>0.27272727272727271</v>
      </c>
      <c r="J133" s="6">
        <f t="shared" ref="J133:J196" si="36">E133/G133</f>
        <v>9.0909090909090912E-2</v>
      </c>
      <c r="K133" s="6">
        <f t="shared" ref="K133:K196" si="37">F133/G133</f>
        <v>0.27272727272727271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11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0.45454545454545453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6</v>
      </c>
      <c r="Z133" s="6">
        <f t="shared" ref="Z133:Z196" si="47">Y133/G133</f>
        <v>0.54545454545454541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7</v>
      </c>
      <c r="F134" s="59">
        <f>COUNTIFS('2way'!$B$3:$B$7690,"&gt;50%",'2way'!$Y$3:$Y$7690,"Y",'2way'!$Q$3:$Q$7690,"=" &amp;B134) +  COUNTIFS('2way'!$B$3:$B$7690,"&gt;50%",'2way'!$Y$3:$Y$7690,"Y",'2way'!$R$3:$R$7690,"=" &amp;B134)</f>
        <v>2</v>
      </c>
      <c r="G134">
        <f>COUNTIF('2way'!$Q$3:$Q$7690,"=" &amp;B134) + COUNTIF('2way'!$R$3:$R$7690,"=" &amp;B134)</f>
        <v>11</v>
      </c>
      <c r="H134" s="6">
        <f t="shared" si="34"/>
        <v>0</v>
      </c>
      <c r="I134" s="6">
        <f t="shared" si="35"/>
        <v>0.18181818181818182</v>
      </c>
      <c r="J134" s="6">
        <f t="shared" si="36"/>
        <v>0.63636363636363635</v>
      </c>
      <c r="K134" s="6">
        <f t="shared" si="37"/>
        <v>0.18181818181818182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11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7</v>
      </c>
      <c r="V134" s="6">
        <f t="shared" si="43"/>
        <v>0.63636363636363635</v>
      </c>
      <c r="W134">
        <f t="shared" si="44"/>
        <v>0</v>
      </c>
      <c r="X134" s="6">
        <f t="shared" si="45"/>
        <v>0</v>
      </c>
      <c r="Y134">
        <f t="shared" si="46"/>
        <v>4</v>
      </c>
      <c r="Z134" s="6">
        <f t="shared" si="47"/>
        <v>0.36363636363636365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6</v>
      </c>
      <c r="E135" s="59">
        <f>COUNTIFS('2way'!$B$3:$B$7690,"&gt;50%",'2way'!$Y$3:$Y$7690,"N",'2way'!$Q$3:$Q$7690,"=" &amp;B135) +  COUNTIFS('2way'!$B$3:$B$7690,"&gt;50%",'2way'!$Y$3:$Y$7690,"N",'2way'!$R$3:$R$7690,"=" &amp;B135)</f>
        <v>1</v>
      </c>
      <c r="F135" s="5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10</v>
      </c>
      <c r="H135" s="6">
        <f t="shared" si="34"/>
        <v>0.3</v>
      </c>
      <c r="I135" s="6">
        <f t="shared" si="35"/>
        <v>0.6</v>
      </c>
      <c r="J135" s="6">
        <f t="shared" si="36"/>
        <v>0.1</v>
      </c>
      <c r="K135" s="6">
        <f t="shared" si="37"/>
        <v>0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10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4</v>
      </c>
      <c r="V135" s="6">
        <f t="shared" si="43"/>
        <v>0.4</v>
      </c>
      <c r="W135">
        <f t="shared" si="44"/>
        <v>0</v>
      </c>
      <c r="X135" s="6">
        <f t="shared" si="45"/>
        <v>0</v>
      </c>
      <c r="Y135">
        <f t="shared" si="46"/>
        <v>6</v>
      </c>
      <c r="Z135" s="6">
        <f t="shared" si="47"/>
        <v>0.6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4</v>
      </c>
      <c r="E136" s="59">
        <f>COUNTIFS('2way'!$B$3:$B$7690,"&gt;50%",'2way'!$Y$3:$Y$7690,"N",'2way'!$Q$3:$Q$7690,"=" &amp;B136) +  COUNTIFS('2way'!$B$3:$B$7690,"&gt;50%",'2way'!$Y$3:$Y$7690,"N",'2way'!$R$3:$R$7690,"=" &amp;B136)</f>
        <v>2</v>
      </c>
      <c r="F136" s="5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11</v>
      </c>
      <c r="H136" s="6">
        <f t="shared" si="34"/>
        <v>0.27272727272727271</v>
      </c>
      <c r="I136" s="6">
        <f t="shared" si="35"/>
        <v>0.36363636363636365</v>
      </c>
      <c r="J136" s="6">
        <f t="shared" si="36"/>
        <v>0.18181818181818182</v>
      </c>
      <c r="K136" s="6">
        <f t="shared" si="37"/>
        <v>9.0909090909090912E-2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11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5</v>
      </c>
      <c r="V136" s="6">
        <f t="shared" si="43"/>
        <v>0.45454545454545453</v>
      </c>
      <c r="W136">
        <f t="shared" si="44"/>
        <v>0</v>
      </c>
      <c r="X136" s="6">
        <f t="shared" si="45"/>
        <v>0</v>
      </c>
      <c r="Y136">
        <f t="shared" si="46"/>
        <v>5</v>
      </c>
      <c r="Z136" s="6">
        <f t="shared" si="47"/>
        <v>0.45454545454545453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3</v>
      </c>
      <c r="F137" s="59">
        <f>COUNTIFS('2way'!$B$3:$B$7690,"&gt;50%",'2way'!$Y$3:$Y$7690,"Y",'2way'!$Q$3:$Q$7690,"=" &amp;B137) +  COUNTIFS('2way'!$B$3:$B$7690,"&gt;50%",'2way'!$Y$3:$Y$7690,"Y",'2way'!$R$3:$R$7690,"=" &amp;B137)</f>
        <v>4</v>
      </c>
      <c r="G137">
        <f>COUNTIF('2way'!$Q$3:$Q$7690,"=" &amp;B137) + COUNTIF('2way'!$R$3:$R$7690,"=" &amp;B137)</f>
        <v>11</v>
      </c>
      <c r="H137" s="6">
        <f t="shared" si="34"/>
        <v>9.0909090909090912E-2</v>
      </c>
      <c r="I137" s="6">
        <f t="shared" si="35"/>
        <v>0.27272727272727271</v>
      </c>
      <c r="J137" s="6">
        <f t="shared" si="36"/>
        <v>0.27272727272727271</v>
      </c>
      <c r="K137" s="6">
        <f t="shared" si="37"/>
        <v>0.36363636363636365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11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4</v>
      </c>
      <c r="V137" s="6">
        <f t="shared" si="43"/>
        <v>0.36363636363636365</v>
      </c>
      <c r="W137">
        <f t="shared" si="44"/>
        <v>0</v>
      </c>
      <c r="X137" s="6">
        <f t="shared" si="45"/>
        <v>0</v>
      </c>
      <c r="Y137">
        <f t="shared" si="46"/>
        <v>7</v>
      </c>
      <c r="Z137" s="6">
        <f t="shared" si="47"/>
        <v>0.63636363636363635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5</v>
      </c>
      <c r="F138" s="5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11</v>
      </c>
      <c r="H138" s="6">
        <f t="shared" si="34"/>
        <v>9.0909090909090912E-2</v>
      </c>
      <c r="I138" s="6">
        <f t="shared" si="35"/>
        <v>0.27272727272727271</v>
      </c>
      <c r="J138" s="6">
        <f t="shared" si="36"/>
        <v>0.45454545454545453</v>
      </c>
      <c r="K138" s="6">
        <f t="shared" si="37"/>
        <v>0.18181818181818182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11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6</v>
      </c>
      <c r="V138" s="6">
        <f t="shared" si="43"/>
        <v>0.54545454545454541</v>
      </c>
      <c r="W138">
        <f t="shared" si="44"/>
        <v>0</v>
      </c>
      <c r="X138" s="6">
        <f t="shared" si="45"/>
        <v>0</v>
      </c>
      <c r="Y138">
        <f t="shared" si="46"/>
        <v>5</v>
      </c>
      <c r="Z138" s="6">
        <f t="shared" si="47"/>
        <v>0.45454545454545453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0</v>
      </c>
      <c r="D139" s="59">
        <f>COUNTIFS('2way'!$A$3:$A$7690,"&gt;50%",'2way'!$Y$3:$Y$7690,"N",'2way'!$Q$3:$Q$7690,"=" &amp;B139) +  COUNTIFS('2way'!$A$3:$A$7690,"&gt;50%",'2way'!$Y$3:$Y$7690,"N",'2way'!$R$3:$R$7690,"=" &amp;B139)</f>
        <v>1</v>
      </c>
      <c r="E139" s="59">
        <f>COUNTIFS('2way'!$B$3:$B$7690,"&gt;50%",'2way'!$Y$3:$Y$7690,"N",'2way'!$Q$3:$Q$7690,"=" &amp;B139) +  COUNTIFS('2way'!$B$3:$B$7690,"&gt;50%",'2way'!$Y$3:$Y$7690,"N",'2way'!$R$3:$R$7690,"=" &amp;B139)</f>
        <v>6</v>
      </c>
      <c r="F139" s="5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11</v>
      </c>
      <c r="H139" s="6">
        <f t="shared" si="34"/>
        <v>0</v>
      </c>
      <c r="I139" s="6">
        <f t="shared" si="35"/>
        <v>9.0909090909090912E-2</v>
      </c>
      <c r="J139" s="6">
        <f t="shared" si="36"/>
        <v>0.54545454545454541</v>
      </c>
      <c r="K139" s="6">
        <f t="shared" si="37"/>
        <v>0.36363636363636365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11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6</v>
      </c>
      <c r="V139" s="6">
        <f t="shared" si="43"/>
        <v>0.54545454545454541</v>
      </c>
      <c r="W139">
        <f t="shared" si="44"/>
        <v>0</v>
      </c>
      <c r="X139" s="6">
        <f t="shared" si="45"/>
        <v>0</v>
      </c>
      <c r="Y139">
        <f t="shared" si="46"/>
        <v>5</v>
      </c>
      <c r="Z139" s="6">
        <f t="shared" si="47"/>
        <v>0.45454545454545453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1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4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11</v>
      </c>
      <c r="H140" s="6">
        <f t="shared" si="34"/>
        <v>9.0909090909090912E-2</v>
      </c>
      <c r="I140" s="6">
        <f t="shared" si="35"/>
        <v>0.18181818181818182</v>
      </c>
      <c r="J140" s="6">
        <f t="shared" si="36"/>
        <v>0.36363636363636365</v>
      </c>
      <c r="K140" s="6">
        <f t="shared" si="37"/>
        <v>0.36363636363636365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11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5</v>
      </c>
      <c r="V140" s="6">
        <f t="shared" si="43"/>
        <v>0.45454545454545453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0.54545454545454541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4</v>
      </c>
      <c r="D141" s="59">
        <f>COUNTIFS('2way'!$A$3:$A$7690,"&gt;50%",'2way'!$Y$3:$Y$7690,"N",'2way'!$Q$3:$Q$7690,"=" &amp;B141) +  COUNTIFS('2way'!$A$3:$A$7690,"&gt;50%",'2way'!$Y$3:$Y$7690,"N",'2way'!$R$3:$R$7690,"=" &amp;B141)</f>
        <v>5</v>
      </c>
      <c r="E141" s="59">
        <f>COUNTIFS('2way'!$B$3:$B$7690,"&gt;50%",'2way'!$Y$3:$Y$7690,"N",'2way'!$Q$3:$Q$7690,"=" &amp;B141) +  COUNTIFS('2way'!$B$3:$B$7690,"&gt;50%",'2way'!$Y$3:$Y$7690,"N",'2way'!$R$3:$R$7690,"=" &amp;B141)</f>
        <v>0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11</v>
      </c>
      <c r="H141" s="6">
        <f t="shared" si="34"/>
        <v>0.36363636363636365</v>
      </c>
      <c r="I141" s="6">
        <f t="shared" si="35"/>
        <v>0.45454545454545453</v>
      </c>
      <c r="J141" s="6">
        <f t="shared" si="36"/>
        <v>0</v>
      </c>
      <c r="K141" s="6">
        <f t="shared" si="37"/>
        <v>0.18181818181818182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11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4</v>
      </c>
      <c r="V141" s="6">
        <f t="shared" si="43"/>
        <v>0.36363636363636365</v>
      </c>
      <c r="W141">
        <f t="shared" si="44"/>
        <v>0</v>
      </c>
      <c r="X141" s="6">
        <f t="shared" si="45"/>
        <v>0</v>
      </c>
      <c r="Y141">
        <f t="shared" si="46"/>
        <v>7</v>
      </c>
      <c r="Z141" s="6">
        <f t="shared" si="47"/>
        <v>0.63636363636363635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2</v>
      </c>
      <c r="E142" s="59">
        <f>COUNTIFS('2way'!$B$3:$B$7690,"&gt;50%",'2way'!$Y$3:$Y$7690,"N",'2way'!$Q$3:$Q$7690,"=" &amp;B142) +  COUNTIFS('2way'!$B$3:$B$7690,"&gt;50%",'2way'!$Y$3:$Y$7690,"N",'2way'!$R$3:$R$7690,"=" &amp;B142)</f>
        <v>5</v>
      </c>
      <c r="F142" s="59">
        <f>COUNTIFS('2way'!$B$3:$B$7690,"&gt;50%",'2way'!$Y$3:$Y$7690,"Y",'2way'!$Q$3:$Q$7690,"=" &amp;B142) +  COUNTIFS('2way'!$B$3:$B$7690,"&gt;50%",'2way'!$Y$3:$Y$7690,"Y",'2way'!$R$3:$R$7690,"=" &amp;B142)</f>
        <v>5</v>
      </c>
      <c r="G142">
        <f>COUNTIF('2way'!$Q$3:$Q$7690,"=" &amp;B142) + COUNTIF('2way'!$R$3:$R$7690,"=" &amp;B142)</f>
        <v>12</v>
      </c>
      <c r="H142" s="6">
        <f t="shared" si="34"/>
        <v>0</v>
      </c>
      <c r="I142" s="6">
        <f t="shared" si="35"/>
        <v>0.16666666666666666</v>
      </c>
      <c r="J142" s="6">
        <f t="shared" si="36"/>
        <v>0.41666666666666669</v>
      </c>
      <c r="K142" s="6">
        <f t="shared" si="37"/>
        <v>0.41666666666666669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12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5</v>
      </c>
      <c r="V142" s="6">
        <f t="shared" si="43"/>
        <v>0.41666666666666669</v>
      </c>
      <c r="W142">
        <f t="shared" si="44"/>
        <v>0</v>
      </c>
      <c r="X142" s="6">
        <f t="shared" si="45"/>
        <v>0</v>
      </c>
      <c r="Y142">
        <f t="shared" si="46"/>
        <v>7</v>
      </c>
      <c r="Z142" s="6">
        <f t="shared" si="47"/>
        <v>0.58333333333333337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1</v>
      </c>
      <c r="D143" s="59">
        <f>COUNTIFS('2way'!$A$3:$A$7690,"&gt;50%",'2way'!$Y$3:$Y$7690,"N",'2way'!$Q$3:$Q$7690,"=" &amp;B143) +  COUNTIFS('2way'!$A$3:$A$7690,"&gt;50%",'2way'!$Y$3:$Y$7690,"N",'2way'!$R$3:$R$7690,"=" &amp;B143)</f>
        <v>0</v>
      </c>
      <c r="E143" s="59">
        <f>COUNTIFS('2way'!$B$3:$B$7690,"&gt;50%",'2way'!$Y$3:$Y$7690,"N",'2way'!$Q$3:$Q$7690,"=" &amp;B143) +  COUNTIFS('2way'!$B$3:$B$7690,"&gt;50%",'2way'!$Y$3:$Y$7690,"N",'2way'!$R$3:$R$7690,"=" &amp;B143)</f>
        <v>3</v>
      </c>
      <c r="F143" s="59">
        <f>COUNTIFS('2way'!$B$3:$B$7690,"&gt;50%",'2way'!$Y$3:$Y$7690,"Y",'2way'!$Q$3:$Q$7690,"=" &amp;B143) +  COUNTIFS('2way'!$B$3:$B$7690,"&gt;50%",'2way'!$Y$3:$Y$7690,"Y",'2way'!$R$3:$R$7690,"=" &amp;B143)</f>
        <v>7</v>
      </c>
      <c r="G143">
        <f>COUNTIF('2way'!$Q$3:$Q$7690,"=" &amp;B143) + COUNTIF('2way'!$R$3:$R$7690,"=" &amp;B143)</f>
        <v>11</v>
      </c>
      <c r="H143" s="6">
        <f t="shared" si="34"/>
        <v>9.0909090909090912E-2</v>
      </c>
      <c r="I143" s="6">
        <f t="shared" si="35"/>
        <v>0</v>
      </c>
      <c r="J143" s="6">
        <f t="shared" si="36"/>
        <v>0.27272727272727271</v>
      </c>
      <c r="K143" s="6">
        <f t="shared" si="37"/>
        <v>0.63636363636363635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11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4</v>
      </c>
      <c r="V143" s="6">
        <f t="shared" si="43"/>
        <v>0.36363636363636365</v>
      </c>
      <c r="W143">
        <f t="shared" si="44"/>
        <v>0</v>
      </c>
      <c r="X143" s="6">
        <f t="shared" si="45"/>
        <v>0</v>
      </c>
      <c r="Y143">
        <f t="shared" si="46"/>
        <v>7</v>
      </c>
      <c r="Z143" s="6">
        <f t="shared" si="47"/>
        <v>0.63636363636363635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1</v>
      </c>
      <c r="E144" s="59">
        <f>COUNTIFS('2way'!$B$3:$B$7690,"&gt;50%",'2way'!$Y$3:$Y$7690,"N",'2way'!$Q$3:$Q$7690,"=" &amp;B144) +  COUNTIFS('2way'!$B$3:$B$7690,"&gt;50%",'2way'!$Y$3:$Y$7690,"N",'2way'!$R$3:$R$7690,"=" &amp;B144)</f>
        <v>4</v>
      </c>
      <c r="F144" s="59">
        <f>COUNTIFS('2way'!$B$3:$B$7690,"&gt;50%",'2way'!$Y$3:$Y$7690,"Y",'2way'!$Q$3:$Q$7690,"=" &amp;B144) +  COUNTIFS('2way'!$B$3:$B$7690,"&gt;50%",'2way'!$Y$3:$Y$7690,"Y",'2way'!$R$3:$R$7690,"=" &amp;B144)</f>
        <v>3</v>
      </c>
      <c r="G144">
        <f>COUNTIF('2way'!$Q$3:$Q$7690,"=" &amp;B144) + COUNTIF('2way'!$R$3:$R$7690,"=" &amp;B144)</f>
        <v>10</v>
      </c>
      <c r="H144" s="6">
        <f t="shared" si="34"/>
        <v>0.1</v>
      </c>
      <c r="I144" s="6">
        <f t="shared" si="35"/>
        <v>0.1</v>
      </c>
      <c r="J144" s="6">
        <f t="shared" si="36"/>
        <v>0.4</v>
      </c>
      <c r="K144" s="6">
        <f t="shared" si="37"/>
        <v>0.3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10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5</v>
      </c>
      <c r="V144" s="6">
        <f t="shared" si="43"/>
        <v>0.5</v>
      </c>
      <c r="W144">
        <f t="shared" si="44"/>
        <v>0</v>
      </c>
      <c r="X144" s="6">
        <f t="shared" si="45"/>
        <v>0</v>
      </c>
      <c r="Y144">
        <f t="shared" si="46"/>
        <v>4</v>
      </c>
      <c r="Z144" s="6">
        <f t="shared" si="47"/>
        <v>0.4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4</v>
      </c>
      <c r="E145" s="59">
        <f>COUNTIFS('2way'!$B$3:$B$7690,"&gt;50%",'2way'!$Y$3:$Y$7690,"N",'2way'!$Q$3:$Q$7690,"=" &amp;B145) +  COUNTIFS('2way'!$B$3:$B$7690,"&gt;50%",'2way'!$Y$3:$Y$7690,"N",'2way'!$R$3:$R$7690,"=" &amp;B145)</f>
        <v>5</v>
      </c>
      <c r="F145" s="59">
        <f>COUNTIFS('2way'!$B$3:$B$7690,"&gt;50%",'2way'!$Y$3:$Y$7690,"Y",'2way'!$Q$3:$Q$7690,"=" &amp;B145) +  COUNTIFS('2way'!$B$3:$B$7690,"&gt;50%",'2way'!$Y$3:$Y$7690,"Y",'2way'!$R$3:$R$7690,"=" &amp;B145)</f>
        <v>1</v>
      </c>
      <c r="G145">
        <f>COUNTIF('2way'!$Q$3:$Q$7690,"=" &amp;B145) + COUNTIF('2way'!$R$3:$R$7690,"=" &amp;B145)</f>
        <v>11</v>
      </c>
      <c r="H145" s="6">
        <f t="shared" si="34"/>
        <v>9.0909090909090912E-2</v>
      </c>
      <c r="I145" s="6">
        <f t="shared" si="35"/>
        <v>0.36363636363636365</v>
      </c>
      <c r="J145" s="6">
        <f t="shared" si="36"/>
        <v>0.45454545454545453</v>
      </c>
      <c r="K145" s="6">
        <f t="shared" si="37"/>
        <v>9.0909090909090912E-2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11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6</v>
      </c>
      <c r="V145" s="6">
        <f t="shared" si="43"/>
        <v>0.54545454545454541</v>
      </c>
      <c r="W145">
        <f t="shared" si="44"/>
        <v>0</v>
      </c>
      <c r="X145" s="6">
        <f t="shared" si="45"/>
        <v>0</v>
      </c>
      <c r="Y145">
        <f t="shared" si="46"/>
        <v>5</v>
      </c>
      <c r="Z145" s="6">
        <f t="shared" si="47"/>
        <v>0.45454545454545453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1</v>
      </c>
      <c r="D146" s="59">
        <f>COUNTIFS('2way'!$A$3:$A$7690,"&gt;50%",'2way'!$Y$3:$Y$7690,"N",'2way'!$Q$3:$Q$7690,"=" &amp;B146) +  COUNTIFS('2way'!$A$3:$A$7690,"&gt;50%",'2way'!$Y$3:$Y$7690,"N",'2way'!$R$3:$R$7690,"=" &amp;B146)</f>
        <v>5</v>
      </c>
      <c r="E146" s="59">
        <f>COUNTIFS('2way'!$B$3:$B$7690,"&gt;50%",'2way'!$Y$3:$Y$7690,"N",'2way'!$Q$3:$Q$7690,"=" &amp;B146) +  COUNTIFS('2way'!$B$3:$B$7690,"&gt;50%",'2way'!$Y$3:$Y$7690,"N",'2way'!$R$3:$R$7690,"=" &amp;B146)</f>
        <v>1</v>
      </c>
      <c r="F146" s="59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9</v>
      </c>
      <c r="H146" s="6">
        <f t="shared" si="34"/>
        <v>0.1111111111111111</v>
      </c>
      <c r="I146" s="6">
        <f t="shared" si="35"/>
        <v>0.55555555555555558</v>
      </c>
      <c r="J146" s="6">
        <f t="shared" si="36"/>
        <v>0.1111111111111111</v>
      </c>
      <c r="K146" s="6">
        <f t="shared" si="37"/>
        <v>0.22222222222222221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9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2</v>
      </c>
      <c r="V146" s="6">
        <f t="shared" si="43"/>
        <v>0.22222222222222221</v>
      </c>
      <c r="W146">
        <f t="shared" si="44"/>
        <v>0</v>
      </c>
      <c r="X146" s="6">
        <f t="shared" si="45"/>
        <v>0</v>
      </c>
      <c r="Y146">
        <f t="shared" si="46"/>
        <v>7</v>
      </c>
      <c r="Z146" s="6">
        <f t="shared" si="47"/>
        <v>0.77777777777777779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0</v>
      </c>
      <c r="D147" s="59">
        <f>COUNTIFS('2way'!$A$3:$A$7690,"&gt;50%",'2way'!$Y$3:$Y$7690,"N",'2way'!$Q$3:$Q$7690,"=" &amp;B147) +  COUNTIFS('2way'!$A$3:$A$7690,"&gt;50%",'2way'!$Y$3:$Y$7690,"N",'2way'!$R$3:$R$7690,"=" &amp;B147)</f>
        <v>4</v>
      </c>
      <c r="E147" s="59">
        <f>COUNTIFS('2way'!$B$3:$B$7690,"&gt;50%",'2way'!$Y$3:$Y$7690,"N",'2way'!$Q$3:$Q$7690,"=" &amp;B147) +  COUNTIFS('2way'!$B$3:$B$7690,"&gt;50%",'2way'!$Y$3:$Y$7690,"N",'2way'!$R$3:$R$7690,"=" &amp;B147)</f>
        <v>4</v>
      </c>
      <c r="F147" s="59">
        <f>COUNTIFS('2way'!$B$3:$B$7690,"&gt;50%",'2way'!$Y$3:$Y$7690,"Y",'2way'!$Q$3:$Q$7690,"=" &amp;B147) +  COUNTIFS('2way'!$B$3:$B$7690,"&gt;50%",'2way'!$Y$3:$Y$7690,"Y",'2way'!$R$3:$R$7690,"=" &amp;B147)</f>
        <v>3</v>
      </c>
      <c r="G147">
        <f>COUNTIF('2way'!$Q$3:$Q$7690,"=" &amp;B147) + COUNTIF('2way'!$R$3:$R$7690,"=" &amp;B147)</f>
        <v>11</v>
      </c>
      <c r="H147" s="6">
        <f t="shared" si="34"/>
        <v>0</v>
      </c>
      <c r="I147" s="6">
        <f t="shared" si="35"/>
        <v>0.36363636363636365</v>
      </c>
      <c r="J147" s="6">
        <f t="shared" si="36"/>
        <v>0.36363636363636365</v>
      </c>
      <c r="K147" s="6">
        <f t="shared" si="37"/>
        <v>0.27272727272727271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11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4</v>
      </c>
      <c r="V147" s="6">
        <f t="shared" si="43"/>
        <v>0.36363636363636365</v>
      </c>
      <c r="W147">
        <f t="shared" si="44"/>
        <v>0</v>
      </c>
      <c r="X147" s="6">
        <f t="shared" si="45"/>
        <v>0</v>
      </c>
      <c r="Y147">
        <f t="shared" si="46"/>
        <v>7</v>
      </c>
      <c r="Z147" s="6">
        <f t="shared" si="47"/>
        <v>0.63636363636363635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5</v>
      </c>
      <c r="D148" s="59">
        <f>COUNTIFS('2way'!$A$3:$A$7690,"&gt;50%",'2way'!$Y$3:$Y$7690,"N",'2way'!$Q$3:$Q$7690,"=" &amp;B148) +  COUNTIFS('2way'!$A$3:$A$7690,"&gt;50%",'2way'!$Y$3:$Y$7690,"N",'2way'!$R$3:$R$7690,"=" &amp;B148)</f>
        <v>4</v>
      </c>
      <c r="E148" s="59">
        <f>COUNTIFS('2way'!$B$3:$B$7690,"&gt;50%",'2way'!$Y$3:$Y$7690,"N",'2way'!$Q$3:$Q$7690,"=" &amp;B148) +  COUNTIFS('2way'!$B$3:$B$7690,"&gt;50%",'2way'!$Y$3:$Y$7690,"N",'2way'!$R$3:$R$7690,"=" &amp;B148)</f>
        <v>0</v>
      </c>
      <c r="F148" s="59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12</v>
      </c>
      <c r="H148" s="6">
        <f t="shared" si="34"/>
        <v>0.41666666666666669</v>
      </c>
      <c r="I148" s="6">
        <f t="shared" si="35"/>
        <v>0.33333333333333331</v>
      </c>
      <c r="J148" s="6">
        <f t="shared" si="36"/>
        <v>0</v>
      </c>
      <c r="K148" s="6">
        <f t="shared" si="37"/>
        <v>0.25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12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5</v>
      </c>
      <c r="V148" s="6">
        <f t="shared" si="43"/>
        <v>0.41666666666666669</v>
      </c>
      <c r="W148">
        <f t="shared" si="44"/>
        <v>0</v>
      </c>
      <c r="X148" s="6">
        <f t="shared" si="45"/>
        <v>0</v>
      </c>
      <c r="Y148">
        <f t="shared" si="46"/>
        <v>7</v>
      </c>
      <c r="Z148" s="6">
        <f t="shared" si="47"/>
        <v>0.58333333333333337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3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5</v>
      </c>
      <c r="F149" s="5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11</v>
      </c>
      <c r="H149" s="6">
        <f t="shared" si="34"/>
        <v>0.27272727272727271</v>
      </c>
      <c r="I149" s="6">
        <f t="shared" si="35"/>
        <v>9.0909090909090912E-2</v>
      </c>
      <c r="J149" s="6">
        <f t="shared" si="36"/>
        <v>0.45454545454545453</v>
      </c>
      <c r="K149" s="6">
        <f t="shared" si="37"/>
        <v>0.18181818181818182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11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8</v>
      </c>
      <c r="V149" s="6">
        <f t="shared" si="43"/>
        <v>0.72727272727272729</v>
      </c>
      <c r="W149">
        <f t="shared" si="44"/>
        <v>0</v>
      </c>
      <c r="X149" s="6">
        <f t="shared" si="45"/>
        <v>0</v>
      </c>
      <c r="Y149">
        <f t="shared" si="46"/>
        <v>3</v>
      </c>
      <c r="Z149" s="6">
        <f t="shared" si="47"/>
        <v>0.27272727272727271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6</v>
      </c>
      <c r="F150" s="59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11</v>
      </c>
      <c r="H150" s="6">
        <f t="shared" si="34"/>
        <v>9.0909090909090912E-2</v>
      </c>
      <c r="I150" s="6">
        <f t="shared" si="35"/>
        <v>0</v>
      </c>
      <c r="J150" s="6">
        <f t="shared" si="36"/>
        <v>0.54545454545454541</v>
      </c>
      <c r="K150" s="6">
        <f t="shared" si="37"/>
        <v>0.36363636363636365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11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7</v>
      </c>
      <c r="V150" s="6">
        <f t="shared" si="43"/>
        <v>0.63636363636363635</v>
      </c>
      <c r="W150">
        <f t="shared" si="44"/>
        <v>0</v>
      </c>
      <c r="X150" s="6">
        <f t="shared" si="45"/>
        <v>0</v>
      </c>
      <c r="Y150">
        <f t="shared" si="46"/>
        <v>4</v>
      </c>
      <c r="Z150" s="6">
        <f t="shared" si="47"/>
        <v>0.36363636363636365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3</v>
      </c>
      <c r="D151" s="59">
        <f>COUNTIFS('2way'!$A$3:$A$7690,"&gt;50%",'2way'!$Y$3:$Y$7690,"N",'2way'!$Q$3:$Q$7690,"=" &amp;B151) +  COUNTIFS('2way'!$A$3:$A$7690,"&gt;50%",'2way'!$Y$3:$Y$7690,"N",'2way'!$R$3:$R$7690,"=" &amp;B151)</f>
        <v>3</v>
      </c>
      <c r="E151" s="59">
        <f>COUNTIFS('2way'!$B$3:$B$7690,"&gt;50%",'2way'!$Y$3:$Y$7690,"N",'2way'!$Q$3:$Q$7690,"=" &amp;B151) +  COUNTIFS('2way'!$B$3:$B$7690,"&gt;50%",'2way'!$Y$3:$Y$7690,"N",'2way'!$R$3:$R$7690,"=" &amp;B151)</f>
        <v>0</v>
      </c>
      <c r="F151" s="59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7</v>
      </c>
      <c r="H151" s="6">
        <f t="shared" si="34"/>
        <v>0.42857142857142855</v>
      </c>
      <c r="I151" s="6">
        <f t="shared" si="35"/>
        <v>0.42857142857142855</v>
      </c>
      <c r="J151" s="6">
        <f t="shared" si="36"/>
        <v>0</v>
      </c>
      <c r="K151" s="6">
        <f t="shared" si="37"/>
        <v>0.14285714285714285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7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3</v>
      </c>
      <c r="V151" s="6">
        <f t="shared" si="43"/>
        <v>0.42857142857142855</v>
      </c>
      <c r="W151">
        <f t="shared" si="44"/>
        <v>0</v>
      </c>
      <c r="X151" s="6">
        <f t="shared" si="45"/>
        <v>0</v>
      </c>
      <c r="Y151">
        <f t="shared" si="46"/>
        <v>4</v>
      </c>
      <c r="Z151" s="6">
        <f t="shared" si="47"/>
        <v>0.5714285714285714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3</v>
      </c>
      <c r="D152" s="59">
        <f>COUNTIFS('2way'!$A$3:$A$7690,"&gt;50%",'2way'!$Y$3:$Y$7690,"N",'2way'!$Q$3:$Q$7690,"=" &amp;B152) +  COUNTIFS('2way'!$A$3:$A$7690,"&gt;50%",'2way'!$Y$3:$Y$7690,"N",'2way'!$R$3:$R$7690,"=" &amp;B152)</f>
        <v>1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2</v>
      </c>
      <c r="G152">
        <f>COUNTIF('2way'!$Q$3:$Q$7690,"=" &amp;B152) + COUNTIF('2way'!$R$3:$R$7690,"=" &amp;B152)</f>
        <v>7</v>
      </c>
      <c r="H152" s="6">
        <f t="shared" si="34"/>
        <v>0.42857142857142855</v>
      </c>
      <c r="I152" s="6">
        <f t="shared" si="35"/>
        <v>0.14285714285714285</v>
      </c>
      <c r="J152" s="6">
        <f t="shared" si="36"/>
        <v>0.14285714285714285</v>
      </c>
      <c r="K152" s="6">
        <f t="shared" si="37"/>
        <v>0.2857142857142857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7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4</v>
      </c>
      <c r="V152" s="6">
        <f t="shared" si="43"/>
        <v>0.5714285714285714</v>
      </c>
      <c r="W152">
        <f t="shared" si="44"/>
        <v>0</v>
      </c>
      <c r="X152" s="6">
        <f t="shared" si="45"/>
        <v>0</v>
      </c>
      <c r="Y152">
        <f t="shared" si="46"/>
        <v>3</v>
      </c>
      <c r="Z152" s="6">
        <f t="shared" si="47"/>
        <v>0.42857142857142855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5</v>
      </c>
      <c r="D153" s="59">
        <f>COUNTIFS('2way'!$A$3:$A$7690,"&gt;50%",'2way'!$Y$3:$Y$7690,"N",'2way'!$Q$3:$Q$7690,"=" &amp;B153) +  COUNTIFS('2way'!$A$3:$A$7690,"&gt;50%",'2way'!$Y$3:$Y$7690,"N",'2way'!$R$3:$R$7690,"=" &amp;B153)</f>
        <v>1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2</v>
      </c>
      <c r="G153">
        <f>COUNTIF('2way'!$Q$3:$Q$7690,"=" &amp;B153) + COUNTIF('2way'!$R$3:$R$7690,"=" &amp;B153)</f>
        <v>8</v>
      </c>
      <c r="H153" s="6">
        <f t="shared" si="34"/>
        <v>0.625</v>
      </c>
      <c r="I153" s="6">
        <f t="shared" si="35"/>
        <v>0.125</v>
      </c>
      <c r="J153" s="6">
        <f t="shared" si="36"/>
        <v>0</v>
      </c>
      <c r="K153" s="6">
        <f t="shared" si="37"/>
        <v>0.25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8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5</v>
      </c>
      <c r="V153" s="6">
        <f t="shared" si="43"/>
        <v>0.625</v>
      </c>
      <c r="W153">
        <f t="shared" si="44"/>
        <v>0</v>
      </c>
      <c r="X153" s="6">
        <f t="shared" si="45"/>
        <v>0</v>
      </c>
      <c r="Y153">
        <f t="shared" si="46"/>
        <v>3</v>
      </c>
      <c r="Z153" s="6">
        <f t="shared" si="47"/>
        <v>0.375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3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1</v>
      </c>
      <c r="F154" s="59">
        <f>COUNTIFS('2way'!$B$3:$B$7690,"&gt;50%",'2way'!$Y$3:$Y$7690,"Y",'2way'!$Q$3:$Q$7690,"=" &amp;B154) +  COUNTIFS('2way'!$B$3:$B$7690,"&gt;50%",'2way'!$Y$3:$Y$7690,"Y",'2way'!$R$3:$R$7690,"=" &amp;B154)</f>
        <v>3</v>
      </c>
      <c r="G154">
        <f>COUNTIF('2way'!$Q$3:$Q$7690,"=" &amp;B154) + COUNTIF('2way'!$R$3:$R$7690,"=" &amp;B154)</f>
        <v>8</v>
      </c>
      <c r="H154" s="6">
        <f t="shared" si="34"/>
        <v>0.375</v>
      </c>
      <c r="I154" s="6">
        <f t="shared" si="35"/>
        <v>0.125</v>
      </c>
      <c r="J154" s="6">
        <f t="shared" si="36"/>
        <v>0.125</v>
      </c>
      <c r="K154" s="6">
        <f t="shared" si="37"/>
        <v>0.375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8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4</v>
      </c>
      <c r="V154" s="6">
        <f t="shared" si="43"/>
        <v>0.5</v>
      </c>
      <c r="W154">
        <f t="shared" si="44"/>
        <v>0</v>
      </c>
      <c r="X154" s="6">
        <f t="shared" si="45"/>
        <v>0</v>
      </c>
      <c r="Y154">
        <f t="shared" si="46"/>
        <v>4</v>
      </c>
      <c r="Z154" s="6">
        <f t="shared" si="47"/>
        <v>0.5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2</v>
      </c>
      <c r="D155" s="59">
        <f>COUNTIFS('2way'!$A$3:$A$7690,"&gt;50%",'2way'!$Y$3:$Y$7690,"N",'2way'!$Q$3:$Q$7690,"=" &amp;B155) +  COUNTIFS('2way'!$A$3:$A$7690,"&gt;50%",'2way'!$Y$3:$Y$7690,"N",'2way'!$R$3:$R$7690,"=" &amp;B155)</f>
        <v>1</v>
      </c>
      <c r="E155" s="59">
        <f>COUNTIFS('2way'!$B$3:$B$7690,"&gt;50%",'2way'!$Y$3:$Y$7690,"N",'2way'!$Q$3:$Q$7690,"=" &amp;B155) +  COUNTIFS('2way'!$B$3:$B$7690,"&gt;50%",'2way'!$Y$3:$Y$7690,"N",'2way'!$R$3:$R$7690,"=" &amp;B155)</f>
        <v>1</v>
      </c>
      <c r="F155" s="59">
        <f>COUNTIFS('2way'!$B$3:$B$7690,"&gt;50%",'2way'!$Y$3:$Y$7690,"Y",'2way'!$Q$3:$Q$7690,"=" &amp;B155) +  COUNTIFS('2way'!$B$3:$B$7690,"&gt;50%",'2way'!$Y$3:$Y$7690,"Y",'2way'!$R$3:$R$7690,"=" &amp;B155)</f>
        <v>4</v>
      </c>
      <c r="G155">
        <f>COUNTIF('2way'!$Q$3:$Q$7690,"=" &amp;B155) + COUNTIF('2way'!$R$3:$R$7690,"=" &amp;B155)</f>
        <v>8</v>
      </c>
      <c r="H155" s="6">
        <f t="shared" si="34"/>
        <v>0.25</v>
      </c>
      <c r="I155" s="6">
        <f t="shared" si="35"/>
        <v>0.125</v>
      </c>
      <c r="J155" s="6">
        <f t="shared" si="36"/>
        <v>0.125</v>
      </c>
      <c r="K155" s="6">
        <f t="shared" si="37"/>
        <v>0.5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8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3</v>
      </c>
      <c r="V155" s="6">
        <f t="shared" si="43"/>
        <v>0.375</v>
      </c>
      <c r="W155">
        <f t="shared" si="44"/>
        <v>0</v>
      </c>
      <c r="X155" s="6">
        <f t="shared" si="45"/>
        <v>0</v>
      </c>
      <c r="Y155">
        <f t="shared" si="46"/>
        <v>5</v>
      </c>
      <c r="Z155" s="6">
        <f t="shared" si="47"/>
        <v>0.625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4</v>
      </c>
      <c r="D156" s="59">
        <f>COUNTIFS('2way'!$A$3:$A$7690,"&gt;50%",'2way'!$Y$3:$Y$7690,"N",'2way'!$Q$3:$Q$7690,"=" &amp;B156) +  COUNTIFS('2way'!$A$3:$A$7690,"&gt;50%",'2way'!$Y$3:$Y$7690,"N",'2way'!$R$3:$R$7690,"=" &amp;B156)</f>
        <v>2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8</v>
      </c>
      <c r="H156" s="6">
        <f t="shared" si="34"/>
        <v>0.5</v>
      </c>
      <c r="I156" s="6">
        <f t="shared" si="35"/>
        <v>0.25</v>
      </c>
      <c r="J156" s="6">
        <f t="shared" si="36"/>
        <v>0.125</v>
      </c>
      <c r="K156" s="6">
        <f t="shared" si="37"/>
        <v>0.125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8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5</v>
      </c>
      <c r="V156" s="6">
        <f t="shared" si="43"/>
        <v>0.625</v>
      </c>
      <c r="W156">
        <f t="shared" si="44"/>
        <v>0</v>
      </c>
      <c r="X156" s="6">
        <f t="shared" si="45"/>
        <v>0</v>
      </c>
      <c r="Y156">
        <f t="shared" si="46"/>
        <v>3</v>
      </c>
      <c r="Z156" s="6">
        <f t="shared" si="47"/>
        <v>0.375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4</v>
      </c>
      <c r="D157" s="59">
        <f>COUNTIFS('2way'!$A$3:$A$7690,"&gt;50%",'2way'!$Y$3:$Y$7690,"N",'2way'!$Q$3:$Q$7690,"=" &amp;B157) +  COUNTIFS('2way'!$A$3:$A$7690,"&gt;50%",'2way'!$Y$3:$Y$7690,"N",'2way'!$R$3:$R$7690,"=" &amp;B157)</f>
        <v>1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7</v>
      </c>
      <c r="H157" s="6">
        <f t="shared" si="34"/>
        <v>0.5714285714285714</v>
      </c>
      <c r="I157" s="6">
        <f t="shared" si="35"/>
        <v>0.14285714285714285</v>
      </c>
      <c r="J157" s="6">
        <f t="shared" si="36"/>
        <v>0.14285714285714285</v>
      </c>
      <c r="K157" s="6">
        <f t="shared" si="37"/>
        <v>0.14285714285714285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7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5</v>
      </c>
      <c r="V157" s="6">
        <f t="shared" si="43"/>
        <v>0.7142857142857143</v>
      </c>
      <c r="W157">
        <f t="shared" si="44"/>
        <v>0</v>
      </c>
      <c r="X157" s="6">
        <f t="shared" si="45"/>
        <v>0</v>
      </c>
      <c r="Y157">
        <f t="shared" si="46"/>
        <v>2</v>
      </c>
      <c r="Z157" s="6">
        <f t="shared" si="47"/>
        <v>0.2857142857142857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5</v>
      </c>
      <c r="D158" s="59">
        <f>COUNTIFS('2way'!$A$3:$A$7690,"&gt;50%",'2way'!$Y$3:$Y$7690,"N",'2way'!$Q$3:$Q$7690,"=" &amp;B158) +  COUNTIFS('2way'!$A$3:$A$7690,"&gt;50%",'2way'!$Y$3:$Y$7690,"N",'2way'!$R$3:$R$7690,"=" &amp;B158)</f>
        <v>2</v>
      </c>
      <c r="E158" s="59">
        <f>COUNTIFS('2way'!$B$3:$B$7690,"&gt;50%",'2way'!$Y$3:$Y$7690,"N",'2way'!$Q$3:$Q$7690,"=" &amp;B158) +  COUNTIFS('2way'!$B$3:$B$7690,"&gt;50%",'2way'!$Y$3:$Y$7690,"N",'2way'!$R$3:$R$7690,"=" &amp;B158)</f>
        <v>0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7</v>
      </c>
      <c r="H158" s="6">
        <f t="shared" si="34"/>
        <v>0.7142857142857143</v>
      </c>
      <c r="I158" s="6">
        <f t="shared" si="35"/>
        <v>0.2857142857142857</v>
      </c>
      <c r="J158" s="6">
        <f t="shared" si="36"/>
        <v>0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7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5</v>
      </c>
      <c r="V158" s="6">
        <f t="shared" si="43"/>
        <v>0.7142857142857143</v>
      </c>
      <c r="W158">
        <f t="shared" si="44"/>
        <v>0</v>
      </c>
      <c r="X158" s="6">
        <f t="shared" si="45"/>
        <v>0</v>
      </c>
      <c r="Y158">
        <f t="shared" si="46"/>
        <v>2</v>
      </c>
      <c r="Z158" s="6">
        <f t="shared" si="47"/>
        <v>0.2857142857142857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4</v>
      </c>
      <c r="D159" s="59">
        <f>COUNTIFS('2way'!$A$3:$A$7690,"&gt;50%",'2way'!$Y$3:$Y$7690,"N",'2way'!$Q$3:$Q$7690,"=" &amp;B159) +  COUNTIFS('2way'!$A$3:$A$7690,"&gt;50%",'2way'!$Y$3:$Y$7690,"N",'2way'!$R$3:$R$7690,"=" &amp;B159)</f>
        <v>2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7</v>
      </c>
      <c r="H159" s="6">
        <f t="shared" si="34"/>
        <v>0.5714285714285714</v>
      </c>
      <c r="I159" s="6">
        <f t="shared" si="35"/>
        <v>0.2857142857142857</v>
      </c>
      <c r="J159" s="6">
        <f t="shared" si="36"/>
        <v>0</v>
      </c>
      <c r="K159" s="6">
        <f t="shared" si="37"/>
        <v>0.14285714285714285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7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4</v>
      </c>
      <c r="V159" s="6">
        <f t="shared" si="43"/>
        <v>0.5714285714285714</v>
      </c>
      <c r="W159">
        <f t="shared" si="44"/>
        <v>0</v>
      </c>
      <c r="X159" s="6">
        <f t="shared" si="45"/>
        <v>0</v>
      </c>
      <c r="Y159">
        <f t="shared" si="46"/>
        <v>3</v>
      </c>
      <c r="Z159" s="6">
        <f t="shared" si="47"/>
        <v>0.42857142857142855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3</v>
      </c>
      <c r="D160" s="59">
        <f>COUNTIFS('2way'!$A$3:$A$7690,"&gt;50%",'2way'!$Y$3:$Y$7690,"N",'2way'!$Q$3:$Q$7690,"=" &amp;B160) +  COUNTIFS('2way'!$A$3:$A$7690,"&gt;50%",'2way'!$Y$3:$Y$7690,"N",'2way'!$R$3:$R$7690,"=" &amp;B160)</f>
        <v>2</v>
      </c>
      <c r="E160" s="59">
        <f>COUNTIFS('2way'!$B$3:$B$7690,"&gt;50%",'2way'!$Y$3:$Y$7690,"N",'2way'!$Q$3:$Q$7690,"=" &amp;B160) +  COUNTIFS('2way'!$B$3:$B$7690,"&gt;50%",'2way'!$Y$3:$Y$7690,"N",'2way'!$R$3:$R$7690,"=" &amp;B160)</f>
        <v>1</v>
      </c>
      <c r="F160" s="59">
        <f>COUNTIFS('2way'!$B$3:$B$7690,"&gt;50%",'2way'!$Y$3:$Y$7690,"Y",'2way'!$Q$3:$Q$7690,"=" &amp;B160) +  COUNTIFS('2way'!$B$3:$B$7690,"&gt;50%",'2way'!$Y$3:$Y$7690,"Y",'2way'!$R$3:$R$7690,"=" &amp;B160)</f>
        <v>2</v>
      </c>
      <c r="G160">
        <f>COUNTIF('2way'!$Q$3:$Q$7690,"=" &amp;B160) + COUNTIF('2way'!$R$3:$R$7690,"=" &amp;B160)</f>
        <v>8</v>
      </c>
      <c r="H160" s="6">
        <f t="shared" si="34"/>
        <v>0.375</v>
      </c>
      <c r="I160" s="6">
        <f t="shared" si="35"/>
        <v>0.25</v>
      </c>
      <c r="J160" s="6">
        <f t="shared" si="36"/>
        <v>0.125</v>
      </c>
      <c r="K160" s="6">
        <f t="shared" si="37"/>
        <v>0.25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8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4</v>
      </c>
      <c r="V160" s="6">
        <f t="shared" si="43"/>
        <v>0.5</v>
      </c>
      <c r="W160">
        <f t="shared" si="44"/>
        <v>0</v>
      </c>
      <c r="X160" s="6">
        <f t="shared" si="45"/>
        <v>0</v>
      </c>
      <c r="Y160">
        <f t="shared" si="46"/>
        <v>4</v>
      </c>
      <c r="Z160" s="6">
        <f t="shared" si="47"/>
        <v>0.5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3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1</v>
      </c>
      <c r="F161" s="59">
        <f>COUNTIFS('2way'!$B$3:$B$7690,"&gt;50%",'2way'!$Y$3:$Y$7690,"Y",'2way'!$Q$3:$Q$7690,"=" &amp;B161) +  COUNTIFS('2way'!$B$3:$B$7690,"&gt;50%",'2way'!$Y$3:$Y$7690,"Y",'2way'!$R$3:$R$7690,"=" &amp;B161)</f>
        <v>3</v>
      </c>
      <c r="G161">
        <f>COUNTIF('2way'!$Q$3:$Q$7690,"=" &amp;B161) + COUNTIF('2way'!$R$3:$R$7690,"=" &amp;B161)</f>
        <v>7</v>
      </c>
      <c r="H161" s="6">
        <f t="shared" si="34"/>
        <v>0.42857142857142855</v>
      </c>
      <c r="I161" s="6">
        <f t="shared" si="35"/>
        <v>0</v>
      </c>
      <c r="J161" s="6">
        <f t="shared" si="36"/>
        <v>0.14285714285714285</v>
      </c>
      <c r="K161" s="6">
        <f t="shared" si="37"/>
        <v>0.42857142857142855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7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4</v>
      </c>
      <c r="V161" s="6">
        <f t="shared" si="43"/>
        <v>0.5714285714285714</v>
      </c>
      <c r="W161">
        <f t="shared" si="44"/>
        <v>0</v>
      </c>
      <c r="X161" s="6">
        <f t="shared" si="45"/>
        <v>0</v>
      </c>
      <c r="Y161">
        <f t="shared" si="46"/>
        <v>3</v>
      </c>
      <c r="Z161" s="6">
        <f t="shared" si="47"/>
        <v>0.42857142857142855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6</v>
      </c>
      <c r="D162" s="59">
        <f>COUNTIFS('2way'!$A$3:$A$7690,"&gt;50%",'2way'!$Y$3:$Y$7690,"N",'2way'!$Q$3:$Q$7690,"=" &amp;B162) +  COUNTIFS('2way'!$A$3:$A$7690,"&gt;50%",'2way'!$Y$3:$Y$7690,"N",'2way'!$R$3:$R$7690,"=" &amp;B162)</f>
        <v>1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7</v>
      </c>
      <c r="H162" s="6">
        <f t="shared" si="34"/>
        <v>0.8571428571428571</v>
      </c>
      <c r="I162" s="6">
        <f t="shared" si="35"/>
        <v>0.14285714285714285</v>
      </c>
      <c r="J162" s="6">
        <f t="shared" si="36"/>
        <v>0</v>
      </c>
      <c r="K162" s="6">
        <f t="shared" si="37"/>
        <v>0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7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6</v>
      </c>
      <c r="V162" s="6">
        <f t="shared" si="43"/>
        <v>0.8571428571428571</v>
      </c>
      <c r="W162">
        <f t="shared" si="44"/>
        <v>0</v>
      </c>
      <c r="X162" s="6">
        <f t="shared" si="45"/>
        <v>0</v>
      </c>
      <c r="Y162">
        <f t="shared" si="46"/>
        <v>1</v>
      </c>
      <c r="Z162" s="6">
        <f t="shared" si="47"/>
        <v>0.14285714285714285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2</v>
      </c>
      <c r="D163" s="59">
        <f>COUNTIFS('2way'!$A$3:$A$7690,"&gt;50%",'2way'!$Y$3:$Y$7690,"N",'2way'!$Q$3:$Q$7690,"=" &amp;B163) +  COUNTIFS('2way'!$A$3:$A$7690,"&gt;50%",'2way'!$Y$3:$Y$7690,"N",'2way'!$R$3:$R$7690,"=" &amp;B163)</f>
        <v>1</v>
      </c>
      <c r="E163" s="59">
        <f>COUNTIFS('2way'!$B$3:$B$7690,"&gt;50%",'2way'!$Y$3:$Y$7690,"N",'2way'!$Q$3:$Q$7690,"=" &amp;B163) +  COUNTIFS('2way'!$B$3:$B$7690,"&gt;50%",'2way'!$Y$3:$Y$7690,"N",'2way'!$R$3:$R$7690,"=" &amp;B163)</f>
        <v>1</v>
      </c>
      <c r="F163" s="5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6">
        <f t="shared" si="34"/>
        <v>0.33333333333333331</v>
      </c>
      <c r="I163" s="6">
        <f t="shared" si="35"/>
        <v>0.16666666666666666</v>
      </c>
      <c r="J163" s="6">
        <f t="shared" si="36"/>
        <v>0.16666666666666666</v>
      </c>
      <c r="K163" s="6">
        <f t="shared" si="37"/>
        <v>0.16666666666666666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6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3</v>
      </c>
      <c r="V163" s="6">
        <f t="shared" si="43"/>
        <v>0.5</v>
      </c>
      <c r="W163">
        <f t="shared" si="44"/>
        <v>0</v>
      </c>
      <c r="X163" s="6">
        <f t="shared" si="45"/>
        <v>0</v>
      </c>
      <c r="Y163">
        <f t="shared" si="46"/>
        <v>2</v>
      </c>
      <c r="Z163" s="6">
        <f t="shared" si="47"/>
        <v>0.33333333333333331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1</v>
      </c>
      <c r="D164" s="59">
        <f>COUNTIFS('2way'!$A$3:$A$7690,"&gt;50%",'2way'!$Y$3:$Y$7690,"N",'2way'!$Q$3:$Q$7690,"=" &amp;B164) +  COUNTIFS('2way'!$A$3:$A$7690,"&gt;50%",'2way'!$Y$3:$Y$7690,"N",'2way'!$R$3:$R$7690,"=" &amp;B164)</f>
        <v>4</v>
      </c>
      <c r="E164" s="59">
        <f>COUNTIFS('2way'!$B$3:$B$7690,"&gt;50%",'2way'!$Y$3:$Y$7690,"N",'2way'!$Q$3:$Q$7690,"=" &amp;B164) +  COUNTIFS('2way'!$B$3:$B$7690,"&gt;50%",'2way'!$Y$3:$Y$7690,"N",'2way'!$R$3:$R$7690,"=" &amp;B164)</f>
        <v>0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8</v>
      </c>
      <c r="H164" s="6">
        <f t="shared" si="34"/>
        <v>0.125</v>
      </c>
      <c r="I164" s="6">
        <f t="shared" si="35"/>
        <v>0.5</v>
      </c>
      <c r="J164" s="6">
        <f t="shared" si="36"/>
        <v>0</v>
      </c>
      <c r="K164" s="6">
        <f t="shared" si="37"/>
        <v>0.375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8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0.125</v>
      </c>
      <c r="W164">
        <f t="shared" si="44"/>
        <v>0</v>
      </c>
      <c r="X164" s="6">
        <f t="shared" si="45"/>
        <v>0</v>
      </c>
      <c r="Y164">
        <f t="shared" si="46"/>
        <v>7</v>
      </c>
      <c r="Z164" s="6">
        <f t="shared" si="47"/>
        <v>0.875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1</v>
      </c>
      <c r="D165" s="59">
        <f>COUNTIFS('2way'!$A$3:$A$7690,"&gt;50%",'2way'!$Y$3:$Y$7690,"N",'2way'!$Q$3:$Q$7690,"=" &amp;B165) +  COUNTIFS('2way'!$A$3:$A$7690,"&gt;50%",'2way'!$Y$3:$Y$7690,"N",'2way'!$R$3:$R$7690,"=" &amp;B165)</f>
        <v>4</v>
      </c>
      <c r="E165" s="59">
        <f>COUNTIFS('2way'!$B$3:$B$7690,"&gt;50%",'2way'!$Y$3:$Y$7690,"N",'2way'!$Q$3:$Q$7690,"=" &amp;B165) +  COUNTIFS('2way'!$B$3:$B$7690,"&gt;50%",'2way'!$Y$3:$Y$7690,"N",'2way'!$R$3:$R$7690,"=" &amp;B165)</f>
        <v>0</v>
      </c>
      <c r="F165" s="59">
        <f>COUNTIFS('2way'!$B$3:$B$7690,"&gt;50%",'2way'!$Y$3:$Y$7690,"Y",'2way'!$Q$3:$Q$7690,"=" &amp;B165) +  COUNTIFS('2way'!$B$3:$B$7690,"&gt;50%",'2way'!$Y$3:$Y$7690,"Y",'2way'!$R$3:$R$7690,"=" &amp;B165)</f>
        <v>1</v>
      </c>
      <c r="G165">
        <f>COUNTIF('2way'!$Q$3:$Q$7690,"=" &amp;B165) + COUNTIF('2way'!$R$3:$R$7690,"=" &amp;B165)</f>
        <v>7</v>
      </c>
      <c r="H165" s="6">
        <f t="shared" si="34"/>
        <v>0.14285714285714285</v>
      </c>
      <c r="I165" s="6">
        <f t="shared" si="35"/>
        <v>0.5714285714285714</v>
      </c>
      <c r="J165" s="6">
        <f t="shared" si="36"/>
        <v>0</v>
      </c>
      <c r="K165" s="6">
        <f t="shared" si="37"/>
        <v>0.14285714285714285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7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1</v>
      </c>
      <c r="V165" s="6">
        <f t="shared" si="43"/>
        <v>0.14285714285714285</v>
      </c>
      <c r="W165">
        <f t="shared" si="44"/>
        <v>0</v>
      </c>
      <c r="X165" s="6">
        <f t="shared" si="45"/>
        <v>0</v>
      </c>
      <c r="Y165">
        <f t="shared" si="46"/>
        <v>5</v>
      </c>
      <c r="Z165" s="6">
        <f t="shared" si="47"/>
        <v>0.7142857142857143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5</v>
      </c>
      <c r="D166" s="59">
        <f>COUNTIFS('2way'!$A$3:$A$7690,"&gt;50%",'2way'!$Y$3:$Y$7690,"N",'2way'!$Q$3:$Q$7690,"=" &amp;B166) +  COUNTIFS('2way'!$A$3:$A$7690,"&gt;50%",'2way'!$Y$3:$Y$7690,"N",'2way'!$R$3:$R$7690,"=" &amp;B166)</f>
        <v>2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8</v>
      </c>
      <c r="H166" s="6">
        <f t="shared" si="34"/>
        <v>0.625</v>
      </c>
      <c r="I166" s="6">
        <f t="shared" si="35"/>
        <v>0.25</v>
      </c>
      <c r="J166" s="6">
        <f t="shared" si="36"/>
        <v>0</v>
      </c>
      <c r="K166" s="6">
        <f t="shared" si="37"/>
        <v>0.125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8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5</v>
      </c>
      <c r="V166" s="6">
        <f t="shared" si="43"/>
        <v>0.625</v>
      </c>
      <c r="W166">
        <f t="shared" si="44"/>
        <v>0</v>
      </c>
      <c r="X166" s="6">
        <f t="shared" si="45"/>
        <v>0</v>
      </c>
      <c r="Y166">
        <f t="shared" si="46"/>
        <v>3</v>
      </c>
      <c r="Z166" s="6">
        <f t="shared" si="47"/>
        <v>0.375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1</v>
      </c>
      <c r="E167" s="59">
        <f>COUNTIFS('2way'!$B$3:$B$7690,"&gt;50%",'2way'!$Y$3:$Y$7690,"N",'2way'!$Q$3:$Q$7690,"=" &amp;B167) +  COUNTIFS('2way'!$B$3:$B$7690,"&gt;50%",'2way'!$Y$3:$Y$7690,"N",'2way'!$R$3:$R$7690,"=" &amp;B167)</f>
        <v>1</v>
      </c>
      <c r="F167" s="5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10</v>
      </c>
      <c r="H167" s="6">
        <f t="shared" si="34"/>
        <v>0.4</v>
      </c>
      <c r="I167" s="6">
        <f t="shared" si="35"/>
        <v>0.1</v>
      </c>
      <c r="J167" s="6">
        <f t="shared" si="36"/>
        <v>0.1</v>
      </c>
      <c r="K167" s="6">
        <f t="shared" si="37"/>
        <v>0.2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10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0.5</v>
      </c>
      <c r="W167">
        <f t="shared" si="44"/>
        <v>0</v>
      </c>
      <c r="X167" s="6">
        <f t="shared" si="45"/>
        <v>0</v>
      </c>
      <c r="Y167">
        <f t="shared" si="46"/>
        <v>3</v>
      </c>
      <c r="Z167" s="6">
        <f t="shared" si="47"/>
        <v>0.3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5</v>
      </c>
      <c r="D168" s="59">
        <f>COUNTIFS('2way'!$A$3:$A$7690,"&gt;50%",'2way'!$Y$3:$Y$7690,"N",'2way'!$Q$3:$Q$7690,"=" &amp;B168) +  COUNTIFS('2way'!$A$3:$A$7690,"&gt;50%",'2way'!$Y$3:$Y$7690,"N",'2way'!$R$3:$R$7690,"=" &amp;B168)</f>
        <v>2</v>
      </c>
      <c r="E168" s="59">
        <f>COUNTIFS('2way'!$B$3:$B$7690,"&gt;50%",'2way'!$Y$3:$Y$7690,"N",'2way'!$Q$3:$Q$7690,"=" &amp;B168) +  COUNTIFS('2way'!$B$3:$B$7690,"&gt;50%",'2way'!$Y$3:$Y$7690,"N",'2way'!$R$3:$R$7690,"=" &amp;B168)</f>
        <v>1</v>
      </c>
      <c r="F168" s="5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9</v>
      </c>
      <c r="H168" s="6">
        <f t="shared" si="34"/>
        <v>0.55555555555555558</v>
      </c>
      <c r="I168" s="6">
        <f t="shared" si="35"/>
        <v>0.22222222222222221</v>
      </c>
      <c r="J168" s="6">
        <f t="shared" si="36"/>
        <v>0.1111111111111111</v>
      </c>
      <c r="K168" s="6">
        <f t="shared" si="37"/>
        <v>0.1111111111111111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9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6</v>
      </c>
      <c r="V168" s="6">
        <f t="shared" si="43"/>
        <v>0.66666666666666663</v>
      </c>
      <c r="W168">
        <f t="shared" si="44"/>
        <v>0</v>
      </c>
      <c r="X168" s="6">
        <f t="shared" si="45"/>
        <v>0</v>
      </c>
      <c r="Y168">
        <f t="shared" si="46"/>
        <v>3</v>
      </c>
      <c r="Z168" s="6">
        <f t="shared" si="47"/>
        <v>0.33333333333333331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3</v>
      </c>
      <c r="D169" s="59">
        <f>COUNTIFS('2way'!$A$3:$A$7690,"&gt;50%",'2way'!$Y$3:$Y$7690,"N",'2way'!$Q$3:$Q$7690,"=" &amp;B169) +  COUNTIFS('2way'!$A$3:$A$7690,"&gt;50%",'2way'!$Y$3:$Y$7690,"N",'2way'!$R$3:$R$7690,"=" &amp;B169)</f>
        <v>3</v>
      </c>
      <c r="E169" s="59">
        <f>COUNTIFS('2way'!$B$3:$B$7690,"&gt;50%",'2way'!$Y$3:$Y$7690,"N",'2way'!$Q$3:$Q$7690,"=" &amp;B169) +  COUNTIFS('2way'!$B$3:$B$7690,"&gt;50%",'2way'!$Y$3:$Y$7690,"N",'2way'!$R$3:$R$7690,"=" &amp;B169)</f>
        <v>1</v>
      </c>
      <c r="F169" s="5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10</v>
      </c>
      <c r="H169" s="6">
        <f t="shared" si="34"/>
        <v>0.3</v>
      </c>
      <c r="I169" s="6">
        <f t="shared" si="35"/>
        <v>0.3</v>
      </c>
      <c r="J169" s="6">
        <f t="shared" si="36"/>
        <v>0.1</v>
      </c>
      <c r="K169" s="6">
        <f t="shared" si="37"/>
        <v>0.1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10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4</v>
      </c>
      <c r="V169" s="6">
        <f t="shared" si="43"/>
        <v>0.4</v>
      </c>
      <c r="W169">
        <f t="shared" si="44"/>
        <v>0</v>
      </c>
      <c r="X169" s="6">
        <f t="shared" si="45"/>
        <v>0</v>
      </c>
      <c r="Y169">
        <f t="shared" si="46"/>
        <v>4</v>
      </c>
      <c r="Z169" s="6">
        <f t="shared" si="47"/>
        <v>0.4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1</v>
      </c>
      <c r="D170" s="59">
        <f>COUNTIFS('2way'!$A$3:$A$7690,"&gt;50%",'2way'!$Y$3:$Y$7690,"N",'2way'!$Q$3:$Q$7690,"=" &amp;B170) +  COUNTIFS('2way'!$A$3:$A$7690,"&gt;50%",'2way'!$Y$3:$Y$7690,"N",'2way'!$R$3:$R$7690,"=" &amp;B170)</f>
        <v>1</v>
      </c>
      <c r="E170" s="59">
        <f>COUNTIFS('2way'!$B$3:$B$7690,"&gt;50%",'2way'!$Y$3:$Y$7690,"N",'2way'!$Q$3:$Q$7690,"=" &amp;B170) +  COUNTIFS('2way'!$B$3:$B$7690,"&gt;50%",'2way'!$Y$3:$Y$7690,"N",'2way'!$R$3:$R$7690,"=" &amp;B170)</f>
        <v>3</v>
      </c>
      <c r="F170" s="5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10</v>
      </c>
      <c r="H170" s="6">
        <f t="shared" si="34"/>
        <v>0.1</v>
      </c>
      <c r="I170" s="6">
        <f t="shared" si="35"/>
        <v>0.1</v>
      </c>
      <c r="J170" s="6">
        <f t="shared" si="36"/>
        <v>0.3</v>
      </c>
      <c r="K170" s="6">
        <f t="shared" si="37"/>
        <v>0.4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10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0.4</v>
      </c>
      <c r="W170">
        <f t="shared" si="44"/>
        <v>0</v>
      </c>
      <c r="X170" s="6">
        <f t="shared" si="45"/>
        <v>0</v>
      </c>
      <c r="Y170">
        <f t="shared" si="46"/>
        <v>5</v>
      </c>
      <c r="Z170" s="6">
        <f t="shared" si="47"/>
        <v>0.5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1</v>
      </c>
      <c r="D171" s="59">
        <f>COUNTIFS('2way'!$A$3:$A$7690,"&gt;50%",'2way'!$Y$3:$Y$7690,"N",'2way'!$Q$3:$Q$7690,"=" &amp;B171) +  COUNTIFS('2way'!$A$3:$A$7690,"&gt;50%",'2way'!$Y$3:$Y$7690,"N",'2way'!$R$3:$R$7690,"=" &amp;B171)</f>
        <v>2</v>
      </c>
      <c r="E171" s="59">
        <f>COUNTIFS('2way'!$B$3:$B$7690,"&gt;50%",'2way'!$Y$3:$Y$7690,"N",'2way'!$Q$3:$Q$7690,"=" &amp;B171) +  COUNTIFS('2way'!$B$3:$B$7690,"&gt;50%",'2way'!$Y$3:$Y$7690,"N",'2way'!$R$3:$R$7690,"=" &amp;B171)</f>
        <v>3</v>
      </c>
      <c r="F171" s="5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10</v>
      </c>
      <c r="H171" s="6">
        <f t="shared" si="34"/>
        <v>0.1</v>
      </c>
      <c r="I171" s="6">
        <f t="shared" si="35"/>
        <v>0.2</v>
      </c>
      <c r="J171" s="6">
        <f t="shared" si="36"/>
        <v>0.3</v>
      </c>
      <c r="K171" s="6">
        <f t="shared" si="37"/>
        <v>0.3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10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4</v>
      </c>
      <c r="V171" s="6">
        <f t="shared" si="43"/>
        <v>0.4</v>
      </c>
      <c r="W171">
        <f t="shared" si="44"/>
        <v>0</v>
      </c>
      <c r="X171" s="6">
        <f t="shared" si="45"/>
        <v>0</v>
      </c>
      <c r="Y171">
        <f t="shared" si="46"/>
        <v>5</v>
      </c>
      <c r="Z171" s="6">
        <f t="shared" si="47"/>
        <v>0.5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4</v>
      </c>
      <c r="D172" s="59">
        <f>COUNTIFS('2way'!$A$3:$A$7690,"&gt;50%",'2way'!$Y$3:$Y$7690,"N",'2way'!$Q$3:$Q$7690,"=" &amp;B172) +  COUNTIFS('2way'!$A$3:$A$7690,"&gt;50%",'2way'!$Y$3:$Y$7690,"N",'2way'!$R$3:$R$7690,"=" &amp;B172)</f>
        <v>0</v>
      </c>
      <c r="E172" s="59">
        <f>COUNTIFS('2way'!$B$3:$B$7690,"&gt;50%",'2way'!$Y$3:$Y$7690,"N",'2way'!$Q$3:$Q$7690,"=" &amp;B172) +  COUNTIFS('2way'!$B$3:$B$7690,"&gt;50%",'2way'!$Y$3:$Y$7690,"N",'2way'!$R$3:$R$7690,"=" &amp;B172)</f>
        <v>0</v>
      </c>
      <c r="F172" s="5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10</v>
      </c>
      <c r="H172" s="6">
        <f t="shared" si="34"/>
        <v>0.4</v>
      </c>
      <c r="I172" s="6">
        <f t="shared" si="35"/>
        <v>0</v>
      </c>
      <c r="J172" s="6">
        <f t="shared" si="36"/>
        <v>0</v>
      </c>
      <c r="K172" s="6">
        <f t="shared" si="37"/>
        <v>0.1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10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4</v>
      </c>
      <c r="V172" s="6">
        <f t="shared" si="43"/>
        <v>0.4</v>
      </c>
      <c r="W172">
        <f t="shared" si="44"/>
        <v>0</v>
      </c>
      <c r="X172" s="6">
        <f t="shared" si="45"/>
        <v>0</v>
      </c>
      <c r="Y172">
        <f t="shared" si="46"/>
        <v>1</v>
      </c>
      <c r="Z172" s="6">
        <f t="shared" si="47"/>
        <v>0.1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0</v>
      </c>
      <c r="D173" s="59">
        <f>COUNTIFS('2way'!$A$3:$A$7690,"&gt;50%",'2way'!$Y$3:$Y$7690,"N",'2way'!$Q$3:$Q$7690,"=" &amp;B173) +  COUNTIFS('2way'!$A$3:$A$7690,"&gt;50%",'2way'!$Y$3:$Y$7690,"N",'2way'!$R$3:$R$7690,"=" &amp;B173)</f>
        <v>1</v>
      </c>
      <c r="E173" s="59">
        <f>COUNTIFS('2way'!$B$3:$B$7690,"&gt;50%",'2way'!$Y$3:$Y$7690,"N",'2way'!$Q$3:$Q$7690,"=" &amp;B173) +  COUNTIFS('2way'!$B$3:$B$7690,"&gt;50%",'2way'!$Y$3:$Y$7690,"N",'2way'!$R$3:$R$7690,"=" &amp;B173)</f>
        <v>3</v>
      </c>
      <c r="F173" s="5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8</v>
      </c>
      <c r="H173" s="6">
        <f t="shared" si="34"/>
        <v>0</v>
      </c>
      <c r="I173" s="6">
        <f t="shared" si="35"/>
        <v>0.125</v>
      </c>
      <c r="J173" s="6">
        <f t="shared" si="36"/>
        <v>0.375</v>
      </c>
      <c r="K173" s="6">
        <f t="shared" si="37"/>
        <v>0.375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8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3</v>
      </c>
      <c r="V173" s="6">
        <f t="shared" si="43"/>
        <v>0.375</v>
      </c>
      <c r="W173">
        <f t="shared" si="44"/>
        <v>0</v>
      </c>
      <c r="X173" s="6">
        <f t="shared" si="45"/>
        <v>0</v>
      </c>
      <c r="Y173">
        <f t="shared" si="46"/>
        <v>4</v>
      </c>
      <c r="Z173" s="6">
        <f t="shared" si="47"/>
        <v>0.5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3</v>
      </c>
      <c r="D174" s="59">
        <f>COUNTIFS('2way'!$A$3:$A$7690,"&gt;50%",'2way'!$Y$3:$Y$7690,"N",'2way'!$Q$3:$Q$7690,"=" &amp;B174) +  COUNTIFS('2way'!$A$3:$A$7690,"&gt;50%",'2way'!$Y$3:$Y$7690,"N",'2way'!$R$3:$R$7690,"=" &amp;B174)</f>
        <v>3</v>
      </c>
      <c r="E174" s="59">
        <f>COUNTIFS('2way'!$B$3:$B$7690,"&gt;50%",'2way'!$Y$3:$Y$7690,"N",'2way'!$Q$3:$Q$7690,"=" &amp;B174) +  COUNTIFS('2way'!$B$3:$B$7690,"&gt;50%",'2way'!$Y$3:$Y$7690,"N",'2way'!$R$3:$R$7690,"=" &amp;B174)</f>
        <v>3</v>
      </c>
      <c r="F174" s="5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10</v>
      </c>
      <c r="H174" s="6">
        <f t="shared" si="34"/>
        <v>0.3</v>
      </c>
      <c r="I174" s="6">
        <f t="shared" si="35"/>
        <v>0.3</v>
      </c>
      <c r="J174" s="6">
        <f t="shared" si="36"/>
        <v>0.3</v>
      </c>
      <c r="K174" s="6">
        <f t="shared" si="37"/>
        <v>0.1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10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6</v>
      </c>
      <c r="V174" s="6">
        <f t="shared" si="43"/>
        <v>0.6</v>
      </c>
      <c r="W174">
        <f t="shared" si="44"/>
        <v>0</v>
      </c>
      <c r="X174" s="6">
        <f t="shared" si="45"/>
        <v>0</v>
      </c>
      <c r="Y174">
        <f t="shared" si="46"/>
        <v>4</v>
      </c>
      <c r="Z174" s="6">
        <f t="shared" si="47"/>
        <v>0.4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2</v>
      </c>
      <c r="D175" s="59">
        <f>COUNTIFS('2way'!$A$3:$A$7690,"&gt;50%",'2way'!$Y$3:$Y$7690,"N",'2way'!$Q$3:$Q$7690,"=" &amp;B175) +  COUNTIFS('2way'!$A$3:$A$7690,"&gt;50%",'2way'!$Y$3:$Y$7690,"N",'2way'!$R$3:$R$7690,"=" &amp;B175)</f>
        <v>1</v>
      </c>
      <c r="E175" s="59">
        <f>COUNTIFS('2way'!$B$3:$B$7690,"&gt;50%",'2way'!$Y$3:$Y$7690,"N",'2way'!$Q$3:$Q$7690,"=" &amp;B175) +  COUNTIFS('2way'!$B$3:$B$7690,"&gt;50%",'2way'!$Y$3:$Y$7690,"N",'2way'!$R$3:$R$7690,"=" &amp;B175)</f>
        <v>6</v>
      </c>
      <c r="F175" s="59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10</v>
      </c>
      <c r="H175" s="6">
        <f t="shared" si="34"/>
        <v>0.2</v>
      </c>
      <c r="I175" s="6">
        <f t="shared" si="35"/>
        <v>0.1</v>
      </c>
      <c r="J175" s="6">
        <f t="shared" si="36"/>
        <v>0.6</v>
      </c>
      <c r="K175" s="6">
        <f t="shared" si="37"/>
        <v>0.1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10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8</v>
      </c>
      <c r="V175" s="6">
        <f t="shared" si="43"/>
        <v>0.8</v>
      </c>
      <c r="W175">
        <f t="shared" si="44"/>
        <v>0</v>
      </c>
      <c r="X175" s="6">
        <f t="shared" si="45"/>
        <v>0</v>
      </c>
      <c r="Y175">
        <f t="shared" si="46"/>
        <v>2</v>
      </c>
      <c r="Z175" s="6">
        <f t="shared" si="47"/>
        <v>0.2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1</v>
      </c>
      <c r="E176" s="59">
        <f>COUNTIFS('2way'!$B$3:$B$7690,"&gt;50%",'2way'!$Y$3:$Y$7690,"N",'2way'!$Q$3:$Q$7690,"=" &amp;B176) +  COUNTIFS('2way'!$B$3:$B$7690,"&gt;50%",'2way'!$Y$3:$Y$7690,"N",'2way'!$R$3:$R$7690,"=" &amp;B176)</f>
        <v>4</v>
      </c>
      <c r="F176" s="59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9</v>
      </c>
      <c r="H176" s="6">
        <f t="shared" si="34"/>
        <v>0</v>
      </c>
      <c r="I176" s="6">
        <f t="shared" si="35"/>
        <v>0.1111111111111111</v>
      </c>
      <c r="J176" s="6">
        <f t="shared" si="36"/>
        <v>0.44444444444444442</v>
      </c>
      <c r="K176" s="6">
        <f t="shared" si="37"/>
        <v>0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9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0.44444444444444442</v>
      </c>
      <c r="W176">
        <f t="shared" si="44"/>
        <v>0</v>
      </c>
      <c r="X176" s="6">
        <f t="shared" si="45"/>
        <v>0</v>
      </c>
      <c r="Y176">
        <f t="shared" si="46"/>
        <v>1</v>
      </c>
      <c r="Z176" s="6">
        <f t="shared" si="47"/>
        <v>0.1111111111111111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0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3</v>
      </c>
      <c r="F177" s="59">
        <f>COUNTIFS('2way'!$B$3:$B$7690,"&gt;50%",'2way'!$Y$3:$Y$7690,"Y",'2way'!$Q$3:$Q$7690,"=" &amp;B177) +  COUNTIFS('2way'!$B$3:$B$7690,"&gt;50%",'2way'!$Y$3:$Y$7690,"Y",'2way'!$R$3:$R$7690,"=" &amp;B177)</f>
        <v>5</v>
      </c>
      <c r="G177">
        <f>COUNTIF('2way'!$Q$3:$Q$7690,"=" &amp;B177) + COUNTIF('2way'!$R$3:$R$7690,"=" &amp;B177)</f>
        <v>10</v>
      </c>
      <c r="H177" s="6">
        <f t="shared" si="34"/>
        <v>0</v>
      </c>
      <c r="I177" s="6">
        <f t="shared" si="35"/>
        <v>0.1</v>
      </c>
      <c r="J177" s="6">
        <f t="shared" si="36"/>
        <v>0.3</v>
      </c>
      <c r="K177" s="6">
        <f t="shared" si="37"/>
        <v>0.5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10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0.3</v>
      </c>
      <c r="W177">
        <f t="shared" si="44"/>
        <v>0</v>
      </c>
      <c r="X177" s="6">
        <f t="shared" si="45"/>
        <v>0</v>
      </c>
      <c r="Y177">
        <f t="shared" si="46"/>
        <v>6</v>
      </c>
      <c r="Z177" s="6">
        <f t="shared" si="47"/>
        <v>0.6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4</v>
      </c>
      <c r="D178" s="59">
        <f>COUNTIFS('2way'!$A$3:$A$7690,"&gt;50%",'2way'!$Y$3:$Y$7690,"N",'2way'!$Q$3:$Q$7690,"=" &amp;B178) +  COUNTIFS('2way'!$A$3:$A$7690,"&gt;50%",'2way'!$Y$3:$Y$7690,"N",'2way'!$R$3:$R$7690,"=" &amp;B178)</f>
        <v>1</v>
      </c>
      <c r="E178" s="59">
        <f>COUNTIFS('2way'!$B$3:$B$7690,"&gt;50%",'2way'!$Y$3:$Y$7690,"N",'2way'!$Q$3:$Q$7690,"=" &amp;B178) +  COUNTIFS('2way'!$B$3:$B$7690,"&gt;50%",'2way'!$Y$3:$Y$7690,"N",'2way'!$R$3:$R$7690,"=" &amp;B178)</f>
        <v>2</v>
      </c>
      <c r="F178" s="59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10</v>
      </c>
      <c r="H178" s="6">
        <f t="shared" si="34"/>
        <v>0.4</v>
      </c>
      <c r="I178" s="6">
        <f t="shared" si="35"/>
        <v>0.1</v>
      </c>
      <c r="J178" s="6">
        <f t="shared" si="36"/>
        <v>0.2</v>
      </c>
      <c r="K178" s="6">
        <f t="shared" si="37"/>
        <v>0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10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6</v>
      </c>
      <c r="V178" s="6">
        <f t="shared" si="43"/>
        <v>0.6</v>
      </c>
      <c r="W178">
        <f t="shared" si="44"/>
        <v>0</v>
      </c>
      <c r="X178" s="6">
        <f t="shared" si="45"/>
        <v>0</v>
      </c>
      <c r="Y178">
        <f t="shared" si="46"/>
        <v>1</v>
      </c>
      <c r="Z178" s="6">
        <f t="shared" si="47"/>
        <v>0.1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1</v>
      </c>
      <c r="D179" s="59">
        <f>COUNTIFS('2way'!$A$3:$A$7690,"&gt;50%",'2way'!$Y$3:$Y$7690,"N",'2way'!$Q$3:$Q$7690,"=" &amp;B179) +  COUNTIFS('2way'!$A$3:$A$7690,"&gt;50%",'2way'!$Y$3:$Y$7690,"N",'2way'!$R$3:$R$7690,"=" &amp;B179)</f>
        <v>0</v>
      </c>
      <c r="E179" s="59">
        <f>COUNTIFS('2way'!$B$3:$B$7690,"&gt;50%",'2way'!$Y$3:$Y$7690,"N",'2way'!$Q$3:$Q$7690,"=" &amp;B179) +  COUNTIFS('2way'!$B$3:$B$7690,"&gt;50%",'2way'!$Y$3:$Y$7690,"N",'2way'!$R$3:$R$7690,"=" &amp;B179)</f>
        <v>2</v>
      </c>
      <c r="F179" s="59">
        <f>COUNTIFS('2way'!$B$3:$B$7690,"&gt;50%",'2way'!$Y$3:$Y$7690,"Y",'2way'!$Q$3:$Q$7690,"=" &amp;B179) +  COUNTIFS('2way'!$B$3:$B$7690,"&gt;50%",'2way'!$Y$3:$Y$7690,"Y",'2way'!$R$3:$R$7690,"=" &amp;B179)</f>
        <v>2</v>
      </c>
      <c r="G179">
        <f>COUNTIF('2way'!$Q$3:$Q$7690,"=" &amp;B179) + COUNTIF('2way'!$R$3:$R$7690,"=" &amp;B179)</f>
        <v>9</v>
      </c>
      <c r="H179" s="6">
        <f t="shared" si="34"/>
        <v>0.1111111111111111</v>
      </c>
      <c r="I179" s="6">
        <f t="shared" si="35"/>
        <v>0</v>
      </c>
      <c r="J179" s="6">
        <f t="shared" si="36"/>
        <v>0.22222222222222221</v>
      </c>
      <c r="K179" s="6">
        <f t="shared" si="37"/>
        <v>0.22222222222222221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9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3</v>
      </c>
      <c r="V179" s="6">
        <f t="shared" si="43"/>
        <v>0.33333333333333331</v>
      </c>
      <c r="W179">
        <f t="shared" si="44"/>
        <v>0</v>
      </c>
      <c r="X179" s="6">
        <f t="shared" si="45"/>
        <v>0</v>
      </c>
      <c r="Y179">
        <f t="shared" si="46"/>
        <v>2</v>
      </c>
      <c r="Z179" s="6">
        <f t="shared" si="47"/>
        <v>0.22222222222222221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2</v>
      </c>
      <c r="E180" s="59">
        <f>COUNTIFS('2way'!$B$3:$B$7690,"&gt;50%",'2way'!$Y$3:$Y$7690,"N",'2way'!$Q$3:$Q$7690,"=" &amp;B180) +  COUNTIFS('2way'!$B$3:$B$7690,"&gt;50%",'2way'!$Y$3:$Y$7690,"N",'2way'!$R$3:$R$7690,"=" &amp;B180)</f>
        <v>5</v>
      </c>
      <c r="F180" s="59">
        <f>COUNTIFS('2way'!$B$3:$B$7690,"&gt;50%",'2way'!$Y$3:$Y$7690,"Y",'2way'!$Q$3:$Q$7690,"=" &amp;B180) +  COUNTIFS('2way'!$B$3:$B$7690,"&gt;50%",'2way'!$Y$3:$Y$7690,"Y",'2way'!$R$3:$R$7690,"=" &amp;B180)</f>
        <v>1</v>
      </c>
      <c r="G180">
        <f>COUNTIF('2way'!$Q$3:$Q$7690,"=" &amp;B180) + COUNTIF('2way'!$R$3:$R$7690,"=" &amp;B180)</f>
        <v>10</v>
      </c>
      <c r="H180" s="6">
        <f t="shared" si="34"/>
        <v>0.1</v>
      </c>
      <c r="I180" s="6">
        <f t="shared" si="35"/>
        <v>0.2</v>
      </c>
      <c r="J180" s="6">
        <f t="shared" si="36"/>
        <v>0.5</v>
      </c>
      <c r="K180" s="6">
        <f t="shared" si="37"/>
        <v>0.1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10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6</v>
      </c>
      <c r="V180" s="6">
        <f t="shared" si="43"/>
        <v>0.6</v>
      </c>
      <c r="W180">
        <f t="shared" si="44"/>
        <v>0</v>
      </c>
      <c r="X180" s="6">
        <f t="shared" si="45"/>
        <v>0</v>
      </c>
      <c r="Y180">
        <f t="shared" si="46"/>
        <v>3</v>
      </c>
      <c r="Z180" s="6">
        <f t="shared" si="47"/>
        <v>0.3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3</v>
      </c>
      <c r="D181" s="59">
        <f>COUNTIFS('2way'!$A$3:$A$7690,"&gt;50%",'2way'!$Y$3:$Y$7690,"N",'2way'!$Q$3:$Q$7690,"=" &amp;B181) +  COUNTIFS('2way'!$A$3:$A$7690,"&gt;50%",'2way'!$Y$3:$Y$7690,"N",'2way'!$R$3:$R$7690,"=" &amp;B181)</f>
        <v>1</v>
      </c>
      <c r="E181" s="59">
        <f>COUNTIFS('2way'!$B$3:$B$7690,"&gt;50%",'2way'!$Y$3:$Y$7690,"N",'2way'!$Q$3:$Q$7690,"=" &amp;B181) +  COUNTIFS('2way'!$B$3:$B$7690,"&gt;50%",'2way'!$Y$3:$Y$7690,"N",'2way'!$R$3:$R$7690,"=" &amp;B181)</f>
        <v>2</v>
      </c>
      <c r="F181" s="59">
        <f>COUNTIFS('2way'!$B$3:$B$7690,"&gt;50%",'2way'!$Y$3:$Y$7690,"Y",'2way'!$Q$3:$Q$7690,"=" &amp;B181) +  COUNTIFS('2way'!$B$3:$B$7690,"&gt;50%",'2way'!$Y$3:$Y$7690,"Y",'2way'!$R$3:$R$7690,"=" &amp;B181)</f>
        <v>3</v>
      </c>
      <c r="G181">
        <f>COUNTIF('2way'!$Q$3:$Q$7690,"=" &amp;B181) + COUNTIF('2way'!$R$3:$R$7690,"=" &amp;B181)</f>
        <v>10</v>
      </c>
      <c r="H181" s="6">
        <f t="shared" si="34"/>
        <v>0.3</v>
      </c>
      <c r="I181" s="6">
        <f t="shared" si="35"/>
        <v>0.1</v>
      </c>
      <c r="J181" s="6">
        <f t="shared" si="36"/>
        <v>0.2</v>
      </c>
      <c r="K181" s="6">
        <f t="shared" si="37"/>
        <v>0.3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10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5</v>
      </c>
      <c r="V181" s="6">
        <f t="shared" si="43"/>
        <v>0.5</v>
      </c>
      <c r="W181">
        <f t="shared" si="44"/>
        <v>0</v>
      </c>
      <c r="X181" s="6">
        <f t="shared" si="45"/>
        <v>0</v>
      </c>
      <c r="Y181">
        <f t="shared" si="46"/>
        <v>4</v>
      </c>
      <c r="Z181" s="6">
        <f t="shared" si="47"/>
        <v>0.4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2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0</v>
      </c>
      <c r="F182" s="59">
        <f>COUNTIFS('2way'!$B$3:$B$7690,"&gt;50%",'2way'!$Y$3:$Y$7690,"Y",'2way'!$Q$3:$Q$7690,"=" &amp;B182) +  COUNTIFS('2way'!$B$3:$B$7690,"&gt;50%",'2way'!$Y$3:$Y$7690,"Y",'2way'!$R$3:$R$7690,"=" &amp;B182)</f>
        <v>4</v>
      </c>
      <c r="G182">
        <f>COUNTIF('2way'!$Q$3:$Q$7690,"=" &amp;B182) + COUNTIF('2way'!$R$3:$R$7690,"=" &amp;B182)</f>
        <v>10</v>
      </c>
      <c r="H182" s="6">
        <f t="shared" si="34"/>
        <v>0.2</v>
      </c>
      <c r="I182" s="6">
        <f t="shared" si="35"/>
        <v>0.3</v>
      </c>
      <c r="J182" s="6">
        <f t="shared" si="36"/>
        <v>0</v>
      </c>
      <c r="K182" s="6">
        <f t="shared" si="37"/>
        <v>0.4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10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2</v>
      </c>
      <c r="V182" s="6">
        <f t="shared" si="43"/>
        <v>0.2</v>
      </c>
      <c r="W182">
        <f t="shared" si="44"/>
        <v>0</v>
      </c>
      <c r="X182" s="6">
        <f t="shared" si="45"/>
        <v>0</v>
      </c>
      <c r="Y182">
        <f t="shared" si="46"/>
        <v>7</v>
      </c>
      <c r="Z182" s="6">
        <f t="shared" si="47"/>
        <v>0.7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0</v>
      </c>
      <c r="D183" s="59">
        <f>COUNTIFS('2way'!$A$3:$A$7690,"&gt;50%",'2way'!$Y$3:$Y$7690,"N",'2way'!$Q$3:$Q$7690,"=" &amp;B183) +  COUNTIFS('2way'!$A$3:$A$7690,"&gt;50%",'2way'!$Y$3:$Y$7690,"N",'2way'!$R$3:$R$7690,"=" &amp;B183)</f>
        <v>2</v>
      </c>
      <c r="E183" s="59">
        <f>COUNTIFS('2way'!$B$3:$B$7690,"&gt;50%",'2way'!$Y$3:$Y$7690,"N",'2way'!$Q$3:$Q$7690,"=" &amp;B183) +  COUNTIFS('2way'!$B$3:$B$7690,"&gt;50%",'2way'!$Y$3:$Y$7690,"N",'2way'!$R$3:$R$7690,"=" &amp;B183)</f>
        <v>1</v>
      </c>
      <c r="F183" s="59">
        <f>COUNTIFS('2way'!$B$3:$B$7690,"&gt;50%",'2way'!$Y$3:$Y$7690,"Y",'2way'!$Q$3:$Q$7690,"=" &amp;B183) +  COUNTIFS('2way'!$B$3:$B$7690,"&gt;50%",'2way'!$Y$3:$Y$7690,"Y",'2way'!$R$3:$R$7690,"=" &amp;B183)</f>
        <v>5</v>
      </c>
      <c r="G183">
        <f>COUNTIF('2way'!$Q$3:$Q$7690,"=" &amp;B183) + COUNTIF('2way'!$R$3:$R$7690,"=" &amp;B183)</f>
        <v>9</v>
      </c>
      <c r="H183" s="6">
        <f t="shared" si="34"/>
        <v>0</v>
      </c>
      <c r="I183" s="6">
        <f t="shared" si="35"/>
        <v>0.22222222222222221</v>
      </c>
      <c r="J183" s="6">
        <f t="shared" si="36"/>
        <v>0.1111111111111111</v>
      </c>
      <c r="K183" s="6">
        <f t="shared" si="37"/>
        <v>0.55555555555555558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9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1</v>
      </c>
      <c r="V183" s="6">
        <f t="shared" si="43"/>
        <v>0.1111111111111111</v>
      </c>
      <c r="W183">
        <f t="shared" si="44"/>
        <v>0</v>
      </c>
      <c r="X183" s="6">
        <f t="shared" si="45"/>
        <v>0</v>
      </c>
      <c r="Y183">
        <f t="shared" si="46"/>
        <v>7</v>
      </c>
      <c r="Z183" s="6">
        <f t="shared" si="47"/>
        <v>0.77777777777777779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2</v>
      </c>
      <c r="D184" s="59">
        <f>COUNTIFS('2way'!$A$3:$A$7690,"&gt;50%",'2way'!$Y$3:$Y$7690,"N",'2way'!$Q$3:$Q$7690,"=" &amp;B184) +  COUNTIFS('2way'!$A$3:$A$7690,"&gt;50%",'2way'!$Y$3:$Y$7690,"N",'2way'!$R$3:$R$7690,"=" &amp;B184)</f>
        <v>4</v>
      </c>
      <c r="E184" s="59">
        <f>COUNTIFS('2way'!$B$3:$B$7690,"&gt;50%",'2way'!$Y$3:$Y$7690,"N",'2way'!$Q$3:$Q$7690,"=" &amp;B184) +  COUNTIFS('2way'!$B$3:$B$7690,"&gt;50%",'2way'!$Y$3:$Y$7690,"N",'2way'!$R$3:$R$7690,"=" &amp;B184)</f>
        <v>0</v>
      </c>
      <c r="F184" s="5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10</v>
      </c>
      <c r="H184" s="6">
        <f t="shared" si="34"/>
        <v>0.2</v>
      </c>
      <c r="I184" s="6">
        <f t="shared" si="35"/>
        <v>0.4</v>
      </c>
      <c r="J184" s="6">
        <f t="shared" si="36"/>
        <v>0</v>
      </c>
      <c r="K184" s="6">
        <f t="shared" si="37"/>
        <v>0.2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10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</v>
      </c>
      <c r="W184">
        <f t="shared" si="44"/>
        <v>0</v>
      </c>
      <c r="X184" s="6">
        <f t="shared" si="45"/>
        <v>0</v>
      </c>
      <c r="Y184">
        <f t="shared" si="46"/>
        <v>6</v>
      </c>
      <c r="Z184" s="6">
        <f t="shared" si="47"/>
        <v>0.6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1</v>
      </c>
      <c r="E185" s="59">
        <f>COUNTIFS('2way'!$B$3:$B$7690,"&gt;50%",'2way'!$Y$3:$Y$7690,"N",'2way'!$Q$3:$Q$7690,"=" &amp;B185) +  COUNTIFS('2way'!$B$3:$B$7690,"&gt;50%",'2way'!$Y$3:$Y$7690,"N",'2way'!$R$3:$R$7690,"=" &amp;B185)</f>
        <v>5</v>
      </c>
      <c r="F185" s="59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10</v>
      </c>
      <c r="H185" s="6">
        <f t="shared" si="34"/>
        <v>0.1</v>
      </c>
      <c r="I185" s="6">
        <f t="shared" si="35"/>
        <v>0.1</v>
      </c>
      <c r="J185" s="6">
        <f t="shared" si="36"/>
        <v>0.5</v>
      </c>
      <c r="K185" s="6">
        <f t="shared" si="37"/>
        <v>0.3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10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6</v>
      </c>
      <c r="V185" s="6">
        <f t="shared" si="43"/>
        <v>0.6</v>
      </c>
      <c r="W185">
        <f t="shared" si="44"/>
        <v>0</v>
      </c>
      <c r="X185" s="6">
        <f t="shared" si="45"/>
        <v>0</v>
      </c>
      <c r="Y185">
        <f t="shared" si="46"/>
        <v>4</v>
      </c>
      <c r="Z185" s="6">
        <f t="shared" si="47"/>
        <v>0.4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6</v>
      </c>
      <c r="F186" s="5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10</v>
      </c>
      <c r="H186" s="6">
        <f t="shared" si="34"/>
        <v>0.1</v>
      </c>
      <c r="I186" s="6">
        <f t="shared" si="35"/>
        <v>0</v>
      </c>
      <c r="J186" s="6">
        <f t="shared" si="36"/>
        <v>0.6</v>
      </c>
      <c r="K186" s="6">
        <f t="shared" si="37"/>
        <v>0.3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10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7</v>
      </c>
      <c r="V186" s="6">
        <f t="shared" si="43"/>
        <v>0.7</v>
      </c>
      <c r="W186">
        <f t="shared" si="44"/>
        <v>0</v>
      </c>
      <c r="X186" s="6">
        <f t="shared" si="45"/>
        <v>0</v>
      </c>
      <c r="Y186">
        <f t="shared" si="46"/>
        <v>3</v>
      </c>
      <c r="Z186" s="6">
        <f t="shared" si="47"/>
        <v>0.3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3</v>
      </c>
      <c r="D187" s="59">
        <f>COUNTIFS('2way'!$A$3:$A$7690,"&gt;50%",'2way'!$Y$3:$Y$7690,"N",'2way'!$Q$3:$Q$7690,"=" &amp;B187) +  COUNTIFS('2way'!$A$3:$A$7690,"&gt;50%",'2way'!$Y$3:$Y$7690,"N",'2way'!$R$3:$R$7690,"=" &amp;B187)</f>
        <v>2</v>
      </c>
      <c r="E187" s="59">
        <f>COUNTIFS('2way'!$B$3:$B$7690,"&gt;50%",'2way'!$Y$3:$Y$7690,"N",'2way'!$Q$3:$Q$7690,"=" &amp;B187) +  COUNTIFS('2way'!$B$3:$B$7690,"&gt;50%",'2way'!$Y$3:$Y$7690,"N",'2way'!$R$3:$R$7690,"=" &amp;B187)</f>
        <v>1</v>
      </c>
      <c r="F187" s="5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10</v>
      </c>
      <c r="H187" s="6">
        <f t="shared" si="34"/>
        <v>0.3</v>
      </c>
      <c r="I187" s="6">
        <f t="shared" si="35"/>
        <v>0.2</v>
      </c>
      <c r="J187" s="6">
        <f t="shared" si="36"/>
        <v>0.1</v>
      </c>
      <c r="K187" s="6">
        <f t="shared" si="37"/>
        <v>0.3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10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4</v>
      </c>
      <c r="V187" s="6">
        <f t="shared" si="43"/>
        <v>0.4</v>
      </c>
      <c r="W187">
        <f t="shared" si="44"/>
        <v>0</v>
      </c>
      <c r="X187" s="6">
        <f t="shared" si="45"/>
        <v>0</v>
      </c>
      <c r="Y187">
        <f t="shared" si="46"/>
        <v>5</v>
      </c>
      <c r="Z187" s="6">
        <f t="shared" si="47"/>
        <v>0.5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3</v>
      </c>
      <c r="F188" s="5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10</v>
      </c>
      <c r="H188" s="6">
        <f t="shared" si="34"/>
        <v>0.1</v>
      </c>
      <c r="I188" s="6">
        <f t="shared" si="35"/>
        <v>0</v>
      </c>
      <c r="J188" s="6">
        <f t="shared" si="36"/>
        <v>0.3</v>
      </c>
      <c r="K188" s="6">
        <f t="shared" si="37"/>
        <v>0.2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10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4</v>
      </c>
      <c r="V188" s="6">
        <f t="shared" si="43"/>
        <v>0.4</v>
      </c>
      <c r="W188">
        <f t="shared" si="44"/>
        <v>0</v>
      </c>
      <c r="X188" s="6">
        <f t="shared" si="45"/>
        <v>0</v>
      </c>
      <c r="Y188">
        <f t="shared" si="46"/>
        <v>2</v>
      </c>
      <c r="Z188" s="6">
        <f t="shared" si="47"/>
        <v>0.2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6</v>
      </c>
      <c r="F189" s="59">
        <f>COUNTIFS('2way'!$B$3:$B$7690,"&gt;50%",'2way'!$Y$3:$Y$7690,"Y",'2way'!$Q$3:$Q$7690,"=" &amp;B189) +  COUNTIFS('2way'!$B$3:$B$7690,"&gt;50%",'2way'!$Y$3:$Y$7690,"Y",'2way'!$R$3:$R$7690,"=" &amp;B189)</f>
        <v>0</v>
      </c>
      <c r="G189">
        <f>COUNTIF('2way'!$Q$3:$Q$7690,"=" &amp;B189) + COUNTIF('2way'!$R$3:$R$7690,"=" &amp;B189)</f>
        <v>10</v>
      </c>
      <c r="H189" s="6">
        <f t="shared" si="34"/>
        <v>0.1</v>
      </c>
      <c r="I189" s="6">
        <f t="shared" si="35"/>
        <v>0.2</v>
      </c>
      <c r="J189" s="6">
        <f t="shared" si="36"/>
        <v>0.6</v>
      </c>
      <c r="K189" s="6">
        <f t="shared" si="37"/>
        <v>0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10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7</v>
      </c>
      <c r="V189" s="6">
        <f t="shared" si="43"/>
        <v>0.7</v>
      </c>
      <c r="W189">
        <f t="shared" si="44"/>
        <v>0</v>
      </c>
      <c r="X189" s="6">
        <f t="shared" si="45"/>
        <v>0</v>
      </c>
      <c r="Y189">
        <f t="shared" si="46"/>
        <v>2</v>
      </c>
      <c r="Z189" s="6">
        <f t="shared" si="47"/>
        <v>0.2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1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5</v>
      </c>
      <c r="F190" s="59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10</v>
      </c>
      <c r="H190" s="6">
        <f t="shared" si="34"/>
        <v>0.1</v>
      </c>
      <c r="I190" s="6">
        <f t="shared" si="35"/>
        <v>0.2</v>
      </c>
      <c r="J190" s="6">
        <f t="shared" si="36"/>
        <v>0.5</v>
      </c>
      <c r="K190" s="6">
        <f t="shared" si="37"/>
        <v>0.2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10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0.6</v>
      </c>
      <c r="W190">
        <f t="shared" si="44"/>
        <v>0</v>
      </c>
      <c r="X190" s="6">
        <f t="shared" si="45"/>
        <v>0</v>
      </c>
      <c r="Y190">
        <f t="shared" si="46"/>
        <v>4</v>
      </c>
      <c r="Z190" s="6">
        <f t="shared" si="47"/>
        <v>0.4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0</v>
      </c>
      <c r="D191" s="59">
        <f>COUNTIFS('2way'!$A$3:$A$7690,"&gt;50%",'2way'!$Y$3:$Y$7690,"N",'2way'!$Q$3:$Q$7690,"=" &amp;B191) +  COUNTIFS('2way'!$A$3:$A$7690,"&gt;50%",'2way'!$Y$3:$Y$7690,"N",'2way'!$R$3:$R$7690,"=" &amp;B191)</f>
        <v>0</v>
      </c>
      <c r="E191" s="59">
        <f>COUNTIFS('2way'!$B$3:$B$7690,"&gt;50%",'2way'!$Y$3:$Y$7690,"N",'2way'!$Q$3:$Q$7690,"=" &amp;B191) +  COUNTIFS('2way'!$B$3:$B$7690,"&gt;50%",'2way'!$Y$3:$Y$7690,"N",'2way'!$R$3:$R$7690,"=" &amp;B191)</f>
        <v>4</v>
      </c>
      <c r="F191" s="59">
        <f>COUNTIFS('2way'!$B$3:$B$7690,"&gt;50%",'2way'!$Y$3:$Y$7690,"Y",'2way'!$Q$3:$Q$7690,"=" &amp;B191) +  COUNTIFS('2way'!$B$3:$B$7690,"&gt;50%",'2way'!$Y$3:$Y$7690,"Y",'2way'!$R$3:$R$7690,"=" &amp;B191)</f>
        <v>4</v>
      </c>
      <c r="G191">
        <f>COUNTIF('2way'!$Q$3:$Q$7690,"=" &amp;B191) + COUNTIF('2way'!$R$3:$R$7690,"=" &amp;B191)</f>
        <v>11</v>
      </c>
      <c r="H191" s="6">
        <f t="shared" si="34"/>
        <v>0</v>
      </c>
      <c r="I191" s="6">
        <f t="shared" si="35"/>
        <v>0</v>
      </c>
      <c r="J191" s="6">
        <f t="shared" si="36"/>
        <v>0.36363636363636365</v>
      </c>
      <c r="K191" s="6">
        <f t="shared" si="37"/>
        <v>0.36363636363636365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11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4</v>
      </c>
      <c r="V191" s="6">
        <f t="shared" si="43"/>
        <v>0.36363636363636365</v>
      </c>
      <c r="W191">
        <f t="shared" si="44"/>
        <v>0</v>
      </c>
      <c r="X191" s="6">
        <f t="shared" si="45"/>
        <v>0</v>
      </c>
      <c r="Y191">
        <f t="shared" si="46"/>
        <v>4</v>
      </c>
      <c r="Z191" s="6">
        <f t="shared" si="47"/>
        <v>0.36363636363636365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2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2</v>
      </c>
      <c r="F192" s="59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8</v>
      </c>
      <c r="H192" s="6">
        <f t="shared" si="34"/>
        <v>0.25</v>
      </c>
      <c r="I192" s="6">
        <f t="shared" si="35"/>
        <v>0.125</v>
      </c>
      <c r="J192" s="6">
        <f t="shared" si="36"/>
        <v>0.25</v>
      </c>
      <c r="K192" s="6">
        <f t="shared" si="37"/>
        <v>0.25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8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4</v>
      </c>
      <c r="V192" s="6">
        <f t="shared" si="43"/>
        <v>0.5</v>
      </c>
      <c r="W192">
        <f t="shared" si="44"/>
        <v>0</v>
      </c>
      <c r="X192" s="6">
        <f t="shared" si="45"/>
        <v>0</v>
      </c>
      <c r="Y192">
        <f t="shared" si="46"/>
        <v>3</v>
      </c>
      <c r="Z192" s="6">
        <f t="shared" si="47"/>
        <v>0.375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0</v>
      </c>
      <c r="D193" s="59">
        <f>COUNTIFS('2way'!$A$3:$A$7690,"&gt;50%",'2way'!$Y$3:$Y$7690,"N",'2way'!$Q$3:$Q$7690,"=" &amp;B193) +  COUNTIFS('2way'!$A$3:$A$7690,"&gt;50%",'2way'!$Y$3:$Y$7690,"N",'2way'!$R$3:$R$7690,"=" &amp;B193)</f>
        <v>2</v>
      </c>
      <c r="E193" s="59">
        <f>COUNTIFS('2way'!$B$3:$B$7690,"&gt;50%",'2way'!$Y$3:$Y$7690,"N",'2way'!$Q$3:$Q$7690,"=" &amp;B193) +  COUNTIFS('2way'!$B$3:$B$7690,"&gt;50%",'2way'!$Y$3:$Y$7690,"N",'2way'!$R$3:$R$7690,"=" &amp;B193)</f>
        <v>3</v>
      </c>
      <c r="F193" s="5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10</v>
      </c>
      <c r="H193" s="6">
        <f t="shared" si="34"/>
        <v>0</v>
      </c>
      <c r="I193" s="6">
        <f t="shared" si="35"/>
        <v>0.2</v>
      </c>
      <c r="J193" s="6">
        <f t="shared" si="36"/>
        <v>0.3</v>
      </c>
      <c r="K193" s="6">
        <f t="shared" si="37"/>
        <v>0.4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10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0.3</v>
      </c>
      <c r="W193">
        <f t="shared" si="44"/>
        <v>0</v>
      </c>
      <c r="X193" s="6">
        <f t="shared" si="45"/>
        <v>0</v>
      </c>
      <c r="Y193">
        <f t="shared" si="46"/>
        <v>6</v>
      </c>
      <c r="Z193" s="6">
        <f t="shared" si="47"/>
        <v>0.6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1</v>
      </c>
      <c r="E194" s="59">
        <f>COUNTIFS('2way'!$B$3:$B$7690,"&gt;50%",'2way'!$Y$3:$Y$7690,"N",'2way'!$Q$3:$Q$7690,"=" &amp;B194) +  COUNTIFS('2way'!$B$3:$B$7690,"&gt;50%",'2way'!$Y$3:$Y$7690,"N",'2way'!$R$3:$R$7690,"=" &amp;B194)</f>
        <v>3</v>
      </c>
      <c r="F194" s="5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10</v>
      </c>
      <c r="H194" s="6">
        <f t="shared" si="34"/>
        <v>0.3</v>
      </c>
      <c r="I194" s="6">
        <f t="shared" si="35"/>
        <v>0.1</v>
      </c>
      <c r="J194" s="6">
        <f t="shared" si="36"/>
        <v>0.3</v>
      </c>
      <c r="K194" s="6">
        <f t="shared" si="37"/>
        <v>0.2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10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6</v>
      </c>
      <c r="V194" s="6">
        <f t="shared" si="43"/>
        <v>0.6</v>
      </c>
      <c r="W194">
        <f t="shared" si="44"/>
        <v>0</v>
      </c>
      <c r="X194" s="6">
        <f t="shared" si="45"/>
        <v>0</v>
      </c>
      <c r="Y194">
        <f t="shared" si="46"/>
        <v>3</v>
      </c>
      <c r="Z194" s="6">
        <f t="shared" si="47"/>
        <v>0.3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1</v>
      </c>
      <c r="D195" s="59">
        <f>COUNTIFS('2way'!$A$3:$A$7690,"&gt;50%",'2way'!$Y$3:$Y$7690,"N",'2way'!$Q$3:$Q$7690,"=" &amp;B195) +  COUNTIFS('2way'!$A$3:$A$7690,"&gt;50%",'2way'!$Y$3:$Y$7690,"N",'2way'!$R$3:$R$7690,"=" &amp;B195)</f>
        <v>2</v>
      </c>
      <c r="E195" s="59">
        <f>COUNTIFS('2way'!$B$3:$B$7690,"&gt;50%",'2way'!$Y$3:$Y$7690,"N",'2way'!$Q$3:$Q$7690,"=" &amp;B195) +  COUNTIFS('2way'!$B$3:$B$7690,"&gt;50%",'2way'!$Y$3:$Y$7690,"N",'2way'!$R$3:$R$7690,"=" &amp;B195)</f>
        <v>4</v>
      </c>
      <c r="F195" s="59">
        <f>COUNTIFS('2way'!$B$3:$B$7690,"&gt;50%",'2way'!$Y$3:$Y$7690,"Y",'2way'!$Q$3:$Q$7690,"=" &amp;B195) +  COUNTIFS('2way'!$B$3:$B$7690,"&gt;50%",'2way'!$Y$3:$Y$7690,"Y",'2way'!$R$3:$R$7690,"=" &amp;B195)</f>
        <v>2</v>
      </c>
      <c r="G195">
        <f>COUNTIF('2way'!$Q$3:$Q$7690,"=" &amp;B195) + COUNTIF('2way'!$R$3:$R$7690,"=" &amp;B195)</f>
        <v>10</v>
      </c>
      <c r="H195" s="6">
        <f t="shared" si="34"/>
        <v>0.1</v>
      </c>
      <c r="I195" s="6">
        <f t="shared" si="35"/>
        <v>0.2</v>
      </c>
      <c r="J195" s="6">
        <f t="shared" si="36"/>
        <v>0.4</v>
      </c>
      <c r="K195" s="6">
        <f t="shared" si="37"/>
        <v>0.2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10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0.5</v>
      </c>
      <c r="W195">
        <f t="shared" si="44"/>
        <v>0</v>
      </c>
      <c r="X195" s="6">
        <f t="shared" si="45"/>
        <v>0</v>
      </c>
      <c r="Y195">
        <f t="shared" si="46"/>
        <v>4</v>
      </c>
      <c r="Z195" s="6">
        <f t="shared" si="47"/>
        <v>0.4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5</v>
      </c>
      <c r="F196" s="59">
        <f>COUNTIFS('2way'!$B$3:$B$7690,"&gt;50%",'2way'!$Y$3:$Y$7690,"Y",'2way'!$Q$3:$Q$7690,"=" &amp;B196) +  COUNTIFS('2way'!$B$3:$B$7690,"&gt;50%",'2way'!$Y$3:$Y$7690,"Y",'2way'!$R$3:$R$7690,"=" &amp;B196)</f>
        <v>2</v>
      </c>
      <c r="G196">
        <f>COUNTIF('2way'!$Q$3:$Q$7690,"=" &amp;B196) + COUNTIF('2way'!$R$3:$R$7690,"=" &amp;B196)</f>
        <v>10</v>
      </c>
      <c r="H196" s="6">
        <f t="shared" ref="H196:H259" si="50">C196/G196</f>
        <v>0.1</v>
      </c>
      <c r="I196" s="6">
        <f t="shared" si="35"/>
        <v>0.1</v>
      </c>
      <c r="J196" s="6">
        <f t="shared" si="36"/>
        <v>0.5</v>
      </c>
      <c r="K196" s="6">
        <f t="shared" si="37"/>
        <v>0.2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10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6</v>
      </c>
      <c r="V196" s="6">
        <f t="shared" si="43"/>
        <v>0.6</v>
      </c>
      <c r="W196">
        <f t="shared" si="44"/>
        <v>0</v>
      </c>
      <c r="X196" s="6">
        <f t="shared" si="45"/>
        <v>0</v>
      </c>
      <c r="Y196">
        <f t="shared" si="46"/>
        <v>3</v>
      </c>
      <c r="Z196" s="6">
        <f t="shared" si="47"/>
        <v>0.3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0</v>
      </c>
      <c r="E197" s="59">
        <f>COUNTIFS('2way'!$B$3:$B$7690,"&gt;50%",'2way'!$Y$3:$Y$7690,"N",'2way'!$Q$3:$Q$7690,"=" &amp;B197) +  COUNTIFS('2way'!$B$3:$B$7690,"&gt;50%",'2way'!$Y$3:$Y$7690,"N",'2way'!$R$3:$R$7690,"=" &amp;B197)</f>
        <v>6</v>
      </c>
      <c r="F197" s="5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10</v>
      </c>
      <c r="H197" s="6">
        <f t="shared" si="50"/>
        <v>0</v>
      </c>
      <c r="I197" s="6">
        <f t="shared" ref="I197:I260" si="51">D197/G197</f>
        <v>0</v>
      </c>
      <c r="J197" s="6">
        <f t="shared" ref="J197:J260" si="52">E197/G197</f>
        <v>0.6</v>
      </c>
      <c r="K197" s="6">
        <f t="shared" ref="K197:K260" si="53">F197/G197</f>
        <v>0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10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6</v>
      </c>
      <c r="V197" s="6">
        <f t="shared" ref="V197:V260" si="59">U197/G197</f>
        <v>0.6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0</v>
      </c>
      <c r="Z197" s="6">
        <f t="shared" ref="Z197:Z260" si="63">Y197/G197</f>
        <v>0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1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3</v>
      </c>
      <c r="F198" s="59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10</v>
      </c>
      <c r="H198" s="6">
        <f t="shared" si="50"/>
        <v>0.1</v>
      </c>
      <c r="I198" s="6">
        <f t="shared" si="51"/>
        <v>0.2</v>
      </c>
      <c r="J198" s="6">
        <f t="shared" si="52"/>
        <v>0.3</v>
      </c>
      <c r="K198" s="6">
        <f t="shared" si="53"/>
        <v>0.4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10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4</v>
      </c>
      <c r="V198" s="6">
        <f t="shared" si="59"/>
        <v>0.4</v>
      </c>
      <c r="W198">
        <f t="shared" si="60"/>
        <v>0</v>
      </c>
      <c r="X198" s="6">
        <f t="shared" si="61"/>
        <v>0</v>
      </c>
      <c r="Y198">
        <f t="shared" si="62"/>
        <v>6</v>
      </c>
      <c r="Z198" s="6">
        <f t="shared" si="63"/>
        <v>0.6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7</v>
      </c>
      <c r="F199" s="59">
        <f>COUNTIFS('2way'!$B$3:$B$7690,"&gt;50%",'2way'!$Y$3:$Y$7690,"Y",'2way'!$Q$3:$Q$7690,"=" &amp;B199) +  COUNTIFS('2way'!$B$3:$B$7690,"&gt;50%",'2way'!$Y$3:$Y$7690,"Y",'2way'!$R$3:$R$7690,"=" &amp;B199)</f>
        <v>3</v>
      </c>
      <c r="G199">
        <f>COUNTIF('2way'!$Q$3:$Q$7690,"=" &amp;B199) + COUNTIF('2way'!$R$3:$R$7690,"=" &amp;B199)</f>
        <v>10</v>
      </c>
      <c r="H199" s="6">
        <f t="shared" si="50"/>
        <v>0</v>
      </c>
      <c r="I199" s="6">
        <f t="shared" si="51"/>
        <v>0</v>
      </c>
      <c r="J199" s="6">
        <f t="shared" si="52"/>
        <v>0.7</v>
      </c>
      <c r="K199" s="6">
        <f t="shared" si="53"/>
        <v>0.3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10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7</v>
      </c>
      <c r="V199" s="6">
        <f t="shared" si="59"/>
        <v>0.7</v>
      </c>
      <c r="W199">
        <f t="shared" si="60"/>
        <v>0</v>
      </c>
      <c r="X199" s="6">
        <f t="shared" si="61"/>
        <v>0</v>
      </c>
      <c r="Y199">
        <f t="shared" si="62"/>
        <v>3</v>
      </c>
      <c r="Z199" s="6">
        <f t="shared" si="63"/>
        <v>0.3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3</v>
      </c>
      <c r="D200" s="59">
        <f>COUNTIFS('2way'!$A$3:$A$7690,"&gt;50%",'2way'!$Y$3:$Y$7690,"N",'2way'!$Q$3:$Q$7690,"=" &amp;B200) +  COUNTIFS('2way'!$A$3:$A$7690,"&gt;50%",'2way'!$Y$3:$Y$7690,"N",'2way'!$R$3:$R$7690,"=" &amp;B200)</f>
        <v>1</v>
      </c>
      <c r="E200" s="59">
        <f>COUNTIFS('2way'!$B$3:$B$7690,"&gt;50%",'2way'!$Y$3:$Y$7690,"N",'2way'!$Q$3:$Q$7690,"=" &amp;B200) +  COUNTIFS('2way'!$B$3:$B$7690,"&gt;50%",'2way'!$Y$3:$Y$7690,"N",'2way'!$R$3:$R$7690,"=" &amp;B200)</f>
        <v>2</v>
      </c>
      <c r="F200" s="59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10</v>
      </c>
      <c r="H200" s="6">
        <f t="shared" si="50"/>
        <v>0.3</v>
      </c>
      <c r="I200" s="6">
        <f t="shared" si="51"/>
        <v>0.1</v>
      </c>
      <c r="J200" s="6">
        <f t="shared" si="52"/>
        <v>0.2</v>
      </c>
      <c r="K200" s="6">
        <f t="shared" si="53"/>
        <v>0.3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10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5</v>
      </c>
      <c r="V200" s="6">
        <f t="shared" si="59"/>
        <v>0.5</v>
      </c>
      <c r="W200">
        <f t="shared" si="60"/>
        <v>0</v>
      </c>
      <c r="X200" s="6">
        <f t="shared" si="61"/>
        <v>0</v>
      </c>
      <c r="Y200">
        <f t="shared" si="62"/>
        <v>4</v>
      </c>
      <c r="Z200" s="6">
        <f t="shared" si="63"/>
        <v>0.4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3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2</v>
      </c>
      <c r="F201" s="59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10</v>
      </c>
      <c r="H201" s="6">
        <f t="shared" si="50"/>
        <v>0.3</v>
      </c>
      <c r="I201" s="6">
        <f t="shared" si="51"/>
        <v>0.1</v>
      </c>
      <c r="J201" s="6">
        <f t="shared" si="52"/>
        <v>0.2</v>
      </c>
      <c r="K201" s="6">
        <f t="shared" si="53"/>
        <v>0.2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10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5</v>
      </c>
      <c r="V201" s="6">
        <f t="shared" si="59"/>
        <v>0.5</v>
      </c>
      <c r="W201">
        <f t="shared" si="60"/>
        <v>0</v>
      </c>
      <c r="X201" s="6">
        <f t="shared" si="61"/>
        <v>0</v>
      </c>
      <c r="Y201">
        <f t="shared" si="62"/>
        <v>3</v>
      </c>
      <c r="Z201" s="6">
        <f t="shared" si="63"/>
        <v>0.3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4</v>
      </c>
      <c r="F202" s="5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10</v>
      </c>
      <c r="H202" s="6">
        <f t="shared" si="50"/>
        <v>0.3</v>
      </c>
      <c r="I202" s="6">
        <f t="shared" si="51"/>
        <v>0.1</v>
      </c>
      <c r="J202" s="6">
        <f t="shared" si="52"/>
        <v>0.4</v>
      </c>
      <c r="K202" s="6">
        <f t="shared" si="53"/>
        <v>0.2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10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7</v>
      </c>
      <c r="V202" s="6">
        <f t="shared" si="59"/>
        <v>0.7</v>
      </c>
      <c r="W202">
        <f t="shared" si="60"/>
        <v>0</v>
      </c>
      <c r="X202" s="6">
        <f t="shared" si="61"/>
        <v>0</v>
      </c>
      <c r="Y202">
        <f t="shared" si="62"/>
        <v>3</v>
      </c>
      <c r="Z202" s="6">
        <f t="shared" si="63"/>
        <v>0.3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1</v>
      </c>
      <c r="D203" s="59">
        <f>COUNTIFS('2way'!$A$3:$A$7690,"&gt;50%",'2way'!$Y$3:$Y$7690,"N",'2way'!$Q$3:$Q$7690,"=" &amp;B203) +  COUNTIFS('2way'!$A$3:$A$7690,"&gt;50%",'2way'!$Y$3:$Y$7690,"N",'2way'!$R$3:$R$7690,"=" &amp;B203)</f>
        <v>3</v>
      </c>
      <c r="E203" s="59">
        <f>COUNTIFS('2way'!$B$3:$B$7690,"&gt;50%",'2way'!$Y$3:$Y$7690,"N",'2way'!$Q$3:$Q$7690,"=" &amp;B203) +  COUNTIFS('2way'!$B$3:$B$7690,"&gt;50%",'2way'!$Y$3:$Y$7690,"N",'2way'!$R$3:$R$7690,"=" &amp;B203)</f>
        <v>4</v>
      </c>
      <c r="F203" s="5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11</v>
      </c>
      <c r="H203" s="6">
        <f t="shared" si="50"/>
        <v>9.0909090909090912E-2</v>
      </c>
      <c r="I203" s="6">
        <f t="shared" si="51"/>
        <v>0.27272727272727271</v>
      </c>
      <c r="J203" s="6">
        <f t="shared" si="52"/>
        <v>0.36363636363636365</v>
      </c>
      <c r="K203" s="6">
        <f t="shared" si="53"/>
        <v>0.27272727272727271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11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5</v>
      </c>
      <c r="V203" s="6">
        <f t="shared" si="59"/>
        <v>0.45454545454545453</v>
      </c>
      <c r="W203">
        <f t="shared" si="60"/>
        <v>0</v>
      </c>
      <c r="X203" s="6">
        <f t="shared" si="61"/>
        <v>0</v>
      </c>
      <c r="Y203">
        <f t="shared" si="62"/>
        <v>6</v>
      </c>
      <c r="Z203" s="6">
        <f t="shared" si="63"/>
        <v>0.54545454545454541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1</v>
      </c>
      <c r="D204" s="59">
        <f>COUNTIFS('2way'!$A$3:$A$7690,"&gt;50%",'2way'!$Y$3:$Y$7690,"N",'2way'!$Q$3:$Q$7690,"=" &amp;B204) +  COUNTIFS('2way'!$A$3:$A$7690,"&gt;50%",'2way'!$Y$3:$Y$7690,"N",'2way'!$R$3:$R$7690,"=" &amp;B204)</f>
        <v>1</v>
      </c>
      <c r="E204" s="59">
        <f>COUNTIFS('2way'!$B$3:$B$7690,"&gt;50%",'2way'!$Y$3:$Y$7690,"N",'2way'!$Q$3:$Q$7690,"=" &amp;B204) +  COUNTIFS('2way'!$B$3:$B$7690,"&gt;50%",'2way'!$Y$3:$Y$7690,"N",'2way'!$R$3:$R$7690,"=" &amp;B204)</f>
        <v>2</v>
      </c>
      <c r="F204" s="5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10</v>
      </c>
      <c r="H204" s="6">
        <f t="shared" si="50"/>
        <v>0.1</v>
      </c>
      <c r="I204" s="6">
        <f t="shared" si="51"/>
        <v>0.1</v>
      </c>
      <c r="J204" s="6">
        <f t="shared" si="52"/>
        <v>0.2</v>
      </c>
      <c r="K204" s="6">
        <f t="shared" si="53"/>
        <v>0.3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10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3</v>
      </c>
      <c r="V204" s="6">
        <f t="shared" si="59"/>
        <v>0.3</v>
      </c>
      <c r="W204">
        <f t="shared" si="60"/>
        <v>0</v>
      </c>
      <c r="X204" s="6">
        <f t="shared" si="61"/>
        <v>0</v>
      </c>
      <c r="Y204">
        <f t="shared" si="62"/>
        <v>4</v>
      </c>
      <c r="Z204" s="6">
        <f t="shared" si="63"/>
        <v>0.4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2</v>
      </c>
      <c r="D205" s="59">
        <f>COUNTIFS('2way'!$A$3:$A$7690,"&gt;50%",'2way'!$Y$3:$Y$7690,"N",'2way'!$Q$3:$Q$7690,"=" &amp;B205) +  COUNTIFS('2way'!$A$3:$A$7690,"&gt;50%",'2way'!$Y$3:$Y$7690,"N",'2way'!$R$3:$R$7690,"=" &amp;B205)</f>
        <v>2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12</v>
      </c>
      <c r="H205" s="6">
        <f t="shared" si="50"/>
        <v>0.16666666666666666</v>
      </c>
      <c r="I205" s="6">
        <f t="shared" si="51"/>
        <v>0.16666666666666666</v>
      </c>
      <c r="J205" s="6">
        <f t="shared" si="52"/>
        <v>0.33333333333333331</v>
      </c>
      <c r="K205" s="6">
        <f t="shared" si="53"/>
        <v>0.33333333333333331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12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6</v>
      </c>
      <c r="V205" s="6">
        <f t="shared" si="59"/>
        <v>0.5</v>
      </c>
      <c r="W205">
        <f t="shared" si="60"/>
        <v>0</v>
      </c>
      <c r="X205" s="6">
        <f t="shared" si="61"/>
        <v>0</v>
      </c>
      <c r="Y205">
        <f t="shared" si="62"/>
        <v>6</v>
      </c>
      <c r="Z205" s="6">
        <f t="shared" si="63"/>
        <v>0.5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0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4</v>
      </c>
      <c r="F206" s="59">
        <f>COUNTIFS('2way'!$B$3:$B$7690,"&gt;50%",'2way'!$Y$3:$Y$7690,"Y",'2way'!$Q$3:$Q$7690,"=" &amp;B206) +  COUNTIFS('2way'!$B$3:$B$7690,"&gt;50%",'2way'!$Y$3:$Y$7690,"Y",'2way'!$R$3:$R$7690,"=" &amp;B206)</f>
        <v>5</v>
      </c>
      <c r="G206">
        <f>COUNTIF('2way'!$Q$3:$Q$7690,"=" &amp;B206) + COUNTIF('2way'!$R$3:$R$7690,"=" &amp;B206)</f>
        <v>11</v>
      </c>
      <c r="H206" s="6">
        <f t="shared" si="50"/>
        <v>0</v>
      </c>
      <c r="I206" s="6">
        <f t="shared" si="51"/>
        <v>0.18181818181818182</v>
      </c>
      <c r="J206" s="6">
        <f t="shared" si="52"/>
        <v>0.36363636363636365</v>
      </c>
      <c r="K206" s="6">
        <f t="shared" si="53"/>
        <v>0.45454545454545453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11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4</v>
      </c>
      <c r="V206" s="6">
        <f t="shared" si="59"/>
        <v>0.36363636363636365</v>
      </c>
      <c r="W206">
        <f t="shared" si="60"/>
        <v>0</v>
      </c>
      <c r="X206" s="6">
        <f t="shared" si="61"/>
        <v>0</v>
      </c>
      <c r="Y206">
        <f t="shared" si="62"/>
        <v>7</v>
      </c>
      <c r="Z206" s="6">
        <f t="shared" si="63"/>
        <v>0.63636363636363635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1</v>
      </c>
      <c r="D207" s="59">
        <f>COUNTIFS('2way'!$A$3:$A$7690,"&gt;50%",'2way'!$Y$3:$Y$7690,"N",'2way'!$Q$3:$Q$7690,"=" &amp;B207) +  COUNTIFS('2way'!$A$3:$A$7690,"&gt;50%",'2way'!$Y$3:$Y$7690,"N",'2way'!$R$3:$R$7690,"=" &amp;B207)</f>
        <v>5</v>
      </c>
      <c r="E207" s="59">
        <f>COUNTIFS('2way'!$B$3:$B$7690,"&gt;50%",'2way'!$Y$3:$Y$7690,"N",'2way'!$Q$3:$Q$7690,"=" &amp;B207) +  COUNTIFS('2way'!$B$3:$B$7690,"&gt;50%",'2way'!$Y$3:$Y$7690,"N",'2way'!$R$3:$R$7690,"=" &amp;B207)</f>
        <v>2</v>
      </c>
      <c r="F207" s="59">
        <f>COUNTIFS('2way'!$B$3:$B$7690,"&gt;50%",'2way'!$Y$3:$Y$7690,"Y",'2way'!$Q$3:$Q$7690,"=" &amp;B207) +  COUNTIFS('2way'!$B$3:$B$7690,"&gt;50%",'2way'!$Y$3:$Y$7690,"Y",'2way'!$R$3:$R$7690,"=" &amp;B207)</f>
        <v>4</v>
      </c>
      <c r="G207">
        <f>COUNTIF('2way'!$Q$3:$Q$7690,"=" &amp;B207) + COUNTIF('2way'!$R$3:$R$7690,"=" &amp;B207)</f>
        <v>12</v>
      </c>
      <c r="H207" s="6">
        <f t="shared" si="50"/>
        <v>8.3333333333333329E-2</v>
      </c>
      <c r="I207" s="6">
        <f t="shared" si="51"/>
        <v>0.41666666666666669</v>
      </c>
      <c r="J207" s="6">
        <f t="shared" si="52"/>
        <v>0.16666666666666666</v>
      </c>
      <c r="K207" s="6">
        <f t="shared" si="53"/>
        <v>0.33333333333333331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12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3</v>
      </c>
      <c r="V207" s="6">
        <f t="shared" si="59"/>
        <v>0.25</v>
      </c>
      <c r="W207">
        <f t="shared" si="60"/>
        <v>0</v>
      </c>
      <c r="X207" s="6">
        <f t="shared" si="61"/>
        <v>0</v>
      </c>
      <c r="Y207">
        <f t="shared" si="62"/>
        <v>9</v>
      </c>
      <c r="Z207" s="6">
        <f t="shared" si="63"/>
        <v>0.75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2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2</v>
      </c>
      <c r="F208" s="59">
        <f>COUNTIFS('2way'!$B$3:$B$7690,"&gt;50%",'2way'!$Y$3:$Y$7690,"Y",'2way'!$Q$3:$Q$7690,"=" &amp;B208) +  COUNTIFS('2way'!$B$3:$B$7690,"&gt;50%",'2way'!$Y$3:$Y$7690,"Y",'2way'!$R$3:$R$7690,"=" &amp;B208)</f>
        <v>1</v>
      </c>
      <c r="G208">
        <f>COUNTIF('2way'!$Q$3:$Q$7690,"=" &amp;B208) + COUNTIF('2way'!$R$3:$R$7690,"=" &amp;B208)</f>
        <v>11</v>
      </c>
      <c r="H208" s="6">
        <f t="shared" si="50"/>
        <v>0.18181818181818182</v>
      </c>
      <c r="I208" s="6">
        <f t="shared" si="51"/>
        <v>0.45454545454545453</v>
      </c>
      <c r="J208" s="6">
        <f t="shared" si="52"/>
        <v>0.18181818181818182</v>
      </c>
      <c r="K208" s="6">
        <f t="shared" si="53"/>
        <v>9.0909090909090912E-2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11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4</v>
      </c>
      <c r="V208" s="6">
        <f t="shared" si="59"/>
        <v>0.36363636363636365</v>
      </c>
      <c r="W208">
        <f t="shared" si="60"/>
        <v>0</v>
      </c>
      <c r="X208" s="6">
        <f t="shared" si="61"/>
        <v>0</v>
      </c>
      <c r="Y208">
        <f t="shared" si="62"/>
        <v>6</v>
      </c>
      <c r="Z208" s="6">
        <f t="shared" si="63"/>
        <v>0.54545454545454541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1</v>
      </c>
      <c r="D209" s="59">
        <f>COUNTIFS('2way'!$A$3:$A$7690,"&gt;50%",'2way'!$Y$3:$Y$7690,"N",'2way'!$Q$3:$Q$7690,"=" &amp;B209) +  COUNTIFS('2way'!$A$3:$A$7690,"&gt;50%",'2way'!$Y$3:$Y$7690,"N",'2way'!$R$3:$R$7690,"=" &amp;B209)</f>
        <v>0</v>
      </c>
      <c r="E209" s="59">
        <f>COUNTIFS('2way'!$B$3:$B$7690,"&gt;50%",'2way'!$Y$3:$Y$7690,"N",'2way'!$Q$3:$Q$7690,"=" &amp;B209) +  COUNTIFS('2way'!$B$3:$B$7690,"&gt;50%",'2way'!$Y$3:$Y$7690,"N",'2way'!$R$3:$R$7690,"=" &amp;B209)</f>
        <v>4</v>
      </c>
      <c r="F209" s="5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11</v>
      </c>
      <c r="H209" s="6">
        <f t="shared" si="50"/>
        <v>9.0909090909090912E-2</v>
      </c>
      <c r="I209" s="6">
        <f t="shared" si="51"/>
        <v>0</v>
      </c>
      <c r="J209" s="6">
        <f t="shared" si="52"/>
        <v>0.36363636363636365</v>
      </c>
      <c r="K209" s="6">
        <f t="shared" si="53"/>
        <v>0.27272727272727271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11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0.45454545454545453</v>
      </c>
      <c r="W209">
        <f t="shared" si="60"/>
        <v>0</v>
      </c>
      <c r="X209" s="6">
        <f t="shared" si="61"/>
        <v>0</v>
      </c>
      <c r="Y209">
        <f t="shared" si="62"/>
        <v>3</v>
      </c>
      <c r="Z209" s="6">
        <f t="shared" si="63"/>
        <v>0.27272727272727271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1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4</v>
      </c>
      <c r="F210" s="5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11</v>
      </c>
      <c r="H210" s="6">
        <f t="shared" si="50"/>
        <v>9.0909090909090912E-2</v>
      </c>
      <c r="I210" s="6">
        <f t="shared" si="51"/>
        <v>9.0909090909090912E-2</v>
      </c>
      <c r="J210" s="6">
        <f t="shared" si="52"/>
        <v>0.36363636363636365</v>
      </c>
      <c r="K210" s="6">
        <f t="shared" si="53"/>
        <v>0.36363636363636365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11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5</v>
      </c>
      <c r="V210" s="6">
        <f t="shared" si="59"/>
        <v>0.45454545454545453</v>
      </c>
      <c r="W210">
        <f t="shared" si="60"/>
        <v>0</v>
      </c>
      <c r="X210" s="6">
        <f t="shared" si="61"/>
        <v>0</v>
      </c>
      <c r="Y210">
        <f t="shared" si="62"/>
        <v>5</v>
      </c>
      <c r="Z210" s="6">
        <f t="shared" si="63"/>
        <v>0.45454545454545453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0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1</v>
      </c>
      <c r="F211" s="59">
        <f>COUNTIFS('2way'!$B$3:$B$7690,"&gt;50%",'2way'!$Y$3:$Y$7690,"Y",'2way'!$Q$3:$Q$7690,"=" &amp;B211) +  COUNTIFS('2way'!$B$3:$B$7690,"&gt;50%",'2way'!$Y$3:$Y$7690,"Y",'2way'!$R$3:$R$7690,"=" &amp;B211)</f>
        <v>7</v>
      </c>
      <c r="G211">
        <f>COUNTIF('2way'!$Q$3:$Q$7690,"=" &amp;B211) + COUNTIF('2way'!$R$3:$R$7690,"=" &amp;B211)</f>
        <v>10</v>
      </c>
      <c r="H211" s="6">
        <f t="shared" si="50"/>
        <v>0</v>
      </c>
      <c r="I211" s="6">
        <f t="shared" si="51"/>
        <v>0.1</v>
      </c>
      <c r="J211" s="6">
        <f t="shared" si="52"/>
        <v>0.1</v>
      </c>
      <c r="K211" s="6">
        <f t="shared" si="53"/>
        <v>0.7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10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1</v>
      </c>
      <c r="V211" s="6">
        <f t="shared" si="59"/>
        <v>0.1</v>
      </c>
      <c r="W211">
        <f t="shared" si="60"/>
        <v>0</v>
      </c>
      <c r="X211" s="6">
        <f t="shared" si="61"/>
        <v>0</v>
      </c>
      <c r="Y211">
        <f t="shared" si="62"/>
        <v>8</v>
      </c>
      <c r="Z211" s="6">
        <f t="shared" si="63"/>
        <v>0.8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0</v>
      </c>
      <c r="D212" s="59">
        <f>COUNTIFS('2way'!$A$3:$A$7690,"&gt;50%",'2way'!$Y$3:$Y$7690,"N",'2way'!$Q$3:$Q$7690,"=" &amp;B212) +  COUNTIFS('2way'!$A$3:$A$7690,"&gt;50%",'2way'!$Y$3:$Y$7690,"N",'2way'!$R$3:$R$7690,"=" &amp;B212)</f>
        <v>1</v>
      </c>
      <c r="E212" s="59">
        <f>COUNTIFS('2way'!$B$3:$B$7690,"&gt;50%",'2way'!$Y$3:$Y$7690,"N",'2way'!$Q$3:$Q$7690,"=" &amp;B212) +  COUNTIFS('2way'!$B$3:$B$7690,"&gt;50%",'2way'!$Y$3:$Y$7690,"N",'2way'!$R$3:$R$7690,"=" &amp;B212)</f>
        <v>4</v>
      </c>
      <c r="F212" s="59">
        <f>COUNTIFS('2way'!$B$3:$B$7690,"&gt;50%",'2way'!$Y$3:$Y$7690,"Y",'2way'!$Q$3:$Q$7690,"=" &amp;B212) +  COUNTIFS('2way'!$B$3:$B$7690,"&gt;50%",'2way'!$Y$3:$Y$7690,"Y",'2way'!$R$3:$R$7690,"=" &amp;B212)</f>
        <v>2</v>
      </c>
      <c r="G212">
        <f>COUNTIF('2way'!$Q$3:$Q$7690,"=" &amp;B212) + COUNTIF('2way'!$R$3:$R$7690,"=" &amp;B212)</f>
        <v>10</v>
      </c>
      <c r="H212" s="6">
        <f t="shared" si="50"/>
        <v>0</v>
      </c>
      <c r="I212" s="6">
        <f t="shared" si="51"/>
        <v>0.1</v>
      </c>
      <c r="J212" s="6">
        <f t="shared" si="52"/>
        <v>0.4</v>
      </c>
      <c r="K212" s="6">
        <f t="shared" si="53"/>
        <v>0.2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10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4</v>
      </c>
      <c r="V212" s="6">
        <f t="shared" si="59"/>
        <v>0.4</v>
      </c>
      <c r="W212">
        <f t="shared" si="60"/>
        <v>0</v>
      </c>
      <c r="X212" s="6">
        <f t="shared" si="61"/>
        <v>0</v>
      </c>
      <c r="Y212">
        <f t="shared" si="62"/>
        <v>3</v>
      </c>
      <c r="Z212" s="6">
        <f t="shared" si="63"/>
        <v>0.3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2</v>
      </c>
      <c r="D213" s="59">
        <f>COUNTIFS('2way'!$A$3:$A$7690,"&gt;50%",'2way'!$Y$3:$Y$7690,"N",'2way'!$Q$3:$Q$7690,"=" &amp;B213) +  COUNTIFS('2way'!$A$3:$A$7690,"&gt;50%",'2way'!$Y$3:$Y$7690,"N",'2way'!$R$3:$R$7690,"=" &amp;B213)</f>
        <v>2</v>
      </c>
      <c r="E213" s="59">
        <f>COUNTIFS('2way'!$B$3:$B$7690,"&gt;50%",'2way'!$Y$3:$Y$7690,"N",'2way'!$Q$3:$Q$7690,"=" &amp;B213) +  COUNTIFS('2way'!$B$3:$B$7690,"&gt;50%",'2way'!$Y$3:$Y$7690,"N",'2way'!$R$3:$R$7690,"=" &amp;B213)</f>
        <v>1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10</v>
      </c>
      <c r="H213" s="6">
        <f t="shared" si="50"/>
        <v>0.2</v>
      </c>
      <c r="I213" s="6">
        <f t="shared" si="51"/>
        <v>0.2</v>
      </c>
      <c r="J213" s="6">
        <f t="shared" si="52"/>
        <v>0.1</v>
      </c>
      <c r="K213" s="6">
        <f t="shared" si="53"/>
        <v>0.5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10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3</v>
      </c>
      <c r="V213" s="6">
        <f t="shared" si="59"/>
        <v>0.3</v>
      </c>
      <c r="W213">
        <f t="shared" si="60"/>
        <v>0</v>
      </c>
      <c r="X213" s="6">
        <f t="shared" si="61"/>
        <v>0</v>
      </c>
      <c r="Y213">
        <f t="shared" si="62"/>
        <v>7</v>
      </c>
      <c r="Z213" s="6">
        <f t="shared" si="63"/>
        <v>0.7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6</v>
      </c>
      <c r="F214" s="59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11</v>
      </c>
      <c r="H214" s="6">
        <f t="shared" si="50"/>
        <v>0</v>
      </c>
      <c r="I214" s="6">
        <f t="shared" si="51"/>
        <v>0.18181818181818182</v>
      </c>
      <c r="J214" s="6">
        <f t="shared" si="52"/>
        <v>0.54545454545454541</v>
      </c>
      <c r="K214" s="6">
        <f t="shared" si="53"/>
        <v>0.18181818181818182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11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6</v>
      </c>
      <c r="V214" s="6">
        <f t="shared" si="59"/>
        <v>0.54545454545454541</v>
      </c>
      <c r="W214">
        <f t="shared" si="60"/>
        <v>0</v>
      </c>
      <c r="X214" s="6">
        <f t="shared" si="61"/>
        <v>0</v>
      </c>
      <c r="Y214">
        <f t="shared" si="62"/>
        <v>4</v>
      </c>
      <c r="Z214" s="6">
        <f t="shared" si="63"/>
        <v>0.36363636363636365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4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0</v>
      </c>
      <c r="F215" s="59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10</v>
      </c>
      <c r="H215" s="6">
        <f t="shared" si="50"/>
        <v>0.4</v>
      </c>
      <c r="I215" s="6">
        <f t="shared" si="51"/>
        <v>0.2</v>
      </c>
      <c r="J215" s="6">
        <f t="shared" si="52"/>
        <v>0</v>
      </c>
      <c r="K215" s="6">
        <f t="shared" si="53"/>
        <v>0.4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10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4</v>
      </c>
      <c r="V215" s="6">
        <f t="shared" si="59"/>
        <v>0.4</v>
      </c>
      <c r="W215">
        <f t="shared" si="60"/>
        <v>0</v>
      </c>
      <c r="X215" s="6">
        <f t="shared" si="61"/>
        <v>0</v>
      </c>
      <c r="Y215">
        <f t="shared" si="62"/>
        <v>6</v>
      </c>
      <c r="Z215" s="6">
        <f t="shared" si="63"/>
        <v>0.6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1</v>
      </c>
      <c r="D216" s="59">
        <f>COUNTIFS('2way'!$A$3:$A$7690,"&gt;50%",'2way'!$Y$3:$Y$7690,"N",'2way'!$Q$3:$Q$7690,"=" &amp;B216) +  COUNTIFS('2way'!$A$3:$A$7690,"&gt;50%",'2way'!$Y$3:$Y$7690,"N",'2way'!$R$3:$R$7690,"=" &amp;B216)</f>
        <v>1</v>
      </c>
      <c r="E216" s="59">
        <f>COUNTIFS('2way'!$B$3:$B$7690,"&gt;50%",'2way'!$Y$3:$Y$7690,"N",'2way'!$Q$3:$Q$7690,"=" &amp;B216) +  COUNTIFS('2way'!$B$3:$B$7690,"&gt;50%",'2way'!$Y$3:$Y$7690,"N",'2way'!$R$3:$R$7690,"=" &amp;B216)</f>
        <v>6</v>
      </c>
      <c r="F216" s="59">
        <f>COUNTIFS('2way'!$B$3:$B$7690,"&gt;50%",'2way'!$Y$3:$Y$7690,"Y",'2way'!$Q$3:$Q$7690,"=" &amp;B216) +  COUNTIFS('2way'!$B$3:$B$7690,"&gt;50%",'2way'!$Y$3:$Y$7690,"Y",'2way'!$R$3:$R$7690,"=" &amp;B216)</f>
        <v>3</v>
      </c>
      <c r="G216">
        <f>COUNTIF('2way'!$Q$3:$Q$7690,"=" &amp;B216) + COUNTIF('2way'!$R$3:$R$7690,"=" &amp;B216)</f>
        <v>11</v>
      </c>
      <c r="H216" s="6">
        <f t="shared" si="50"/>
        <v>9.0909090909090912E-2</v>
      </c>
      <c r="I216" s="6">
        <f t="shared" si="51"/>
        <v>9.0909090909090912E-2</v>
      </c>
      <c r="J216" s="6">
        <f t="shared" si="52"/>
        <v>0.54545454545454541</v>
      </c>
      <c r="K216" s="6">
        <f t="shared" si="53"/>
        <v>0.27272727272727271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11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7</v>
      </c>
      <c r="V216" s="6">
        <f t="shared" si="59"/>
        <v>0.63636363636363635</v>
      </c>
      <c r="W216">
        <f t="shared" si="60"/>
        <v>0</v>
      </c>
      <c r="X216" s="6">
        <f t="shared" si="61"/>
        <v>0</v>
      </c>
      <c r="Y216">
        <f t="shared" si="62"/>
        <v>4</v>
      </c>
      <c r="Z216" s="6">
        <f t="shared" si="63"/>
        <v>0.36363636363636365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4</v>
      </c>
      <c r="D217" s="59">
        <f>COUNTIFS('2way'!$A$3:$A$7690,"&gt;50%",'2way'!$Y$3:$Y$7690,"N",'2way'!$Q$3:$Q$7690,"=" &amp;B217) +  COUNTIFS('2way'!$A$3:$A$7690,"&gt;50%",'2way'!$Y$3:$Y$7690,"N",'2way'!$R$3:$R$7690,"=" &amp;B217)</f>
        <v>1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3</v>
      </c>
      <c r="G217">
        <f>COUNTIF('2way'!$Q$3:$Q$7690,"=" &amp;B217) + COUNTIF('2way'!$R$3:$R$7690,"=" &amp;B217)</f>
        <v>11</v>
      </c>
      <c r="H217" s="6">
        <f t="shared" si="50"/>
        <v>0.36363636363636365</v>
      </c>
      <c r="I217" s="6">
        <f t="shared" si="51"/>
        <v>9.0909090909090912E-2</v>
      </c>
      <c r="J217" s="6">
        <f t="shared" si="52"/>
        <v>0.18181818181818182</v>
      </c>
      <c r="K217" s="6">
        <f t="shared" si="53"/>
        <v>0.27272727272727271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11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6</v>
      </c>
      <c r="V217" s="6">
        <f t="shared" si="59"/>
        <v>0.54545454545454541</v>
      </c>
      <c r="W217">
        <f t="shared" si="60"/>
        <v>0</v>
      </c>
      <c r="X217" s="6">
        <f t="shared" si="61"/>
        <v>0</v>
      </c>
      <c r="Y217">
        <f t="shared" si="62"/>
        <v>4</v>
      </c>
      <c r="Z217" s="6">
        <f t="shared" si="63"/>
        <v>0.36363636363636365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2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6</v>
      </c>
      <c r="F218" s="5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11</v>
      </c>
      <c r="H218" s="6">
        <f t="shared" si="50"/>
        <v>0.18181818181818182</v>
      </c>
      <c r="I218" s="6">
        <f t="shared" si="51"/>
        <v>0</v>
      </c>
      <c r="J218" s="6">
        <f t="shared" si="52"/>
        <v>0.54545454545454541</v>
      </c>
      <c r="K218" s="6">
        <f t="shared" si="53"/>
        <v>0.27272727272727271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11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8</v>
      </c>
      <c r="V218" s="6">
        <f t="shared" si="59"/>
        <v>0.72727272727272729</v>
      </c>
      <c r="W218">
        <f t="shared" si="60"/>
        <v>0</v>
      </c>
      <c r="X218" s="6">
        <f t="shared" si="61"/>
        <v>0</v>
      </c>
      <c r="Y218">
        <f t="shared" si="62"/>
        <v>3</v>
      </c>
      <c r="Z218" s="6">
        <f t="shared" si="63"/>
        <v>0.27272727272727271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3</v>
      </c>
      <c r="D219" s="59">
        <f>COUNTIFS('2way'!$A$3:$A$7690,"&gt;50%",'2way'!$Y$3:$Y$7690,"N",'2way'!$Q$3:$Q$7690,"=" &amp;B219) +  COUNTIFS('2way'!$A$3:$A$7690,"&gt;50%",'2way'!$Y$3:$Y$7690,"N",'2way'!$R$3:$R$7690,"=" &amp;B219)</f>
        <v>4</v>
      </c>
      <c r="E219" s="59">
        <f>COUNTIFS('2way'!$B$3:$B$7690,"&gt;50%",'2way'!$Y$3:$Y$7690,"N",'2way'!$Q$3:$Q$7690,"=" &amp;B219) +  COUNTIFS('2way'!$B$3:$B$7690,"&gt;50%",'2way'!$Y$3:$Y$7690,"N",'2way'!$R$3:$R$7690,"=" &amp;B219)</f>
        <v>0</v>
      </c>
      <c r="F219" s="59">
        <f>COUNTIFS('2way'!$B$3:$B$7690,"&gt;50%",'2way'!$Y$3:$Y$7690,"Y",'2way'!$Q$3:$Q$7690,"=" &amp;B219) +  COUNTIFS('2way'!$B$3:$B$7690,"&gt;50%",'2way'!$Y$3:$Y$7690,"Y",'2way'!$R$3:$R$7690,"=" &amp;B219)</f>
        <v>3</v>
      </c>
      <c r="G219">
        <f>COUNTIF('2way'!$Q$3:$Q$7690,"=" &amp;B219) + COUNTIF('2way'!$R$3:$R$7690,"=" &amp;B219)</f>
        <v>10</v>
      </c>
      <c r="H219" s="6">
        <f t="shared" si="50"/>
        <v>0.3</v>
      </c>
      <c r="I219" s="6">
        <f t="shared" si="51"/>
        <v>0.4</v>
      </c>
      <c r="J219" s="6">
        <f t="shared" si="52"/>
        <v>0</v>
      </c>
      <c r="K219" s="6">
        <f t="shared" si="53"/>
        <v>0.3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10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3</v>
      </c>
      <c r="V219" s="6">
        <f t="shared" si="59"/>
        <v>0.3</v>
      </c>
      <c r="W219">
        <f t="shared" si="60"/>
        <v>0</v>
      </c>
      <c r="X219" s="6">
        <f t="shared" si="61"/>
        <v>0</v>
      </c>
      <c r="Y219">
        <f t="shared" si="62"/>
        <v>7</v>
      </c>
      <c r="Z219" s="6">
        <f t="shared" si="63"/>
        <v>0.7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3</v>
      </c>
      <c r="D220" s="59">
        <f>COUNTIFS('2way'!$A$3:$A$7690,"&gt;50%",'2way'!$Y$3:$Y$7690,"N",'2way'!$Q$3:$Q$7690,"=" &amp;B220) +  COUNTIFS('2way'!$A$3:$A$7690,"&gt;50%",'2way'!$Y$3:$Y$7690,"N",'2way'!$R$3:$R$7690,"=" &amp;B220)</f>
        <v>3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11</v>
      </c>
      <c r="H220" s="6">
        <f t="shared" si="50"/>
        <v>0.27272727272727271</v>
      </c>
      <c r="I220" s="6">
        <f t="shared" si="51"/>
        <v>0.27272727272727271</v>
      </c>
      <c r="J220" s="6">
        <f t="shared" si="52"/>
        <v>0.27272727272727271</v>
      </c>
      <c r="K220" s="6">
        <f t="shared" si="53"/>
        <v>9.0909090909090912E-2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11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6</v>
      </c>
      <c r="V220" s="6">
        <f t="shared" si="59"/>
        <v>0.54545454545454541</v>
      </c>
      <c r="W220">
        <f t="shared" si="60"/>
        <v>0</v>
      </c>
      <c r="X220" s="6">
        <f t="shared" si="61"/>
        <v>0</v>
      </c>
      <c r="Y220">
        <f t="shared" si="62"/>
        <v>4</v>
      </c>
      <c r="Z220" s="6">
        <f t="shared" si="63"/>
        <v>0.36363636363636365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4</v>
      </c>
      <c r="D221" s="59">
        <f>COUNTIFS('2way'!$A$3:$A$7690,"&gt;50%",'2way'!$Y$3:$Y$7690,"N",'2way'!$Q$3:$Q$7690,"=" &amp;B221) +  COUNTIFS('2way'!$A$3:$A$7690,"&gt;50%",'2way'!$Y$3:$Y$7690,"N",'2way'!$R$3:$R$7690,"=" &amp;B221)</f>
        <v>3</v>
      </c>
      <c r="E221" s="59">
        <f>COUNTIFS('2way'!$B$3:$B$7690,"&gt;50%",'2way'!$Y$3:$Y$7690,"N",'2way'!$Q$3:$Q$7690,"=" &amp;B221) +  COUNTIFS('2way'!$B$3:$B$7690,"&gt;50%",'2way'!$Y$3:$Y$7690,"N",'2way'!$R$3:$R$7690,"=" &amp;B221)</f>
        <v>2</v>
      </c>
      <c r="F221" s="59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11</v>
      </c>
      <c r="H221" s="6">
        <f t="shared" si="50"/>
        <v>0.36363636363636365</v>
      </c>
      <c r="I221" s="6">
        <f t="shared" si="51"/>
        <v>0.27272727272727271</v>
      </c>
      <c r="J221" s="6">
        <f t="shared" si="52"/>
        <v>0.18181818181818182</v>
      </c>
      <c r="K221" s="6">
        <f t="shared" si="53"/>
        <v>0.18181818181818182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11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6</v>
      </c>
      <c r="V221" s="6">
        <f t="shared" si="59"/>
        <v>0.54545454545454541</v>
      </c>
      <c r="W221">
        <f t="shared" si="60"/>
        <v>0</v>
      </c>
      <c r="X221" s="6">
        <f t="shared" si="61"/>
        <v>0</v>
      </c>
      <c r="Y221">
        <f t="shared" si="62"/>
        <v>5</v>
      </c>
      <c r="Z221" s="6">
        <f t="shared" si="63"/>
        <v>0.45454545454545453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9</v>
      </c>
      <c r="F222" s="59">
        <f>COUNTIFS('2way'!$B$3:$B$7690,"&gt;50%",'2way'!$Y$3:$Y$7690,"Y",'2way'!$Q$3:$Q$7690,"=" &amp;B222) +  COUNTIFS('2way'!$B$3:$B$7690,"&gt;50%",'2way'!$Y$3:$Y$7690,"Y",'2way'!$R$3:$R$7690,"=" &amp;B222)</f>
        <v>1</v>
      </c>
      <c r="G222">
        <f>COUNTIF('2way'!$Q$3:$Q$7690,"=" &amp;B222) + COUNTIF('2way'!$R$3:$R$7690,"=" &amp;B222)</f>
        <v>11</v>
      </c>
      <c r="H222" s="6">
        <f t="shared" si="50"/>
        <v>0</v>
      </c>
      <c r="I222" s="6">
        <f t="shared" si="51"/>
        <v>9.0909090909090912E-2</v>
      </c>
      <c r="J222" s="6">
        <f t="shared" si="52"/>
        <v>0.81818181818181823</v>
      </c>
      <c r="K222" s="6">
        <f t="shared" si="53"/>
        <v>9.0909090909090912E-2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11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9</v>
      </c>
      <c r="V222" s="6">
        <f t="shared" si="59"/>
        <v>0.81818181818181823</v>
      </c>
      <c r="W222">
        <f t="shared" si="60"/>
        <v>0</v>
      </c>
      <c r="X222" s="6">
        <f t="shared" si="61"/>
        <v>0</v>
      </c>
      <c r="Y222">
        <f t="shared" si="62"/>
        <v>2</v>
      </c>
      <c r="Z222" s="6">
        <f t="shared" si="63"/>
        <v>0.18181818181818182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5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0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11</v>
      </c>
      <c r="H223" s="6">
        <f t="shared" si="50"/>
        <v>0.45454545454545453</v>
      </c>
      <c r="I223" s="6">
        <f t="shared" si="51"/>
        <v>0.45454545454545453</v>
      </c>
      <c r="J223" s="6">
        <f t="shared" si="52"/>
        <v>0</v>
      </c>
      <c r="K223" s="6">
        <f t="shared" si="53"/>
        <v>9.0909090909090912E-2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11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5</v>
      </c>
      <c r="V223" s="6">
        <f t="shared" si="59"/>
        <v>0.45454545454545453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0.54545454545454541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0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5</v>
      </c>
      <c r="F224" s="59">
        <f>COUNTIFS('2way'!$B$3:$B$7690,"&gt;50%",'2way'!$Y$3:$Y$7690,"Y",'2way'!$Q$3:$Q$7690,"=" &amp;B224) +  COUNTIFS('2way'!$B$3:$B$7690,"&gt;50%",'2way'!$Y$3:$Y$7690,"Y",'2way'!$R$3:$R$7690,"=" &amp;B224)</f>
        <v>6</v>
      </c>
      <c r="G224">
        <f>COUNTIF('2way'!$Q$3:$Q$7690,"=" &amp;B224) + COUNTIF('2way'!$R$3:$R$7690,"=" &amp;B224)</f>
        <v>11</v>
      </c>
      <c r="H224" s="6">
        <f t="shared" si="50"/>
        <v>0</v>
      </c>
      <c r="I224" s="6">
        <f t="shared" si="51"/>
        <v>0</v>
      </c>
      <c r="J224" s="6">
        <f t="shared" si="52"/>
        <v>0.45454545454545453</v>
      </c>
      <c r="K224" s="6">
        <f t="shared" si="53"/>
        <v>0.54545454545454541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11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5</v>
      </c>
      <c r="V224" s="6">
        <f t="shared" si="59"/>
        <v>0.45454545454545453</v>
      </c>
      <c r="W224">
        <f t="shared" si="60"/>
        <v>0</v>
      </c>
      <c r="X224" s="6">
        <f t="shared" si="61"/>
        <v>0</v>
      </c>
      <c r="Y224">
        <f t="shared" si="62"/>
        <v>6</v>
      </c>
      <c r="Z224" s="6">
        <f t="shared" si="63"/>
        <v>0.54545454545454541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4</v>
      </c>
      <c r="D225" s="59">
        <f>COUNTIFS('2way'!$A$3:$A$7690,"&gt;50%",'2way'!$Y$3:$Y$7690,"N",'2way'!$Q$3:$Q$7690,"=" &amp;B225) +  COUNTIFS('2way'!$A$3:$A$7690,"&gt;50%",'2way'!$Y$3:$Y$7690,"N",'2way'!$R$3:$R$7690,"=" &amp;B225)</f>
        <v>3</v>
      </c>
      <c r="E225" s="59">
        <f>COUNTIFS('2way'!$B$3:$B$7690,"&gt;50%",'2way'!$Y$3:$Y$7690,"N",'2way'!$Q$3:$Q$7690,"=" &amp;B225) +  COUNTIFS('2way'!$B$3:$B$7690,"&gt;50%",'2way'!$Y$3:$Y$7690,"N",'2way'!$R$3:$R$7690,"=" &amp;B225)</f>
        <v>3</v>
      </c>
      <c r="F225" s="59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10</v>
      </c>
      <c r="H225" s="6">
        <f t="shared" si="50"/>
        <v>0.4</v>
      </c>
      <c r="I225" s="6">
        <f t="shared" si="51"/>
        <v>0.3</v>
      </c>
      <c r="J225" s="6">
        <f t="shared" si="52"/>
        <v>0.3</v>
      </c>
      <c r="K225" s="6">
        <f t="shared" si="53"/>
        <v>0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10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7</v>
      </c>
      <c r="V225" s="6">
        <f t="shared" si="59"/>
        <v>0.7</v>
      </c>
      <c r="W225">
        <f t="shared" si="60"/>
        <v>0</v>
      </c>
      <c r="X225" s="6">
        <f t="shared" si="61"/>
        <v>0</v>
      </c>
      <c r="Y225">
        <f t="shared" si="62"/>
        <v>3</v>
      </c>
      <c r="Z225" s="6">
        <f t="shared" si="63"/>
        <v>0.3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6</v>
      </c>
      <c r="F226" s="5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11</v>
      </c>
      <c r="H226" s="6">
        <f t="shared" si="50"/>
        <v>0</v>
      </c>
      <c r="I226" s="6">
        <f t="shared" si="51"/>
        <v>0.27272727272727271</v>
      </c>
      <c r="J226" s="6">
        <f t="shared" si="52"/>
        <v>0.54545454545454541</v>
      </c>
      <c r="K226" s="6">
        <f t="shared" si="53"/>
        <v>0.18181818181818182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11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6</v>
      </c>
      <c r="V226" s="6">
        <f t="shared" si="59"/>
        <v>0.54545454545454541</v>
      </c>
      <c r="W226">
        <f t="shared" si="60"/>
        <v>0</v>
      </c>
      <c r="X226" s="6">
        <f t="shared" si="61"/>
        <v>0</v>
      </c>
      <c r="Y226">
        <f t="shared" si="62"/>
        <v>5</v>
      </c>
      <c r="Z226" s="6">
        <f t="shared" si="63"/>
        <v>0.45454545454545453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4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0</v>
      </c>
      <c r="F227" s="59">
        <f>COUNTIFS('2way'!$B$3:$B$7690,"&gt;50%",'2way'!$Y$3:$Y$7690,"Y",'2way'!$Q$3:$Q$7690,"=" &amp;B227) +  COUNTIFS('2way'!$B$3:$B$7690,"&gt;50%",'2way'!$Y$3:$Y$7690,"Y",'2way'!$R$3:$R$7690,"=" &amp;B227)</f>
        <v>5</v>
      </c>
      <c r="G227">
        <f>COUNTIF('2way'!$Q$3:$Q$7690,"=" &amp;B227) + COUNTIF('2way'!$R$3:$R$7690,"=" &amp;B227)</f>
        <v>11</v>
      </c>
      <c r="H227" s="6">
        <f t="shared" si="50"/>
        <v>0.36363636363636365</v>
      </c>
      <c r="I227" s="6">
        <f t="shared" si="51"/>
        <v>9.0909090909090912E-2</v>
      </c>
      <c r="J227" s="6">
        <f t="shared" si="52"/>
        <v>0</v>
      </c>
      <c r="K227" s="6">
        <f t="shared" si="53"/>
        <v>0.45454545454545453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11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4</v>
      </c>
      <c r="V227" s="6">
        <f t="shared" si="59"/>
        <v>0.36363636363636365</v>
      </c>
      <c r="W227">
        <f t="shared" si="60"/>
        <v>0</v>
      </c>
      <c r="X227" s="6">
        <f t="shared" si="61"/>
        <v>0</v>
      </c>
      <c r="Y227">
        <f t="shared" si="62"/>
        <v>6</v>
      </c>
      <c r="Z227" s="6">
        <f t="shared" si="63"/>
        <v>0.54545454545454541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2</v>
      </c>
      <c r="D228" s="59">
        <f>COUNTIFS('2way'!$A$3:$A$7690,"&gt;50%",'2way'!$Y$3:$Y$7690,"N",'2way'!$Q$3:$Q$7690,"=" &amp;B228) +  COUNTIFS('2way'!$A$3:$A$7690,"&gt;50%",'2way'!$Y$3:$Y$7690,"N",'2way'!$R$3:$R$7690,"=" &amp;B228)</f>
        <v>1</v>
      </c>
      <c r="E228" s="59">
        <f>COUNTIFS('2way'!$B$3:$B$7690,"&gt;50%",'2way'!$Y$3:$Y$7690,"N",'2way'!$Q$3:$Q$7690,"=" &amp;B228) +  COUNTIFS('2way'!$B$3:$B$7690,"&gt;50%",'2way'!$Y$3:$Y$7690,"N",'2way'!$R$3:$R$7690,"=" &amp;B228)</f>
        <v>3</v>
      </c>
      <c r="F228" s="59">
        <f>COUNTIFS('2way'!$B$3:$B$7690,"&gt;50%",'2way'!$Y$3:$Y$7690,"Y",'2way'!$Q$3:$Q$7690,"=" &amp;B228) +  COUNTIFS('2way'!$B$3:$B$7690,"&gt;50%",'2way'!$Y$3:$Y$7690,"Y",'2way'!$R$3:$R$7690,"=" &amp;B228)</f>
        <v>5</v>
      </c>
      <c r="G228">
        <f>COUNTIF('2way'!$Q$3:$Q$7690,"=" &amp;B228) + COUNTIF('2way'!$R$3:$R$7690,"=" &amp;B228)</f>
        <v>11</v>
      </c>
      <c r="H228" s="6">
        <f t="shared" si="50"/>
        <v>0.18181818181818182</v>
      </c>
      <c r="I228" s="6">
        <f t="shared" si="51"/>
        <v>9.0909090909090912E-2</v>
      </c>
      <c r="J228" s="6">
        <f t="shared" si="52"/>
        <v>0.27272727272727271</v>
      </c>
      <c r="K228" s="6">
        <f t="shared" si="53"/>
        <v>0.45454545454545453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11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5</v>
      </c>
      <c r="V228" s="6">
        <f t="shared" si="59"/>
        <v>0.45454545454545453</v>
      </c>
      <c r="W228">
        <f t="shared" si="60"/>
        <v>0</v>
      </c>
      <c r="X228" s="6">
        <f t="shared" si="61"/>
        <v>0</v>
      </c>
      <c r="Y228">
        <f t="shared" si="62"/>
        <v>6</v>
      </c>
      <c r="Z228" s="6">
        <f t="shared" si="63"/>
        <v>0.54545454545454541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2</v>
      </c>
      <c r="D229" s="59">
        <f>COUNTIFS('2way'!$A$3:$A$7690,"&gt;50%",'2way'!$Y$3:$Y$7690,"N",'2way'!$Q$3:$Q$7690,"=" &amp;B229) +  COUNTIFS('2way'!$A$3:$A$7690,"&gt;50%",'2way'!$Y$3:$Y$7690,"N",'2way'!$R$3:$R$7690,"=" &amp;B229)</f>
        <v>2</v>
      </c>
      <c r="E229" s="59">
        <f>COUNTIFS('2way'!$B$3:$B$7690,"&gt;50%",'2way'!$Y$3:$Y$7690,"N",'2way'!$Q$3:$Q$7690,"=" &amp;B229) +  COUNTIFS('2way'!$B$3:$B$7690,"&gt;50%",'2way'!$Y$3:$Y$7690,"N",'2way'!$R$3:$R$7690,"=" &amp;B229)</f>
        <v>3</v>
      </c>
      <c r="F229" s="5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11</v>
      </c>
      <c r="H229" s="6">
        <f t="shared" si="50"/>
        <v>0.18181818181818182</v>
      </c>
      <c r="I229" s="6">
        <f t="shared" si="51"/>
        <v>0.18181818181818182</v>
      </c>
      <c r="J229" s="6">
        <f t="shared" si="52"/>
        <v>0.27272727272727271</v>
      </c>
      <c r="K229" s="6">
        <f t="shared" si="53"/>
        <v>0.36363636363636365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11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5</v>
      </c>
      <c r="V229" s="6">
        <f t="shared" si="59"/>
        <v>0.45454545454545453</v>
      </c>
      <c r="W229">
        <f t="shared" si="60"/>
        <v>0</v>
      </c>
      <c r="X229" s="6">
        <f t="shared" si="61"/>
        <v>0</v>
      </c>
      <c r="Y229">
        <f t="shared" si="62"/>
        <v>6</v>
      </c>
      <c r="Z229" s="6">
        <f t="shared" si="63"/>
        <v>0.54545454545454541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1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3</v>
      </c>
      <c r="G230">
        <f>COUNTIF('2way'!$Q$3:$Q$7690,"=" &amp;B230) + COUNTIF('2way'!$R$3:$R$7690,"=" &amp;B230)</f>
        <v>11</v>
      </c>
      <c r="H230" s="6">
        <f t="shared" si="50"/>
        <v>9.0909090909090912E-2</v>
      </c>
      <c r="I230" s="6">
        <f t="shared" si="51"/>
        <v>9.0909090909090912E-2</v>
      </c>
      <c r="J230" s="6">
        <f t="shared" si="52"/>
        <v>0.45454545454545453</v>
      </c>
      <c r="K230" s="6">
        <f t="shared" si="53"/>
        <v>0.27272727272727271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11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6</v>
      </c>
      <c r="V230" s="6">
        <f t="shared" si="59"/>
        <v>0.54545454545454541</v>
      </c>
      <c r="W230">
        <f t="shared" si="60"/>
        <v>0</v>
      </c>
      <c r="X230" s="6">
        <f t="shared" si="61"/>
        <v>0</v>
      </c>
      <c r="Y230">
        <f t="shared" si="62"/>
        <v>4</v>
      </c>
      <c r="Z230" s="6">
        <f t="shared" si="63"/>
        <v>0.36363636363636365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1</v>
      </c>
      <c r="D231" s="59">
        <f>COUNTIFS('2way'!$A$3:$A$7690,"&gt;50%",'2way'!$Y$3:$Y$7690,"N",'2way'!$Q$3:$Q$7690,"=" &amp;B231) +  COUNTIFS('2way'!$A$3:$A$7690,"&gt;50%",'2way'!$Y$3:$Y$7690,"N",'2way'!$R$3:$R$7690,"=" &amp;B231)</f>
        <v>3</v>
      </c>
      <c r="E231" s="59">
        <f>COUNTIFS('2way'!$B$3:$B$7690,"&gt;50%",'2way'!$Y$3:$Y$7690,"N",'2way'!$Q$3:$Q$7690,"=" &amp;B231) +  COUNTIFS('2way'!$B$3:$B$7690,"&gt;50%",'2way'!$Y$3:$Y$7690,"N",'2way'!$R$3:$R$7690,"=" &amp;B231)</f>
        <v>5</v>
      </c>
      <c r="F231" s="59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11</v>
      </c>
      <c r="H231" s="6">
        <f t="shared" si="50"/>
        <v>9.0909090909090912E-2</v>
      </c>
      <c r="I231" s="6">
        <f t="shared" si="51"/>
        <v>0.27272727272727271</v>
      </c>
      <c r="J231" s="6">
        <f t="shared" si="52"/>
        <v>0.45454545454545453</v>
      </c>
      <c r="K231" s="6">
        <f t="shared" si="53"/>
        <v>0.18181818181818182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11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6</v>
      </c>
      <c r="V231" s="6">
        <f t="shared" si="59"/>
        <v>0.54545454545454541</v>
      </c>
      <c r="W231">
        <f t="shared" si="60"/>
        <v>0</v>
      </c>
      <c r="X231" s="6">
        <f t="shared" si="61"/>
        <v>0</v>
      </c>
      <c r="Y231">
        <f t="shared" si="62"/>
        <v>5</v>
      </c>
      <c r="Z231" s="6">
        <f t="shared" si="63"/>
        <v>0.45454545454545453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2</v>
      </c>
      <c r="E232" s="59">
        <f>COUNTIFS('2way'!$B$3:$B$7690,"&gt;50%",'2way'!$Y$3:$Y$7690,"N",'2way'!$Q$3:$Q$7690,"=" &amp;B232) +  COUNTIFS('2way'!$B$3:$B$7690,"&gt;50%",'2way'!$Y$3:$Y$7690,"N",'2way'!$R$3:$R$7690,"=" &amp;B232)</f>
        <v>2</v>
      </c>
      <c r="F232" s="59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12</v>
      </c>
      <c r="H232" s="6">
        <f t="shared" si="50"/>
        <v>8.3333333333333329E-2</v>
      </c>
      <c r="I232" s="6">
        <f t="shared" si="51"/>
        <v>0.16666666666666666</v>
      </c>
      <c r="J232" s="6">
        <f t="shared" si="52"/>
        <v>0.16666666666666666</v>
      </c>
      <c r="K232" s="6">
        <f t="shared" si="53"/>
        <v>0.5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12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3</v>
      </c>
      <c r="V232" s="6">
        <f t="shared" si="59"/>
        <v>0.25</v>
      </c>
      <c r="W232">
        <f t="shared" si="60"/>
        <v>0</v>
      </c>
      <c r="X232" s="6">
        <f t="shared" si="61"/>
        <v>0</v>
      </c>
      <c r="Y232">
        <f t="shared" si="62"/>
        <v>8</v>
      </c>
      <c r="Z232" s="6">
        <f t="shared" si="63"/>
        <v>0.66666666666666663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1</v>
      </c>
      <c r="D233" s="59">
        <f>COUNTIFS('2way'!$A$3:$A$7690,"&gt;50%",'2way'!$Y$3:$Y$7690,"N",'2way'!$Q$3:$Q$7690,"=" &amp;B233) +  COUNTIFS('2way'!$A$3:$A$7690,"&gt;50%",'2way'!$Y$3:$Y$7690,"N",'2way'!$R$3:$R$7690,"=" &amp;B233)</f>
        <v>1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8</v>
      </c>
      <c r="G233">
        <f>COUNTIF('2way'!$Q$3:$Q$7690,"=" &amp;B233) + COUNTIF('2way'!$R$3:$R$7690,"=" &amp;B233)</f>
        <v>12</v>
      </c>
      <c r="H233" s="6">
        <f t="shared" si="50"/>
        <v>8.3333333333333329E-2</v>
      </c>
      <c r="I233" s="6">
        <f t="shared" si="51"/>
        <v>8.3333333333333329E-2</v>
      </c>
      <c r="J233" s="6">
        <f t="shared" si="52"/>
        <v>0.16666666666666666</v>
      </c>
      <c r="K233" s="6">
        <f t="shared" si="53"/>
        <v>0.66666666666666663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12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3</v>
      </c>
      <c r="V233" s="6">
        <f t="shared" si="59"/>
        <v>0.25</v>
      </c>
      <c r="W233">
        <f t="shared" si="60"/>
        <v>0</v>
      </c>
      <c r="X233" s="6">
        <f t="shared" si="61"/>
        <v>0</v>
      </c>
      <c r="Y233">
        <f t="shared" si="62"/>
        <v>9</v>
      </c>
      <c r="Z233" s="6">
        <f t="shared" si="63"/>
        <v>0.75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5</v>
      </c>
      <c r="D234" s="59">
        <f>COUNTIFS('2way'!$A$3:$A$7690,"&gt;50%",'2way'!$Y$3:$Y$7690,"N",'2way'!$Q$3:$Q$7690,"=" &amp;B234) +  COUNTIFS('2way'!$A$3:$A$7690,"&gt;50%",'2way'!$Y$3:$Y$7690,"N",'2way'!$R$3:$R$7690,"=" &amp;B234)</f>
        <v>4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1</v>
      </c>
      <c r="G234">
        <f>COUNTIF('2way'!$Q$3:$Q$7690,"=" &amp;B234) + COUNTIF('2way'!$R$3:$R$7690,"=" &amp;B234)</f>
        <v>13</v>
      </c>
      <c r="H234" s="6">
        <f t="shared" si="50"/>
        <v>0.38461538461538464</v>
      </c>
      <c r="I234" s="6">
        <f t="shared" si="51"/>
        <v>0.30769230769230771</v>
      </c>
      <c r="J234" s="6">
        <f t="shared" si="52"/>
        <v>0.23076923076923078</v>
      </c>
      <c r="K234" s="6">
        <f t="shared" si="53"/>
        <v>7.6923076923076927E-2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13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8</v>
      </c>
      <c r="V234" s="6">
        <f t="shared" si="59"/>
        <v>0.61538461538461542</v>
      </c>
      <c r="W234">
        <f t="shared" si="60"/>
        <v>0</v>
      </c>
      <c r="X234" s="6">
        <f t="shared" si="61"/>
        <v>0</v>
      </c>
      <c r="Y234">
        <f t="shared" si="62"/>
        <v>5</v>
      </c>
      <c r="Z234" s="6">
        <f t="shared" si="63"/>
        <v>0.38461538461538464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4</v>
      </c>
      <c r="D235" s="59">
        <f>COUNTIFS('2way'!$A$3:$A$7690,"&gt;50%",'2way'!$Y$3:$Y$7690,"N",'2way'!$Q$3:$Q$7690,"=" &amp;B235) +  COUNTIFS('2way'!$A$3:$A$7690,"&gt;50%",'2way'!$Y$3:$Y$7690,"N",'2way'!$R$3:$R$7690,"=" &amp;B235)</f>
        <v>3</v>
      </c>
      <c r="E235" s="59">
        <f>COUNTIFS('2way'!$B$3:$B$7690,"&gt;50%",'2way'!$Y$3:$Y$7690,"N",'2way'!$Q$3:$Q$7690,"=" &amp;B235) +  COUNTIFS('2way'!$B$3:$B$7690,"&gt;50%",'2way'!$Y$3:$Y$7690,"N",'2way'!$R$3:$R$7690,"=" &amp;B235)</f>
        <v>1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12</v>
      </c>
      <c r="H235" s="6">
        <f t="shared" si="50"/>
        <v>0.33333333333333331</v>
      </c>
      <c r="I235" s="6">
        <f t="shared" si="51"/>
        <v>0.25</v>
      </c>
      <c r="J235" s="6">
        <f t="shared" si="52"/>
        <v>8.3333333333333329E-2</v>
      </c>
      <c r="K235" s="6">
        <f t="shared" si="53"/>
        <v>0.33333333333333331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12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5</v>
      </c>
      <c r="V235" s="6">
        <f t="shared" si="59"/>
        <v>0.41666666666666669</v>
      </c>
      <c r="W235">
        <f t="shared" si="60"/>
        <v>0</v>
      </c>
      <c r="X235" s="6">
        <f t="shared" si="61"/>
        <v>0</v>
      </c>
      <c r="Y235">
        <f t="shared" si="62"/>
        <v>7</v>
      </c>
      <c r="Z235" s="6">
        <f t="shared" si="63"/>
        <v>0.58333333333333337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4</v>
      </c>
      <c r="E236" s="59">
        <f>COUNTIFS('2way'!$B$3:$B$7690,"&gt;50%",'2way'!$Y$3:$Y$7690,"N",'2way'!$Q$3:$Q$7690,"=" &amp;B236) +  COUNTIFS('2way'!$B$3:$B$7690,"&gt;50%",'2way'!$Y$3:$Y$7690,"N",'2way'!$R$3:$R$7690,"=" &amp;B236)</f>
        <v>2</v>
      </c>
      <c r="F236" s="59">
        <f>COUNTIFS('2way'!$B$3:$B$7690,"&gt;50%",'2way'!$Y$3:$Y$7690,"Y",'2way'!$Q$3:$Q$7690,"=" &amp;B236) +  COUNTIFS('2way'!$B$3:$B$7690,"&gt;50%",'2way'!$Y$3:$Y$7690,"Y",'2way'!$R$3:$R$7690,"=" &amp;B236)</f>
        <v>5</v>
      </c>
      <c r="G236">
        <f>COUNTIF('2way'!$Q$3:$Q$7690,"=" &amp;B236) + COUNTIF('2way'!$R$3:$R$7690,"=" &amp;B236)</f>
        <v>13</v>
      </c>
      <c r="H236" s="6">
        <f t="shared" si="50"/>
        <v>7.6923076923076927E-2</v>
      </c>
      <c r="I236" s="6">
        <f t="shared" si="51"/>
        <v>0.30769230769230771</v>
      </c>
      <c r="J236" s="6">
        <f t="shared" si="52"/>
        <v>0.15384615384615385</v>
      </c>
      <c r="K236" s="6">
        <f t="shared" si="53"/>
        <v>0.38461538461538464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13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3</v>
      </c>
      <c r="V236" s="6">
        <f t="shared" si="59"/>
        <v>0.23076923076923078</v>
      </c>
      <c r="W236">
        <f t="shared" si="60"/>
        <v>0</v>
      </c>
      <c r="X236" s="6">
        <f t="shared" si="61"/>
        <v>0</v>
      </c>
      <c r="Y236">
        <f t="shared" si="62"/>
        <v>9</v>
      </c>
      <c r="Z236" s="6">
        <f t="shared" si="63"/>
        <v>0.69230769230769229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4</v>
      </c>
      <c r="D237" s="59">
        <f>COUNTIFS('2way'!$A$3:$A$7690,"&gt;50%",'2way'!$Y$3:$Y$7690,"N",'2way'!$Q$3:$Q$7690,"=" &amp;B237) +  COUNTIFS('2way'!$A$3:$A$7690,"&gt;50%",'2way'!$Y$3:$Y$7690,"N",'2way'!$R$3:$R$7690,"=" &amp;B237)</f>
        <v>2</v>
      </c>
      <c r="E237" s="59">
        <f>COUNTIFS('2way'!$B$3:$B$7690,"&gt;50%",'2way'!$Y$3:$Y$7690,"N",'2way'!$Q$3:$Q$7690,"=" &amp;B237) +  COUNTIFS('2way'!$B$3:$B$7690,"&gt;50%",'2way'!$Y$3:$Y$7690,"N",'2way'!$R$3:$R$7690,"=" &amp;B237)</f>
        <v>2</v>
      </c>
      <c r="F237" s="59">
        <f>COUNTIFS('2way'!$B$3:$B$7690,"&gt;50%",'2way'!$Y$3:$Y$7690,"Y",'2way'!$Q$3:$Q$7690,"=" &amp;B237) +  COUNTIFS('2way'!$B$3:$B$7690,"&gt;50%",'2way'!$Y$3:$Y$7690,"Y",'2way'!$R$3:$R$7690,"=" &amp;B237)</f>
        <v>4</v>
      </c>
      <c r="G237">
        <f>COUNTIF('2way'!$Q$3:$Q$7690,"=" &amp;B237) + COUNTIF('2way'!$R$3:$R$7690,"=" &amp;B237)</f>
        <v>13</v>
      </c>
      <c r="H237" s="6">
        <f t="shared" si="50"/>
        <v>0.30769230769230771</v>
      </c>
      <c r="I237" s="6">
        <f t="shared" si="51"/>
        <v>0.15384615384615385</v>
      </c>
      <c r="J237" s="6">
        <f t="shared" si="52"/>
        <v>0.15384615384615385</v>
      </c>
      <c r="K237" s="6">
        <f t="shared" si="53"/>
        <v>0.30769230769230771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13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6</v>
      </c>
      <c r="V237" s="6">
        <f t="shared" si="59"/>
        <v>0.46153846153846156</v>
      </c>
      <c r="W237">
        <f t="shared" si="60"/>
        <v>0</v>
      </c>
      <c r="X237" s="6">
        <f t="shared" si="61"/>
        <v>0</v>
      </c>
      <c r="Y237">
        <f t="shared" si="62"/>
        <v>6</v>
      </c>
      <c r="Z237" s="6">
        <f t="shared" si="63"/>
        <v>0.46153846153846156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3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1</v>
      </c>
      <c r="F238" s="5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12</v>
      </c>
      <c r="H238" s="6">
        <f t="shared" si="50"/>
        <v>0.25</v>
      </c>
      <c r="I238" s="6">
        <f t="shared" si="51"/>
        <v>0.16666666666666666</v>
      </c>
      <c r="J238" s="6">
        <f t="shared" si="52"/>
        <v>8.3333333333333329E-2</v>
      </c>
      <c r="K238" s="6">
        <f t="shared" si="53"/>
        <v>0.41666666666666669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12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4</v>
      </c>
      <c r="V238" s="6">
        <f t="shared" si="59"/>
        <v>0.33333333333333331</v>
      </c>
      <c r="W238">
        <f t="shared" si="60"/>
        <v>0</v>
      </c>
      <c r="X238" s="6">
        <f t="shared" si="61"/>
        <v>0</v>
      </c>
      <c r="Y238">
        <f t="shared" si="62"/>
        <v>7</v>
      </c>
      <c r="Z238" s="6">
        <f t="shared" si="63"/>
        <v>0.58333333333333337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4</v>
      </c>
      <c r="D239" s="59">
        <f>COUNTIFS('2way'!$A$3:$A$7690,"&gt;50%",'2way'!$Y$3:$Y$7690,"N",'2way'!$Q$3:$Q$7690,"=" &amp;B239) +  COUNTIFS('2way'!$A$3:$A$7690,"&gt;50%",'2way'!$Y$3:$Y$7690,"N",'2way'!$R$3:$R$7690,"=" &amp;B239)</f>
        <v>3</v>
      </c>
      <c r="E239" s="59">
        <f>COUNTIFS('2way'!$B$3:$B$7690,"&gt;50%",'2way'!$Y$3:$Y$7690,"N",'2way'!$Q$3:$Q$7690,"=" &amp;B239) +  COUNTIFS('2way'!$B$3:$B$7690,"&gt;50%",'2way'!$Y$3:$Y$7690,"N",'2way'!$R$3:$R$7690,"=" &amp;B239)</f>
        <v>3</v>
      </c>
      <c r="F239" s="5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12</v>
      </c>
      <c r="H239" s="6">
        <f t="shared" si="50"/>
        <v>0.33333333333333331</v>
      </c>
      <c r="I239" s="6">
        <f t="shared" si="51"/>
        <v>0.25</v>
      </c>
      <c r="J239" s="6">
        <f t="shared" si="52"/>
        <v>0.25</v>
      </c>
      <c r="K239" s="6">
        <f t="shared" si="53"/>
        <v>0.16666666666666666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12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7</v>
      </c>
      <c r="V239" s="6">
        <f t="shared" si="59"/>
        <v>0.58333333333333337</v>
      </c>
      <c r="W239">
        <f t="shared" si="60"/>
        <v>0</v>
      </c>
      <c r="X239" s="6">
        <f t="shared" si="61"/>
        <v>0</v>
      </c>
      <c r="Y239">
        <f t="shared" si="62"/>
        <v>5</v>
      </c>
      <c r="Z239" s="6">
        <f t="shared" si="63"/>
        <v>0.41666666666666669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4</v>
      </c>
      <c r="D240" s="59">
        <f>COUNTIFS('2way'!$A$3:$A$7690,"&gt;50%",'2way'!$Y$3:$Y$7690,"N",'2way'!$Q$3:$Q$7690,"=" &amp;B240) +  COUNTIFS('2way'!$A$3:$A$7690,"&gt;50%",'2way'!$Y$3:$Y$7690,"N",'2way'!$R$3:$R$7690,"=" &amp;B240)</f>
        <v>3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13</v>
      </c>
      <c r="H240" s="6">
        <f t="shared" si="50"/>
        <v>0.30769230769230771</v>
      </c>
      <c r="I240" s="6">
        <f t="shared" si="51"/>
        <v>0.23076923076923078</v>
      </c>
      <c r="J240" s="6">
        <f t="shared" si="52"/>
        <v>0.23076923076923078</v>
      </c>
      <c r="K240" s="6">
        <f t="shared" si="53"/>
        <v>0.23076923076923078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13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7</v>
      </c>
      <c r="V240" s="6">
        <f t="shared" si="59"/>
        <v>0.53846153846153844</v>
      </c>
      <c r="W240">
        <f t="shared" si="60"/>
        <v>0</v>
      </c>
      <c r="X240" s="6">
        <f t="shared" si="61"/>
        <v>0</v>
      </c>
      <c r="Y240">
        <f t="shared" si="62"/>
        <v>6</v>
      </c>
      <c r="Z240" s="6">
        <f t="shared" si="63"/>
        <v>0.46153846153846156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3</v>
      </c>
      <c r="D241" s="59">
        <f>COUNTIFS('2way'!$A$3:$A$7690,"&gt;50%",'2way'!$Y$3:$Y$7690,"N",'2way'!$Q$3:$Q$7690,"=" &amp;B241) +  COUNTIFS('2way'!$A$3:$A$7690,"&gt;50%",'2way'!$Y$3:$Y$7690,"N",'2way'!$R$3:$R$7690,"=" &amp;B241)</f>
        <v>4</v>
      </c>
      <c r="E241" s="59">
        <f>COUNTIFS('2way'!$B$3:$B$7690,"&gt;50%",'2way'!$Y$3:$Y$7690,"N",'2way'!$Q$3:$Q$7690,"=" &amp;B241) +  COUNTIFS('2way'!$B$3:$B$7690,"&gt;50%",'2way'!$Y$3:$Y$7690,"N",'2way'!$R$3:$R$7690,"=" &amp;B241)</f>
        <v>2</v>
      </c>
      <c r="F241" s="59">
        <f>COUNTIFS('2way'!$B$3:$B$7690,"&gt;50%",'2way'!$Y$3:$Y$7690,"Y",'2way'!$Q$3:$Q$7690,"=" &amp;B241) +  COUNTIFS('2way'!$B$3:$B$7690,"&gt;50%",'2way'!$Y$3:$Y$7690,"Y",'2way'!$R$3:$R$7690,"=" &amp;B241)</f>
        <v>4</v>
      </c>
      <c r="G241">
        <f>COUNTIF('2way'!$Q$3:$Q$7690,"=" &amp;B241) + COUNTIF('2way'!$R$3:$R$7690,"=" &amp;B241)</f>
        <v>13</v>
      </c>
      <c r="H241" s="6">
        <f t="shared" si="50"/>
        <v>0.23076923076923078</v>
      </c>
      <c r="I241" s="6">
        <f t="shared" si="51"/>
        <v>0.30769230769230771</v>
      </c>
      <c r="J241" s="6">
        <f t="shared" si="52"/>
        <v>0.15384615384615385</v>
      </c>
      <c r="K241" s="6">
        <f t="shared" si="53"/>
        <v>0.30769230769230771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13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5</v>
      </c>
      <c r="V241" s="6">
        <f t="shared" si="59"/>
        <v>0.38461538461538464</v>
      </c>
      <c r="W241">
        <f t="shared" si="60"/>
        <v>0</v>
      </c>
      <c r="X241" s="6">
        <f t="shared" si="61"/>
        <v>0</v>
      </c>
      <c r="Y241">
        <f t="shared" si="62"/>
        <v>8</v>
      </c>
      <c r="Z241" s="6">
        <f t="shared" si="63"/>
        <v>0.61538461538461542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3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5</v>
      </c>
      <c r="F242" s="5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13</v>
      </c>
      <c r="H242" s="6">
        <f t="shared" si="50"/>
        <v>0.23076923076923078</v>
      </c>
      <c r="I242" s="6">
        <f t="shared" si="51"/>
        <v>0.15384615384615385</v>
      </c>
      <c r="J242" s="6">
        <f t="shared" si="52"/>
        <v>0.38461538461538464</v>
      </c>
      <c r="K242" s="6">
        <f t="shared" si="53"/>
        <v>0.23076923076923078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13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8</v>
      </c>
      <c r="V242" s="6">
        <f t="shared" si="59"/>
        <v>0.61538461538461542</v>
      </c>
      <c r="W242">
        <f t="shared" si="60"/>
        <v>0</v>
      </c>
      <c r="X242" s="6">
        <f t="shared" si="61"/>
        <v>0</v>
      </c>
      <c r="Y242">
        <f t="shared" si="62"/>
        <v>5</v>
      </c>
      <c r="Z242" s="6">
        <f t="shared" si="63"/>
        <v>0.38461538461538464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7</v>
      </c>
      <c r="D243" s="59">
        <f>COUNTIFS('2way'!$A$3:$A$7690,"&gt;50%",'2way'!$Y$3:$Y$7690,"N",'2way'!$Q$3:$Q$7690,"=" &amp;B243) +  COUNTIFS('2way'!$A$3:$A$7690,"&gt;50%",'2way'!$Y$3:$Y$7690,"N",'2way'!$R$3:$R$7690,"=" &amp;B243)</f>
        <v>1</v>
      </c>
      <c r="E243" s="59">
        <f>COUNTIFS('2way'!$B$3:$B$7690,"&gt;50%",'2way'!$Y$3:$Y$7690,"N",'2way'!$Q$3:$Q$7690,"=" &amp;B243) +  COUNTIFS('2way'!$B$3:$B$7690,"&gt;50%",'2way'!$Y$3:$Y$7690,"N",'2way'!$R$3:$R$7690,"=" &amp;B243)</f>
        <v>2</v>
      </c>
      <c r="F243" s="5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11</v>
      </c>
      <c r="H243" s="6">
        <f t="shared" si="50"/>
        <v>0.63636363636363635</v>
      </c>
      <c r="I243" s="6">
        <f t="shared" si="51"/>
        <v>9.0909090909090912E-2</v>
      </c>
      <c r="J243" s="6">
        <f t="shared" si="52"/>
        <v>0.18181818181818182</v>
      </c>
      <c r="K243" s="6">
        <f t="shared" si="53"/>
        <v>9.0909090909090912E-2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11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9</v>
      </c>
      <c r="V243" s="6">
        <f t="shared" si="59"/>
        <v>0.81818181818181823</v>
      </c>
      <c r="W243">
        <f t="shared" si="60"/>
        <v>0</v>
      </c>
      <c r="X243" s="6">
        <f t="shared" si="61"/>
        <v>0</v>
      </c>
      <c r="Y243">
        <f t="shared" si="62"/>
        <v>2</v>
      </c>
      <c r="Z243" s="6">
        <f t="shared" si="63"/>
        <v>0.18181818181818182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4</v>
      </c>
      <c r="D244" s="59">
        <f>COUNTIFS('2way'!$A$3:$A$7690,"&gt;50%",'2way'!$Y$3:$Y$7690,"N",'2way'!$Q$3:$Q$7690,"=" &amp;B244) +  COUNTIFS('2way'!$A$3:$A$7690,"&gt;50%",'2way'!$Y$3:$Y$7690,"N",'2way'!$R$3:$R$7690,"=" &amp;B244)</f>
        <v>4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12</v>
      </c>
      <c r="H244" s="6">
        <f t="shared" si="50"/>
        <v>0.33333333333333331</v>
      </c>
      <c r="I244" s="6">
        <f t="shared" si="51"/>
        <v>0.33333333333333331</v>
      </c>
      <c r="J244" s="6">
        <f t="shared" si="52"/>
        <v>0.16666666666666666</v>
      </c>
      <c r="K244" s="6">
        <f t="shared" si="53"/>
        <v>8.3333333333333329E-2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12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0.5</v>
      </c>
      <c r="W244">
        <f t="shared" si="60"/>
        <v>0</v>
      </c>
      <c r="X244" s="6">
        <f t="shared" si="61"/>
        <v>0</v>
      </c>
      <c r="Y244">
        <f t="shared" si="62"/>
        <v>5</v>
      </c>
      <c r="Z244" s="6">
        <f t="shared" si="63"/>
        <v>0.41666666666666669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2</v>
      </c>
      <c r="D245" s="59">
        <f>COUNTIFS('2way'!$A$3:$A$7690,"&gt;50%",'2way'!$Y$3:$Y$7690,"N",'2way'!$Q$3:$Q$7690,"=" &amp;B245) +  COUNTIFS('2way'!$A$3:$A$7690,"&gt;50%",'2way'!$Y$3:$Y$7690,"N",'2way'!$R$3:$R$7690,"=" &amp;B245)</f>
        <v>1</v>
      </c>
      <c r="E245" s="59">
        <f>COUNTIFS('2way'!$B$3:$B$7690,"&gt;50%",'2way'!$Y$3:$Y$7690,"N",'2way'!$Q$3:$Q$7690,"=" &amp;B245) +  COUNTIFS('2way'!$B$3:$B$7690,"&gt;50%",'2way'!$Y$3:$Y$7690,"N",'2way'!$R$3:$R$7690,"=" &amp;B245)</f>
        <v>6</v>
      </c>
      <c r="F245" s="5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12</v>
      </c>
      <c r="H245" s="6">
        <f t="shared" si="50"/>
        <v>0.16666666666666666</v>
      </c>
      <c r="I245" s="6">
        <f t="shared" si="51"/>
        <v>8.3333333333333329E-2</v>
      </c>
      <c r="J245" s="6">
        <f t="shared" si="52"/>
        <v>0.5</v>
      </c>
      <c r="K245" s="6">
        <f t="shared" si="53"/>
        <v>0.25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12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8</v>
      </c>
      <c r="V245" s="6">
        <f t="shared" si="59"/>
        <v>0.66666666666666663</v>
      </c>
      <c r="W245">
        <f t="shared" si="60"/>
        <v>0</v>
      </c>
      <c r="X245" s="6">
        <f t="shared" si="61"/>
        <v>0</v>
      </c>
      <c r="Y245">
        <f t="shared" si="62"/>
        <v>4</v>
      </c>
      <c r="Z245" s="6">
        <f t="shared" si="63"/>
        <v>0.33333333333333331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2</v>
      </c>
      <c r="D246" s="59">
        <f>COUNTIFS('2way'!$A$3:$A$7690,"&gt;50%",'2way'!$Y$3:$Y$7690,"N",'2way'!$Q$3:$Q$7690,"=" &amp;B246) +  COUNTIFS('2way'!$A$3:$A$7690,"&gt;50%",'2way'!$Y$3:$Y$7690,"N",'2way'!$R$3:$R$7690,"=" &amp;B246)</f>
        <v>1</v>
      </c>
      <c r="E246" s="59">
        <f>COUNTIFS('2way'!$B$3:$B$7690,"&gt;50%",'2way'!$Y$3:$Y$7690,"N",'2way'!$Q$3:$Q$7690,"=" &amp;B246) +  COUNTIFS('2way'!$B$3:$B$7690,"&gt;50%",'2way'!$Y$3:$Y$7690,"N",'2way'!$R$3:$R$7690,"=" &amp;B246)</f>
        <v>5</v>
      </c>
      <c r="F246" s="5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12</v>
      </c>
      <c r="H246" s="6">
        <f t="shared" si="50"/>
        <v>0.16666666666666666</v>
      </c>
      <c r="I246" s="6">
        <f t="shared" si="51"/>
        <v>8.3333333333333329E-2</v>
      </c>
      <c r="J246" s="6">
        <f t="shared" si="52"/>
        <v>0.41666666666666669</v>
      </c>
      <c r="K246" s="6">
        <f t="shared" si="53"/>
        <v>0.25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12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7</v>
      </c>
      <c r="V246" s="6">
        <f t="shared" si="59"/>
        <v>0.58333333333333337</v>
      </c>
      <c r="W246">
        <f t="shared" si="60"/>
        <v>0</v>
      </c>
      <c r="X246" s="6">
        <f t="shared" si="61"/>
        <v>0</v>
      </c>
      <c r="Y246">
        <f t="shared" si="62"/>
        <v>4</v>
      </c>
      <c r="Z246" s="6">
        <f t="shared" si="63"/>
        <v>0.33333333333333331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6</v>
      </c>
      <c r="D247" s="59">
        <f>COUNTIFS('2way'!$A$3:$A$7690,"&gt;50%",'2way'!$Y$3:$Y$7690,"N",'2way'!$Q$3:$Q$7690,"=" &amp;B247) +  COUNTIFS('2way'!$A$3:$A$7690,"&gt;50%",'2way'!$Y$3:$Y$7690,"N",'2way'!$R$3:$R$7690,"=" &amp;B247)</f>
        <v>1</v>
      </c>
      <c r="E247" s="59">
        <f>COUNTIFS('2way'!$B$3:$B$7690,"&gt;50%",'2way'!$Y$3:$Y$7690,"N",'2way'!$Q$3:$Q$7690,"=" &amp;B247) +  COUNTIFS('2way'!$B$3:$B$7690,"&gt;50%",'2way'!$Y$3:$Y$7690,"N",'2way'!$R$3:$R$7690,"=" &amp;B247)</f>
        <v>2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12</v>
      </c>
      <c r="H247" s="6">
        <f t="shared" si="50"/>
        <v>0.5</v>
      </c>
      <c r="I247" s="6">
        <f t="shared" si="51"/>
        <v>8.3333333333333329E-2</v>
      </c>
      <c r="J247" s="6">
        <f t="shared" si="52"/>
        <v>0.16666666666666666</v>
      </c>
      <c r="K247" s="6">
        <f t="shared" si="53"/>
        <v>0.25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12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8</v>
      </c>
      <c r="V247" s="6">
        <f t="shared" si="59"/>
        <v>0.66666666666666663</v>
      </c>
      <c r="W247">
        <f t="shared" si="60"/>
        <v>0</v>
      </c>
      <c r="X247" s="6">
        <f t="shared" si="61"/>
        <v>0</v>
      </c>
      <c r="Y247">
        <f t="shared" si="62"/>
        <v>4</v>
      </c>
      <c r="Z247" s="6">
        <f t="shared" si="63"/>
        <v>0.33333333333333331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5</v>
      </c>
      <c r="D248" s="59">
        <f>COUNTIFS('2way'!$A$3:$A$7690,"&gt;50%",'2way'!$Y$3:$Y$7690,"N",'2way'!$Q$3:$Q$7690,"=" &amp;B248) +  COUNTIFS('2way'!$A$3:$A$7690,"&gt;50%",'2way'!$Y$3:$Y$7690,"N",'2way'!$R$3:$R$7690,"=" &amp;B248)</f>
        <v>5</v>
      </c>
      <c r="E248" s="59">
        <f>COUNTIFS('2way'!$B$3:$B$7690,"&gt;50%",'2way'!$Y$3:$Y$7690,"N",'2way'!$Q$3:$Q$7690,"=" &amp;B248) +  COUNTIFS('2way'!$B$3:$B$7690,"&gt;50%",'2way'!$Y$3:$Y$7690,"N",'2way'!$R$3:$R$7690,"=" &amp;B248)</f>
        <v>2</v>
      </c>
      <c r="F248" s="5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14</v>
      </c>
      <c r="H248" s="6">
        <f t="shared" si="50"/>
        <v>0.35714285714285715</v>
      </c>
      <c r="I248" s="6">
        <f t="shared" si="51"/>
        <v>0.35714285714285715</v>
      </c>
      <c r="J248" s="6">
        <f t="shared" si="52"/>
        <v>0.14285714285714285</v>
      </c>
      <c r="K248" s="6">
        <f t="shared" si="53"/>
        <v>0.14285714285714285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14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7</v>
      </c>
      <c r="V248" s="6">
        <f t="shared" si="59"/>
        <v>0.5</v>
      </c>
      <c r="W248">
        <f t="shared" si="60"/>
        <v>0</v>
      </c>
      <c r="X248" s="6">
        <f t="shared" si="61"/>
        <v>0</v>
      </c>
      <c r="Y248">
        <f t="shared" si="62"/>
        <v>7</v>
      </c>
      <c r="Z248" s="6">
        <f t="shared" si="63"/>
        <v>0.5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4</v>
      </c>
      <c r="D249" s="59">
        <f>COUNTIFS('2way'!$A$3:$A$7690,"&gt;50%",'2way'!$Y$3:$Y$7690,"N",'2way'!$Q$3:$Q$7690,"=" &amp;B249) +  COUNTIFS('2way'!$A$3:$A$7690,"&gt;50%",'2way'!$Y$3:$Y$7690,"N",'2way'!$R$3:$R$7690,"=" &amp;B249)</f>
        <v>4</v>
      </c>
      <c r="E249" s="59">
        <f>COUNTIFS('2way'!$B$3:$B$7690,"&gt;50%",'2way'!$Y$3:$Y$7690,"N",'2way'!$Q$3:$Q$7690,"=" &amp;B249) +  COUNTIFS('2way'!$B$3:$B$7690,"&gt;50%",'2way'!$Y$3:$Y$7690,"N",'2way'!$R$3:$R$7690,"=" &amp;B249)</f>
        <v>4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13</v>
      </c>
      <c r="H249" s="6">
        <f t="shared" si="50"/>
        <v>0.30769230769230771</v>
      </c>
      <c r="I249" s="6">
        <f t="shared" si="51"/>
        <v>0.30769230769230771</v>
      </c>
      <c r="J249" s="6">
        <f t="shared" si="52"/>
        <v>0.30769230769230771</v>
      </c>
      <c r="K249" s="6">
        <f t="shared" si="53"/>
        <v>7.6923076923076927E-2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13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8</v>
      </c>
      <c r="V249" s="6">
        <f t="shared" si="59"/>
        <v>0.61538461538461542</v>
      </c>
      <c r="W249">
        <f t="shared" si="60"/>
        <v>0</v>
      </c>
      <c r="X249" s="6">
        <f t="shared" si="61"/>
        <v>0</v>
      </c>
      <c r="Y249">
        <f t="shared" si="62"/>
        <v>5</v>
      </c>
      <c r="Z249" s="6">
        <f t="shared" si="63"/>
        <v>0.38461538461538464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3</v>
      </c>
      <c r="D250" s="59">
        <f>COUNTIFS('2way'!$A$3:$A$7690,"&gt;50%",'2way'!$Y$3:$Y$7690,"N",'2way'!$Q$3:$Q$7690,"=" &amp;B250) +  COUNTIFS('2way'!$A$3:$A$7690,"&gt;50%",'2way'!$Y$3:$Y$7690,"N",'2way'!$R$3:$R$7690,"=" &amp;B250)</f>
        <v>3</v>
      </c>
      <c r="E250" s="59">
        <f>COUNTIFS('2way'!$B$3:$B$7690,"&gt;50%",'2way'!$Y$3:$Y$7690,"N",'2way'!$Q$3:$Q$7690,"=" &amp;B250) +  COUNTIFS('2way'!$B$3:$B$7690,"&gt;50%",'2way'!$Y$3:$Y$7690,"N",'2way'!$R$3:$R$7690,"=" &amp;B250)</f>
        <v>1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12</v>
      </c>
      <c r="H250" s="6">
        <f t="shared" si="50"/>
        <v>0.25</v>
      </c>
      <c r="I250" s="6">
        <f t="shared" si="51"/>
        <v>0.25</v>
      </c>
      <c r="J250" s="6">
        <f t="shared" si="52"/>
        <v>8.3333333333333329E-2</v>
      </c>
      <c r="K250" s="6">
        <f t="shared" si="53"/>
        <v>0.41666666666666669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12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4</v>
      </c>
      <c r="V250" s="6">
        <f t="shared" si="59"/>
        <v>0.33333333333333331</v>
      </c>
      <c r="W250">
        <f t="shared" si="60"/>
        <v>0</v>
      </c>
      <c r="X250" s="6">
        <f t="shared" si="61"/>
        <v>0</v>
      </c>
      <c r="Y250">
        <f t="shared" si="62"/>
        <v>8</v>
      </c>
      <c r="Z250" s="6">
        <f t="shared" si="63"/>
        <v>0.66666666666666663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1</v>
      </c>
      <c r="D251" s="59">
        <f>COUNTIFS('2way'!$A$3:$A$7690,"&gt;50%",'2way'!$Y$3:$Y$7690,"N",'2way'!$Q$3:$Q$7690,"=" &amp;B251) +  COUNTIFS('2way'!$A$3:$A$7690,"&gt;50%",'2way'!$Y$3:$Y$7690,"N",'2way'!$R$3:$R$7690,"=" &amp;B251)</f>
        <v>3</v>
      </c>
      <c r="E251" s="59">
        <f>COUNTIFS('2way'!$B$3:$B$7690,"&gt;50%",'2way'!$Y$3:$Y$7690,"N",'2way'!$Q$3:$Q$7690,"=" &amp;B251) +  COUNTIFS('2way'!$B$3:$B$7690,"&gt;50%",'2way'!$Y$3:$Y$7690,"N",'2way'!$R$3:$R$7690,"=" &amp;B251)</f>
        <v>3</v>
      </c>
      <c r="F251" s="59">
        <f>COUNTIFS('2way'!$B$3:$B$7690,"&gt;50%",'2way'!$Y$3:$Y$7690,"Y",'2way'!$Q$3:$Q$7690,"=" &amp;B251) +  COUNTIFS('2way'!$B$3:$B$7690,"&gt;50%",'2way'!$Y$3:$Y$7690,"Y",'2way'!$R$3:$R$7690,"=" &amp;B251)</f>
        <v>3</v>
      </c>
      <c r="G251">
        <f>COUNTIF('2way'!$Q$3:$Q$7690,"=" &amp;B251) + COUNTIF('2way'!$R$3:$R$7690,"=" &amp;B251)</f>
        <v>10</v>
      </c>
      <c r="H251" s="6">
        <f t="shared" si="50"/>
        <v>0.1</v>
      </c>
      <c r="I251" s="6">
        <f t="shared" si="51"/>
        <v>0.3</v>
      </c>
      <c r="J251" s="6">
        <f t="shared" si="52"/>
        <v>0.3</v>
      </c>
      <c r="K251" s="6">
        <f t="shared" si="53"/>
        <v>0.3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10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4</v>
      </c>
      <c r="V251" s="6">
        <f t="shared" si="59"/>
        <v>0.4</v>
      </c>
      <c r="W251">
        <f t="shared" si="60"/>
        <v>0</v>
      </c>
      <c r="X251" s="6">
        <f t="shared" si="61"/>
        <v>0</v>
      </c>
      <c r="Y251">
        <f t="shared" si="62"/>
        <v>6</v>
      </c>
      <c r="Z251" s="6">
        <f t="shared" si="63"/>
        <v>0.6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6</v>
      </c>
      <c r="D252" s="59">
        <f>COUNTIFS('2way'!$A$3:$A$7690,"&gt;50%",'2way'!$Y$3:$Y$7690,"N",'2way'!$Q$3:$Q$7690,"=" &amp;B252) +  COUNTIFS('2way'!$A$3:$A$7690,"&gt;50%",'2way'!$Y$3:$Y$7690,"N",'2way'!$R$3:$R$7690,"=" &amp;B252)</f>
        <v>3</v>
      </c>
      <c r="E252" s="59">
        <f>COUNTIFS('2way'!$B$3:$B$7690,"&gt;50%",'2way'!$Y$3:$Y$7690,"N",'2way'!$Q$3:$Q$7690,"=" &amp;B252) +  COUNTIFS('2way'!$B$3:$B$7690,"&gt;50%",'2way'!$Y$3:$Y$7690,"N",'2way'!$R$3:$R$7690,"=" &amp;B252)</f>
        <v>1</v>
      </c>
      <c r="F252" s="59">
        <f>COUNTIFS('2way'!$B$3:$B$7690,"&gt;50%",'2way'!$Y$3:$Y$7690,"Y",'2way'!$Q$3:$Q$7690,"=" &amp;B252) +  COUNTIFS('2way'!$B$3:$B$7690,"&gt;50%",'2way'!$Y$3:$Y$7690,"Y",'2way'!$R$3:$R$7690,"=" &amp;B252)</f>
        <v>3</v>
      </c>
      <c r="G252">
        <f>COUNTIF('2way'!$Q$3:$Q$7690,"=" &amp;B252) + COUNTIF('2way'!$R$3:$R$7690,"=" &amp;B252)</f>
        <v>13</v>
      </c>
      <c r="H252" s="6">
        <f t="shared" si="50"/>
        <v>0.46153846153846156</v>
      </c>
      <c r="I252" s="6">
        <f t="shared" si="51"/>
        <v>0.23076923076923078</v>
      </c>
      <c r="J252" s="6">
        <f t="shared" si="52"/>
        <v>7.6923076923076927E-2</v>
      </c>
      <c r="K252" s="6">
        <f t="shared" si="53"/>
        <v>0.23076923076923078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13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7</v>
      </c>
      <c r="V252" s="6">
        <f t="shared" si="59"/>
        <v>0.53846153846153844</v>
      </c>
      <c r="W252">
        <f t="shared" si="60"/>
        <v>0</v>
      </c>
      <c r="X252" s="6">
        <f t="shared" si="61"/>
        <v>0</v>
      </c>
      <c r="Y252">
        <f t="shared" si="62"/>
        <v>6</v>
      </c>
      <c r="Z252" s="6">
        <f t="shared" si="63"/>
        <v>0.46153846153846156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6</v>
      </c>
      <c r="D253" s="59">
        <f>COUNTIFS('2way'!$A$3:$A$7690,"&gt;50%",'2way'!$Y$3:$Y$7690,"N",'2way'!$Q$3:$Q$7690,"=" &amp;B253) +  COUNTIFS('2way'!$A$3:$A$7690,"&gt;50%",'2way'!$Y$3:$Y$7690,"N",'2way'!$R$3:$R$7690,"=" &amp;B253)</f>
        <v>1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13</v>
      </c>
      <c r="H253" s="6">
        <f t="shared" si="50"/>
        <v>0.46153846153846156</v>
      </c>
      <c r="I253" s="6">
        <f t="shared" si="51"/>
        <v>7.6923076923076927E-2</v>
      </c>
      <c r="J253" s="6">
        <f t="shared" si="52"/>
        <v>0.15384615384615385</v>
      </c>
      <c r="K253" s="6">
        <f t="shared" si="53"/>
        <v>0.30769230769230771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13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8</v>
      </c>
      <c r="V253" s="6">
        <f t="shared" si="59"/>
        <v>0.61538461538461542</v>
      </c>
      <c r="W253">
        <f t="shared" si="60"/>
        <v>0</v>
      </c>
      <c r="X253" s="6">
        <f t="shared" si="61"/>
        <v>0</v>
      </c>
      <c r="Y253">
        <f t="shared" si="62"/>
        <v>5</v>
      </c>
      <c r="Z253" s="6">
        <f t="shared" si="63"/>
        <v>0.38461538461538464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3</v>
      </c>
      <c r="D254" s="59">
        <f>COUNTIFS('2way'!$A$3:$A$7690,"&gt;50%",'2way'!$Y$3:$Y$7690,"N",'2way'!$Q$3:$Q$7690,"=" &amp;B254) +  COUNTIFS('2way'!$A$3:$A$7690,"&gt;50%",'2way'!$Y$3:$Y$7690,"N",'2way'!$R$3:$R$7690,"=" &amp;B254)</f>
        <v>3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2</v>
      </c>
      <c r="G254">
        <f>COUNTIF('2way'!$Q$3:$Q$7690,"=" &amp;B254) + COUNTIF('2way'!$R$3:$R$7690,"=" &amp;B254)</f>
        <v>12</v>
      </c>
      <c r="H254" s="6">
        <f t="shared" si="50"/>
        <v>0.25</v>
      </c>
      <c r="I254" s="6">
        <f t="shared" si="51"/>
        <v>0.25</v>
      </c>
      <c r="J254" s="6">
        <f t="shared" si="52"/>
        <v>0.33333333333333331</v>
      </c>
      <c r="K254" s="6">
        <f t="shared" si="53"/>
        <v>0.16666666666666666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12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7</v>
      </c>
      <c r="V254" s="6">
        <f t="shared" si="59"/>
        <v>0.58333333333333337</v>
      </c>
      <c r="W254">
        <f t="shared" si="60"/>
        <v>0</v>
      </c>
      <c r="X254" s="6">
        <f t="shared" si="61"/>
        <v>0</v>
      </c>
      <c r="Y254">
        <f t="shared" si="62"/>
        <v>5</v>
      </c>
      <c r="Z254" s="6">
        <f t="shared" si="63"/>
        <v>0.41666666666666669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3</v>
      </c>
      <c r="D255" s="59">
        <f>COUNTIFS('2way'!$A$3:$A$7690,"&gt;50%",'2way'!$Y$3:$Y$7690,"N",'2way'!$Q$3:$Q$7690,"=" &amp;B255) +  COUNTIFS('2way'!$A$3:$A$7690,"&gt;50%",'2way'!$Y$3:$Y$7690,"N",'2way'!$R$3:$R$7690,"=" &amp;B255)</f>
        <v>1</v>
      </c>
      <c r="E255" s="59">
        <f>COUNTIFS('2way'!$B$3:$B$7690,"&gt;50%",'2way'!$Y$3:$Y$7690,"N",'2way'!$Q$3:$Q$7690,"=" &amp;B255) +  COUNTIFS('2way'!$B$3:$B$7690,"&gt;50%",'2way'!$Y$3:$Y$7690,"N",'2way'!$R$3:$R$7690,"=" &amp;B255)</f>
        <v>3</v>
      </c>
      <c r="F255" s="59">
        <f>COUNTIFS('2way'!$B$3:$B$7690,"&gt;50%",'2way'!$Y$3:$Y$7690,"Y",'2way'!$Q$3:$Q$7690,"=" &amp;B255) +  COUNTIFS('2way'!$B$3:$B$7690,"&gt;50%",'2way'!$Y$3:$Y$7690,"Y",'2way'!$R$3:$R$7690,"=" &amp;B255)</f>
        <v>3</v>
      </c>
      <c r="G255">
        <f>COUNTIF('2way'!$Q$3:$Q$7690,"=" &amp;B255) + COUNTIF('2way'!$R$3:$R$7690,"=" &amp;B255)</f>
        <v>10</v>
      </c>
      <c r="H255" s="6">
        <f t="shared" si="50"/>
        <v>0.3</v>
      </c>
      <c r="I255" s="6">
        <f t="shared" si="51"/>
        <v>0.1</v>
      </c>
      <c r="J255" s="6">
        <f t="shared" si="52"/>
        <v>0.3</v>
      </c>
      <c r="K255" s="6">
        <f t="shared" si="53"/>
        <v>0.3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10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0.6</v>
      </c>
      <c r="W255">
        <f t="shared" si="60"/>
        <v>0</v>
      </c>
      <c r="X255" s="6">
        <f t="shared" si="61"/>
        <v>0</v>
      </c>
      <c r="Y255">
        <f t="shared" si="62"/>
        <v>4</v>
      </c>
      <c r="Z255" s="6">
        <f t="shared" si="63"/>
        <v>0.4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4</v>
      </c>
      <c r="D256" s="59">
        <f>COUNTIFS('2way'!$A$3:$A$7690,"&gt;50%",'2way'!$Y$3:$Y$7690,"N",'2way'!$Q$3:$Q$7690,"=" &amp;B256) +  COUNTIFS('2way'!$A$3:$A$7690,"&gt;50%",'2way'!$Y$3:$Y$7690,"N",'2way'!$R$3:$R$7690,"=" &amp;B256)</f>
        <v>4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2</v>
      </c>
      <c r="G256">
        <f>COUNTIF('2way'!$Q$3:$Q$7690,"=" &amp;B256) + COUNTIF('2way'!$R$3:$R$7690,"=" &amp;B256)</f>
        <v>12</v>
      </c>
      <c r="H256" s="6">
        <f t="shared" si="50"/>
        <v>0.33333333333333331</v>
      </c>
      <c r="I256" s="6">
        <f t="shared" si="51"/>
        <v>0.33333333333333331</v>
      </c>
      <c r="J256" s="6">
        <f t="shared" si="52"/>
        <v>0.16666666666666666</v>
      </c>
      <c r="K256" s="6">
        <f t="shared" si="53"/>
        <v>0.16666666666666666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12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6</v>
      </c>
      <c r="V256" s="6">
        <f t="shared" si="59"/>
        <v>0.5</v>
      </c>
      <c r="W256">
        <f t="shared" si="60"/>
        <v>0</v>
      </c>
      <c r="X256" s="6">
        <f t="shared" si="61"/>
        <v>0</v>
      </c>
      <c r="Y256">
        <f t="shared" si="62"/>
        <v>6</v>
      </c>
      <c r="Z256" s="6">
        <f t="shared" si="63"/>
        <v>0.5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5</v>
      </c>
      <c r="D257" s="59">
        <f>COUNTIFS('2way'!$A$3:$A$7690,"&gt;50%",'2way'!$Y$3:$Y$7690,"N",'2way'!$Q$3:$Q$7690,"=" &amp;B257) +  COUNTIFS('2way'!$A$3:$A$7690,"&gt;50%",'2way'!$Y$3:$Y$7690,"N",'2way'!$R$3:$R$7690,"=" &amp;B257)</f>
        <v>2</v>
      </c>
      <c r="E257" s="59">
        <f>COUNTIFS('2way'!$B$3:$B$7690,"&gt;50%",'2way'!$Y$3:$Y$7690,"N",'2way'!$Q$3:$Q$7690,"=" &amp;B257) +  COUNTIFS('2way'!$B$3:$B$7690,"&gt;50%",'2way'!$Y$3:$Y$7690,"N",'2way'!$R$3:$R$7690,"=" &amp;B257)</f>
        <v>3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12</v>
      </c>
      <c r="H257" s="6">
        <f t="shared" si="50"/>
        <v>0.41666666666666669</v>
      </c>
      <c r="I257" s="6">
        <f t="shared" si="51"/>
        <v>0.16666666666666666</v>
      </c>
      <c r="J257" s="6">
        <f t="shared" si="52"/>
        <v>0.25</v>
      </c>
      <c r="K257" s="6">
        <f t="shared" si="53"/>
        <v>0.16666666666666666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12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8</v>
      </c>
      <c r="V257" s="6">
        <f t="shared" si="59"/>
        <v>0.66666666666666663</v>
      </c>
      <c r="W257">
        <f t="shared" si="60"/>
        <v>0</v>
      </c>
      <c r="X257" s="6">
        <f t="shared" si="61"/>
        <v>0</v>
      </c>
      <c r="Y257">
        <f t="shared" si="62"/>
        <v>4</v>
      </c>
      <c r="Z257" s="6">
        <f t="shared" si="63"/>
        <v>0.33333333333333331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2</v>
      </c>
      <c r="D258" s="59">
        <f>COUNTIFS('2way'!$A$3:$A$7690,"&gt;50%",'2way'!$Y$3:$Y$7690,"N",'2way'!$Q$3:$Q$7690,"=" &amp;B258) +  COUNTIFS('2way'!$A$3:$A$7690,"&gt;50%",'2way'!$Y$3:$Y$7690,"N",'2way'!$R$3:$R$7690,"=" &amp;B258)</f>
        <v>5</v>
      </c>
      <c r="E258" s="59">
        <f>COUNTIFS('2way'!$B$3:$B$7690,"&gt;50%",'2way'!$Y$3:$Y$7690,"N",'2way'!$Q$3:$Q$7690,"=" &amp;B258) +  COUNTIFS('2way'!$B$3:$B$7690,"&gt;50%",'2way'!$Y$3:$Y$7690,"N",'2way'!$R$3:$R$7690,"=" &amp;B258)</f>
        <v>0</v>
      </c>
      <c r="F258" s="59">
        <f>COUNTIFS('2way'!$B$3:$B$7690,"&gt;50%",'2way'!$Y$3:$Y$7690,"Y",'2way'!$Q$3:$Q$7690,"=" &amp;B258) +  COUNTIFS('2way'!$B$3:$B$7690,"&gt;50%",'2way'!$Y$3:$Y$7690,"Y",'2way'!$R$3:$R$7690,"=" &amp;B258)</f>
        <v>5</v>
      </c>
      <c r="G258">
        <f>COUNTIF('2way'!$Q$3:$Q$7690,"=" &amp;B258) + COUNTIF('2way'!$R$3:$R$7690,"=" &amp;B258)</f>
        <v>12</v>
      </c>
      <c r="H258" s="6">
        <f t="shared" si="50"/>
        <v>0.16666666666666666</v>
      </c>
      <c r="I258" s="6">
        <f t="shared" si="51"/>
        <v>0.41666666666666669</v>
      </c>
      <c r="J258" s="6">
        <f t="shared" si="52"/>
        <v>0</v>
      </c>
      <c r="K258" s="6">
        <f t="shared" si="53"/>
        <v>0.41666666666666669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12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2</v>
      </c>
      <c r="V258" s="6">
        <f t="shared" si="59"/>
        <v>0.16666666666666666</v>
      </c>
      <c r="W258">
        <f t="shared" si="60"/>
        <v>0</v>
      </c>
      <c r="X258" s="6">
        <f t="shared" si="61"/>
        <v>0</v>
      </c>
      <c r="Y258">
        <f t="shared" si="62"/>
        <v>10</v>
      </c>
      <c r="Z258" s="6">
        <f t="shared" si="63"/>
        <v>0.83333333333333337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1</v>
      </c>
      <c r="D259" s="59">
        <f>COUNTIFS('2way'!$A$3:$A$7690,"&gt;50%",'2way'!$Y$3:$Y$7690,"N",'2way'!$Q$3:$Q$7690,"=" &amp;B259) +  COUNTIFS('2way'!$A$3:$A$7690,"&gt;50%",'2way'!$Y$3:$Y$7690,"N",'2way'!$R$3:$R$7690,"=" &amp;B259)</f>
        <v>4</v>
      </c>
      <c r="E259" s="59">
        <f>COUNTIFS('2way'!$B$3:$B$7690,"&gt;50%",'2way'!$Y$3:$Y$7690,"N",'2way'!$Q$3:$Q$7690,"=" &amp;B259) +  COUNTIFS('2way'!$B$3:$B$7690,"&gt;50%",'2way'!$Y$3:$Y$7690,"N",'2way'!$R$3:$R$7690,"=" &amp;B259)</f>
        <v>2</v>
      </c>
      <c r="F259" s="59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9</v>
      </c>
      <c r="H259" s="6">
        <f t="shared" si="50"/>
        <v>0.1111111111111111</v>
      </c>
      <c r="I259" s="6">
        <f t="shared" si="51"/>
        <v>0.44444444444444442</v>
      </c>
      <c r="J259" s="6">
        <f t="shared" si="52"/>
        <v>0.22222222222222221</v>
      </c>
      <c r="K259" s="6">
        <f t="shared" si="53"/>
        <v>0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9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3</v>
      </c>
      <c r="V259" s="6">
        <f t="shared" si="59"/>
        <v>0.33333333333333331</v>
      </c>
      <c r="W259">
        <f t="shared" si="60"/>
        <v>0</v>
      </c>
      <c r="X259" s="6">
        <f t="shared" si="61"/>
        <v>0</v>
      </c>
      <c r="Y259">
        <f t="shared" si="62"/>
        <v>4</v>
      </c>
      <c r="Z259" s="6">
        <f t="shared" si="63"/>
        <v>0.44444444444444442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3</v>
      </c>
      <c r="D260" s="59">
        <f>COUNTIFS('2way'!$A$3:$A$7690,"&gt;50%",'2way'!$Y$3:$Y$7690,"N",'2way'!$Q$3:$Q$7690,"=" &amp;B260) +  COUNTIFS('2way'!$A$3:$A$7690,"&gt;50%",'2way'!$Y$3:$Y$7690,"N",'2way'!$R$3:$R$7690,"=" &amp;B260)</f>
        <v>2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9</v>
      </c>
      <c r="H260" s="6">
        <f t="shared" ref="H260:H268" si="66">C260/G260</f>
        <v>0.33333333333333331</v>
      </c>
      <c r="I260" s="6">
        <f t="shared" si="51"/>
        <v>0.22222222222222221</v>
      </c>
      <c r="J260" s="6">
        <f t="shared" si="52"/>
        <v>0.44444444444444442</v>
      </c>
      <c r="K260" s="6">
        <f t="shared" si="53"/>
        <v>0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9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7</v>
      </c>
      <c r="V260" s="6">
        <f t="shared" si="59"/>
        <v>0.77777777777777779</v>
      </c>
      <c r="W260">
        <f t="shared" si="60"/>
        <v>0</v>
      </c>
      <c r="X260" s="6">
        <f t="shared" si="61"/>
        <v>0</v>
      </c>
      <c r="Y260">
        <f t="shared" si="62"/>
        <v>2</v>
      </c>
      <c r="Z260" s="6">
        <f t="shared" si="63"/>
        <v>0.22222222222222221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1</v>
      </c>
      <c r="D261" s="59">
        <f>COUNTIFS('2way'!$A$3:$A$7690,"&gt;50%",'2way'!$Y$3:$Y$7690,"N",'2way'!$Q$3:$Q$7690,"=" &amp;B261) +  COUNTIFS('2way'!$A$3:$A$7690,"&gt;50%",'2way'!$Y$3:$Y$7690,"N",'2way'!$R$3:$R$7690,"=" &amp;B261)</f>
        <v>5</v>
      </c>
      <c r="E261" s="59">
        <f>COUNTIFS('2way'!$B$3:$B$7690,"&gt;50%",'2way'!$Y$3:$Y$7690,"N",'2way'!$Q$3:$Q$7690,"=" &amp;B261) +  COUNTIFS('2way'!$B$3:$B$7690,"&gt;50%",'2way'!$Y$3:$Y$7690,"N",'2way'!$R$3:$R$7690,"=" &amp;B261)</f>
        <v>1</v>
      </c>
      <c r="F261" s="59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9</v>
      </c>
      <c r="H261" s="6">
        <f t="shared" si="66"/>
        <v>0.1111111111111111</v>
      </c>
      <c r="I261" s="6">
        <f t="shared" ref="I261:I268" si="67">D261/G261</f>
        <v>0.55555555555555558</v>
      </c>
      <c r="J261" s="6">
        <f t="shared" ref="J261:J268" si="68">E261/G261</f>
        <v>0.1111111111111111</v>
      </c>
      <c r="K261" s="6">
        <f t="shared" ref="K261:K268" si="69">F261/G261</f>
        <v>0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9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2</v>
      </c>
      <c r="V261" s="6">
        <f t="shared" ref="V261:V268" si="75">U261/G261</f>
        <v>0.22222222222222221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5</v>
      </c>
      <c r="Z261" s="6">
        <f t="shared" ref="Z261:Z268" si="79">Y261/G261</f>
        <v>0.55555555555555558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0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8</v>
      </c>
      <c r="H262" s="6">
        <f t="shared" si="66"/>
        <v>0.125</v>
      </c>
      <c r="I262" s="6">
        <f t="shared" si="67"/>
        <v>0</v>
      </c>
      <c r="J262" s="6">
        <f t="shared" si="68"/>
        <v>0.75</v>
      </c>
      <c r="K262" s="6">
        <f t="shared" si="69"/>
        <v>0.125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8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0.875</v>
      </c>
      <c r="W262">
        <f t="shared" si="76"/>
        <v>0</v>
      </c>
      <c r="X262" s="6">
        <f t="shared" si="77"/>
        <v>0</v>
      </c>
      <c r="Y262">
        <f t="shared" si="78"/>
        <v>1</v>
      </c>
      <c r="Z262" s="6">
        <f t="shared" si="79"/>
        <v>0.125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1</v>
      </c>
      <c r="D263" s="59">
        <f>COUNTIFS('2way'!$A$3:$A$7690,"&gt;50%",'2way'!$Y$3:$Y$7690,"N",'2way'!$Q$3:$Q$7690,"=" &amp;B263) +  COUNTIFS('2way'!$A$3:$A$7690,"&gt;50%",'2way'!$Y$3:$Y$7690,"N",'2way'!$R$3:$R$7690,"=" &amp;B263)</f>
        <v>6</v>
      </c>
      <c r="E263" s="59">
        <f>COUNTIFS('2way'!$B$3:$B$7690,"&gt;50%",'2way'!$Y$3:$Y$7690,"N",'2way'!$Q$3:$Q$7690,"=" &amp;B263) +  COUNTIFS('2way'!$B$3:$B$7690,"&gt;50%",'2way'!$Y$3:$Y$7690,"N",'2way'!$R$3:$R$7690,"=" &amp;B263)</f>
        <v>1</v>
      </c>
      <c r="F263" s="5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9</v>
      </c>
      <c r="H263" s="6">
        <f t="shared" si="66"/>
        <v>0.1111111111111111</v>
      </c>
      <c r="I263" s="6">
        <f t="shared" si="67"/>
        <v>0.66666666666666663</v>
      </c>
      <c r="J263" s="6">
        <f t="shared" si="68"/>
        <v>0.1111111111111111</v>
      </c>
      <c r="K263" s="6">
        <f t="shared" si="69"/>
        <v>0.1111111111111111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9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2</v>
      </c>
      <c r="V263" s="6">
        <f t="shared" si="75"/>
        <v>0.22222222222222221</v>
      </c>
      <c r="W263">
        <f t="shared" si="76"/>
        <v>0</v>
      </c>
      <c r="X263" s="6">
        <f t="shared" si="77"/>
        <v>0</v>
      </c>
      <c r="Y263">
        <f t="shared" si="78"/>
        <v>7</v>
      </c>
      <c r="Z263" s="6">
        <f t="shared" si="79"/>
        <v>0.77777777777777779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3</v>
      </c>
      <c r="D264" s="59">
        <f>COUNTIFS('2way'!$A$3:$A$7690,"&gt;50%",'2way'!$Y$3:$Y$7690,"N",'2way'!$Q$3:$Q$7690,"=" &amp;B264) +  COUNTIFS('2way'!$A$3:$A$7690,"&gt;50%",'2way'!$Y$3:$Y$7690,"N",'2way'!$R$3:$R$7690,"=" &amp;B264)</f>
        <v>3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9</v>
      </c>
      <c r="H264" s="6">
        <f t="shared" si="66"/>
        <v>0.33333333333333331</v>
      </c>
      <c r="I264" s="6">
        <f t="shared" si="67"/>
        <v>0.33333333333333331</v>
      </c>
      <c r="J264" s="6">
        <f t="shared" si="68"/>
        <v>0.1111111111111111</v>
      </c>
      <c r="K264" s="6">
        <f t="shared" si="69"/>
        <v>0.22222222222222221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9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4</v>
      </c>
      <c r="V264" s="6">
        <f t="shared" si="75"/>
        <v>0.44444444444444442</v>
      </c>
      <c r="W264">
        <f t="shared" si="76"/>
        <v>0</v>
      </c>
      <c r="X264" s="6">
        <f t="shared" si="77"/>
        <v>0</v>
      </c>
      <c r="Y264">
        <f t="shared" si="78"/>
        <v>5</v>
      </c>
      <c r="Z264" s="6">
        <f t="shared" si="79"/>
        <v>0.55555555555555558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2</v>
      </c>
      <c r="D265" s="59">
        <f>COUNTIFS('2way'!$A$3:$A$7690,"&gt;50%",'2way'!$Y$3:$Y$7690,"N",'2way'!$Q$3:$Q$7690,"=" &amp;B265) +  COUNTIFS('2way'!$A$3:$A$7690,"&gt;50%",'2way'!$Y$3:$Y$7690,"N",'2way'!$R$3:$R$7690,"=" &amp;B265)</f>
        <v>2</v>
      </c>
      <c r="E265" s="59">
        <f>COUNTIFS('2way'!$B$3:$B$7690,"&gt;50%",'2way'!$Y$3:$Y$7690,"N",'2way'!$Q$3:$Q$7690,"=" &amp;B265) +  COUNTIFS('2way'!$B$3:$B$7690,"&gt;50%",'2way'!$Y$3:$Y$7690,"N",'2way'!$R$3:$R$7690,"=" &amp;B265)</f>
        <v>2</v>
      </c>
      <c r="F265" s="59">
        <f>COUNTIFS('2way'!$B$3:$B$7690,"&gt;50%",'2way'!$Y$3:$Y$7690,"Y",'2way'!$Q$3:$Q$7690,"=" &amp;B265) +  COUNTIFS('2way'!$B$3:$B$7690,"&gt;50%",'2way'!$Y$3:$Y$7690,"Y",'2way'!$R$3:$R$7690,"=" &amp;B265)</f>
        <v>2</v>
      </c>
      <c r="G265">
        <f>COUNTIF('2way'!$Q$3:$Q$7690,"=" &amp;B265) + COUNTIF('2way'!$R$3:$R$7690,"=" &amp;B265)</f>
        <v>9</v>
      </c>
      <c r="H265" s="6">
        <f t="shared" si="66"/>
        <v>0.22222222222222221</v>
      </c>
      <c r="I265" s="6">
        <f t="shared" si="67"/>
        <v>0.22222222222222221</v>
      </c>
      <c r="J265" s="6">
        <f t="shared" si="68"/>
        <v>0.22222222222222221</v>
      </c>
      <c r="K265" s="6">
        <f t="shared" si="69"/>
        <v>0.22222222222222221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9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4</v>
      </c>
      <c r="V265" s="6">
        <f t="shared" si="75"/>
        <v>0.44444444444444442</v>
      </c>
      <c r="W265">
        <f t="shared" si="76"/>
        <v>0</v>
      </c>
      <c r="X265" s="6">
        <f t="shared" si="77"/>
        <v>0</v>
      </c>
      <c r="Y265">
        <f t="shared" si="78"/>
        <v>4</v>
      </c>
      <c r="Z265" s="6">
        <f t="shared" si="79"/>
        <v>0.44444444444444442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3</v>
      </c>
      <c r="D266" s="59">
        <f>COUNTIFS('2way'!$A$3:$A$7690,"&gt;50%",'2way'!$Y$3:$Y$7690,"N",'2way'!$Q$3:$Q$7690,"=" &amp;B266) +  COUNTIFS('2way'!$A$3:$A$7690,"&gt;50%",'2way'!$Y$3:$Y$7690,"N",'2way'!$R$3:$R$7690,"=" &amp;B266)</f>
        <v>2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9</v>
      </c>
      <c r="H266" s="6">
        <f t="shared" si="66"/>
        <v>0.33333333333333331</v>
      </c>
      <c r="I266" s="6">
        <f t="shared" si="67"/>
        <v>0.22222222222222221</v>
      </c>
      <c r="J266" s="6">
        <f t="shared" si="68"/>
        <v>0.22222222222222221</v>
      </c>
      <c r="K266" s="6">
        <f t="shared" si="69"/>
        <v>0.1111111111111111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9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5</v>
      </c>
      <c r="V266" s="6">
        <f t="shared" si="75"/>
        <v>0.55555555555555558</v>
      </c>
      <c r="W266">
        <f t="shared" si="76"/>
        <v>0</v>
      </c>
      <c r="X266" s="6">
        <f t="shared" si="77"/>
        <v>0</v>
      </c>
      <c r="Y266">
        <f t="shared" si="78"/>
        <v>3</v>
      </c>
      <c r="Z266" s="6">
        <f t="shared" si="79"/>
        <v>0.33333333333333331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2</v>
      </c>
      <c r="D267" s="59">
        <f>COUNTIFS('2way'!$A$3:$A$7690,"&gt;50%",'2way'!$Y$3:$Y$7690,"N",'2way'!$Q$3:$Q$7690,"=" &amp;B267) +  COUNTIFS('2way'!$A$3:$A$7690,"&gt;50%",'2way'!$Y$3:$Y$7690,"N",'2way'!$R$3:$R$7690,"=" &amp;B267)</f>
        <v>2</v>
      </c>
      <c r="E267" s="59">
        <f>COUNTIFS('2way'!$B$3:$B$7690,"&gt;50%",'2way'!$Y$3:$Y$7690,"N",'2way'!$Q$3:$Q$7690,"=" &amp;B267) +  COUNTIFS('2way'!$B$3:$B$7690,"&gt;50%",'2way'!$Y$3:$Y$7690,"N",'2way'!$R$3:$R$7690,"=" &amp;B267)</f>
        <v>2</v>
      </c>
      <c r="F267" s="59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8</v>
      </c>
      <c r="H267" s="6">
        <f t="shared" si="66"/>
        <v>0.25</v>
      </c>
      <c r="I267" s="6">
        <f t="shared" si="67"/>
        <v>0.25</v>
      </c>
      <c r="J267" s="6">
        <f t="shared" si="68"/>
        <v>0.25</v>
      </c>
      <c r="K267" s="6">
        <f t="shared" si="69"/>
        <v>0.25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8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4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4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5</v>
      </c>
      <c r="D268" s="59">
        <f>COUNTIFS('2way'!$A$3:$A$7690,"&gt;50%",'2way'!$Y$3:$Y$7690,"N",'2way'!$Q$3:$Q$7690,"=" &amp;B268) +  COUNTIFS('2way'!$A$3:$A$7690,"&gt;50%",'2way'!$Y$3:$Y$7690,"N",'2way'!$R$3:$R$7690,"=" &amp;B268)</f>
        <v>2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9</v>
      </c>
      <c r="H268" s="6">
        <f t="shared" si="66"/>
        <v>0.55555555555555558</v>
      </c>
      <c r="I268" s="6">
        <f t="shared" si="67"/>
        <v>0.22222222222222221</v>
      </c>
      <c r="J268" s="6">
        <f t="shared" si="68"/>
        <v>0.1111111111111111</v>
      </c>
      <c r="K268" s="6">
        <f t="shared" si="69"/>
        <v>0.1111111111111111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9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6</v>
      </c>
      <c r="V268" s="6">
        <f t="shared" si="75"/>
        <v>0.66666666666666663</v>
      </c>
      <c r="W268">
        <f t="shared" si="76"/>
        <v>0</v>
      </c>
      <c r="X268" s="6">
        <f t="shared" si="77"/>
        <v>0</v>
      </c>
      <c r="Y268">
        <f t="shared" si="78"/>
        <v>3</v>
      </c>
      <c r="Z268" s="6">
        <f t="shared" si="79"/>
        <v>0.33333333333333331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zoomScale="73" zoomScaleNormal="73" workbookViewId="0">
      <selection activeCell="E33" sqref="E33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42" t="s">
        <v>211</v>
      </c>
      <c r="C1" s="142"/>
      <c r="D1" s="142"/>
      <c r="E1" s="142"/>
      <c r="F1" s="142"/>
      <c r="G1" s="142"/>
      <c r="H1" s="142">
        <v>1</v>
      </c>
      <c r="I1" s="142"/>
      <c r="J1" s="142" t="s">
        <v>90</v>
      </c>
      <c r="K1" s="142"/>
      <c r="L1" s="142">
        <v>2</v>
      </c>
      <c r="M1" s="142"/>
      <c r="N1" s="142" t="s">
        <v>221</v>
      </c>
      <c r="O1" s="142"/>
      <c r="P1" s="142"/>
      <c r="Q1" s="142"/>
      <c r="R1" s="142"/>
      <c r="S1" s="142"/>
      <c r="T1" s="142">
        <v>1</v>
      </c>
      <c r="U1" s="142"/>
      <c r="V1" s="142" t="s">
        <v>90</v>
      </c>
      <c r="W1" s="142"/>
      <c r="X1" s="142">
        <v>2</v>
      </c>
      <c r="Y1" s="142"/>
      <c r="Z1" s="142" t="s">
        <v>244</v>
      </c>
      <c r="AA1" s="142"/>
      <c r="AB1" s="142"/>
      <c r="AC1" s="142"/>
      <c r="AD1" s="142" t="s">
        <v>246</v>
      </c>
      <c r="AE1" s="142"/>
      <c r="AF1" s="142"/>
      <c r="AG1" s="142"/>
    </row>
    <row r="2" spans="1:33" s="2" customFormat="1" x14ac:dyDescent="0.25">
      <c r="B2" s="142">
        <v>1</v>
      </c>
      <c r="C2" s="142"/>
      <c r="D2" s="142" t="s">
        <v>90</v>
      </c>
      <c r="E2" s="142"/>
      <c r="F2" s="142">
        <v>2</v>
      </c>
      <c r="G2" s="142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42">
        <v>1</v>
      </c>
      <c r="O2" s="142"/>
      <c r="P2" s="142" t="s">
        <v>90</v>
      </c>
      <c r="Q2" s="142"/>
      <c r="R2" s="142">
        <v>2</v>
      </c>
      <c r="S2" s="142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42" t="s">
        <v>245</v>
      </c>
      <c r="AA2" s="142"/>
      <c r="AB2" s="142" t="s">
        <v>221</v>
      </c>
      <c r="AC2" s="142"/>
      <c r="AD2" s="142" t="s">
        <v>245</v>
      </c>
      <c r="AE2" s="142"/>
      <c r="AF2" s="142" t="s">
        <v>221</v>
      </c>
      <c r="AG2" s="142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12</v>
      </c>
      <c r="C4" s="58">
        <f>COUNTIFS('3way'!$A$3:$A$7690,"&gt;=  45% ",'3way'!$AE$3:$AE$7690,"&lt;&gt;1",'3way'!$Z$3:$Z$7690,"="  &amp;A4)</f>
        <v>25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9</v>
      </c>
      <c r="F4" s="58">
        <f>COUNTIFS('3way'!$C$3:$C$7690,"&gt;=  28% ",'3way'!$AE$3:$AE$7690,"2",'3way'!$Z$3:$Z$7690,"="  &amp;A4)</f>
        <v>13</v>
      </c>
      <c r="G4" s="58">
        <f>COUNTIFS('3way'!$C$3:$C$7690,"&gt;=  28% ",'3way'!$AE$3:$AE$7690,"&lt;&gt;2",'3way'!$Z$3:$Z$7690,"="  &amp;A4)</f>
        <v>29</v>
      </c>
      <c r="H4" s="6">
        <f>(B4/((COUNTIF('3way'!$Z$3:$Z$7690,"="&amp;A4))))</f>
        <v>0.22222222222222221</v>
      </c>
      <c r="I4" s="6">
        <f>(C4/(COUNTIF('3way'!$Z$3:$Z$7690,"="&amp;A4)))</f>
        <v>0.46296296296296297</v>
      </c>
      <c r="J4" s="6">
        <f>(D4/(COUNTIF('3way'!$Z$3:$Z$7690,"="&amp;A4)))</f>
        <v>7.407407407407407E-2</v>
      </c>
      <c r="K4" s="6">
        <f>(E4/(COUNTIF('3way'!$Z$3:$Z$7690,"="&amp;A4)))</f>
        <v>0.16666666666666666</v>
      </c>
      <c r="L4" s="6">
        <f>(F4/(COUNTIF('3way'!$Z$3:$Z$7690,"="&amp;A4)))</f>
        <v>0.24074074074074073</v>
      </c>
      <c r="M4" s="6">
        <f>(G4/(COUNTIF('3way'!$Z$3:$Z$7690,"="&amp;A4)))</f>
        <v>0.53703703703703709</v>
      </c>
      <c r="N4" s="58">
        <f>COUNTIFS('3way'!$R$3:$R$7690,"&gt;=  45% ",'3way'!$AE$3:$AE$7690,"1",'3way'!$Z$3:$Z$7690,"="  &amp;A4)</f>
        <v>10</v>
      </c>
      <c r="O4">
        <f>COUNTIFS('3way'!$R$3:$R$7690,"&gt;=  45% ",'3way'!$AE$3:$AE$7690,"&lt;&gt;1",'3way'!$Z$3:$Z$7690,"="  &amp;A4)</f>
        <v>23</v>
      </c>
      <c r="P4">
        <f>COUNTIFS('3way'!$S$3:$S$7690,"&gt;=  26% ",'3way'!$AE$3:$AE$7690,"X",'3way'!$Z$3:$Z$7690,"="  &amp;A4)</f>
        <v>4</v>
      </c>
      <c r="Q4">
        <f>COUNTIFS('3way'!$S$3:$S$7690,"&gt;=  26% ",'3way'!$AE$3:$AE$7690,"&lt;&gt;X",'3way'!$Z$3:$Z$7690,"="  &amp;A4)</f>
        <v>6</v>
      </c>
      <c r="R4">
        <f>COUNTIFS('3way'!$T$3:$T$7690,"&gt;=  28% ",'3way'!$AE$3:$AE$7690,"2",'3way'!$Z$3:$Z$7690,"="  &amp;A4)</f>
        <v>12</v>
      </c>
      <c r="S4" s="73">
        <f>COUNTIFS('3way'!$T$3:$T$7690,"&gt;=  28% ",'3way'!$AE$3:$AE$7690,"&lt;&gt;2",'3way'!$Z$3:$Z$7690,"="  &amp;A4)</f>
        <v>32</v>
      </c>
      <c r="T4" s="6">
        <f>(N4/(COUNTIF('3way'!$Z$3:$Z$7690,"="&amp;A4)))</f>
        <v>0.18518518518518517</v>
      </c>
      <c r="U4" s="6">
        <f>(O4/(COUNTIF('3way'!$Z$3:$Z$7690,"="&amp;A4)))</f>
        <v>0.42592592592592593</v>
      </c>
      <c r="V4" s="6">
        <f>(P4/(COUNTIF('3way'!$Z$3:$Z$7690,"="&amp;A4)))</f>
        <v>7.407407407407407E-2</v>
      </c>
      <c r="W4" s="6">
        <f>(Q4/(COUNTIF('3way'!$Z$3:$Z$7690,"="&amp;A4)))</f>
        <v>0.1111111111111111</v>
      </c>
      <c r="X4" s="6">
        <f>(R4/(COUNTIF('3way'!$Z$3:$Z$7690,"="&amp;A4)))</f>
        <v>0.22222222222222221</v>
      </c>
      <c r="Y4" s="6">
        <f>(S4/(COUNTIF('3way'!$Z$3:$Z$7690,"="&amp;A4)))</f>
        <v>0.59259259259259256</v>
      </c>
      <c r="Z4">
        <f>B4+D4+F4</f>
        <v>29</v>
      </c>
      <c r="AA4" s="6">
        <f>(Z4/(COUNTIF('3way'!$Z$3:$Z$7690,"="&amp;A4)))</f>
        <v>0.53703703703703709</v>
      </c>
      <c r="AB4">
        <f>N4+P4+R4</f>
        <v>26</v>
      </c>
      <c r="AC4" s="6">
        <f>(AB4/(COUNTIF('3way'!$Z$3:$Z$7690,"="&amp;A4)))</f>
        <v>0.48148148148148145</v>
      </c>
      <c r="AD4">
        <f>C4+E4+G4</f>
        <v>63</v>
      </c>
      <c r="AE4" s="6">
        <f>(AD4/(COUNTIF('3way'!$Z$3:$Z$7690,"="&amp;A4)))</f>
        <v>1.1666666666666667</v>
      </c>
      <c r="AF4">
        <f>O4+Q4+S4</f>
        <v>61</v>
      </c>
      <c r="AG4" s="6">
        <f>(AF4/(COUNTIF('3way'!$Z$3:$Z$7690,"="&amp;A4)))</f>
        <v>1.1296296296296295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21</v>
      </c>
      <c r="C5" s="58">
        <f>COUNTIFS('3way'!$A$3:$A$7690,"&gt;=  45% ",'3way'!$AE$3:$AE$7690,"&lt;&gt;1",'3way'!$Z$3:$Z$7690,"="  &amp;A5)</f>
        <v>37</v>
      </c>
      <c r="D5" s="58">
        <f>COUNTIFS('3way'!$B$3:$B$7690,"&gt;=  26% ",'3way'!$AE$3:$AE$7690,"X",'3way'!$Z$3:$Z$7690,"="  &amp;A5)</f>
        <v>11</v>
      </c>
      <c r="E5" s="58">
        <f>COUNTIFS('3way'!$B$3:$B$7690,"&gt;=  26% ",'3way'!$AE$3:$AE$7690,"&lt;&gt;X",'3way'!$Z$3:$Z$7690,"="  &amp;A5)</f>
        <v>26</v>
      </c>
      <c r="F5" s="58">
        <f>COUNTIFS('3way'!$C$3:$C$7690,"&gt;=  28% ",'3way'!$AE$3:$AE$7690,"2",'3way'!$Z$3:$Z$7690,"="  &amp;A5)</f>
        <v>12</v>
      </c>
      <c r="G5" s="58">
        <f>COUNTIFS('3way'!$C$3:$C$7690,"&gt;=  28% ",'3way'!$AE$3:$AE$7690,"&lt;&gt;2",'3way'!$Z$3:$Z$7690,"="  &amp;A5)</f>
        <v>36</v>
      </c>
      <c r="H5" s="6">
        <f>(B5/((COUNTIF('3way'!$Z$3:$Z$7690,"="&amp;A5))))</f>
        <v>0.26582278481012656</v>
      </c>
      <c r="I5" s="6">
        <f>(C5/(COUNTIF('3way'!$Z$3:$Z$7690,"="&amp;A5)))</f>
        <v>0.46835443037974683</v>
      </c>
      <c r="J5" s="6">
        <f>(D5/(COUNTIF('3way'!$Z$3:$Z$7690,"="&amp;A5)))</f>
        <v>0.13924050632911392</v>
      </c>
      <c r="K5" s="6">
        <f>(E5/(COUNTIF('3way'!$Z$3:$Z$7690,"="&amp;A5)))</f>
        <v>0.32911392405063289</v>
      </c>
      <c r="L5" s="6">
        <f>(F5/(COUNTIF('3way'!$Z$3:$Z$7690,"="&amp;A5)))</f>
        <v>0.15189873417721519</v>
      </c>
      <c r="M5" s="6">
        <f>(G5/(COUNTIF('3way'!$Z$3:$Z$7690,"="&amp;A5)))</f>
        <v>0.45569620253164556</v>
      </c>
      <c r="N5" s="58">
        <f>COUNTIFS('3way'!$R$3:$R$7690,"&gt;=  45% ",'3way'!$AE$3:$AE$7690,"1",'3way'!$Z$3:$Z$7690,"="  &amp;A5)</f>
        <v>21</v>
      </c>
      <c r="O5">
        <f>COUNTIFS('3way'!$R$3:$R$7690,"&gt;=  45% ",'3way'!$AE$3:$AE$7690,"&lt;&gt;1",'3way'!$Z$3:$Z$7690,"="  &amp;A5)</f>
        <v>33</v>
      </c>
      <c r="P5">
        <f>COUNTIFS('3way'!$S$3:$S$7690,"&gt;=  26% ",'3way'!$AE$3:$AE$7690,"X",'3way'!$Z$3:$Z$7690,"="  &amp;A5)</f>
        <v>13</v>
      </c>
      <c r="Q5">
        <f>COUNTIFS('3way'!$S$3:$S$7690,"&gt;=  26% ",'3way'!$AE$3:$AE$7690,"&lt;&gt;X",'3way'!$Z$3:$Z$7690,"="  &amp;A5)</f>
        <v>31</v>
      </c>
      <c r="R5">
        <f>COUNTIFS('3way'!$T$3:$T$7690,"&gt;=  28% ",'3way'!$AE$3:$AE$7690,"2",'3way'!$Z$3:$Z$7690,"="  &amp;A5)</f>
        <v>18</v>
      </c>
      <c r="S5" s="73">
        <f>COUNTIFS('3way'!$T$3:$T$7690,"&gt;=  28% ",'3way'!$AE$3:$AE$7690,"&lt;&gt;2",'3way'!$Z$3:$Z$7690,"="  &amp;A5)</f>
        <v>45</v>
      </c>
      <c r="T5" s="6">
        <f>(N5/(COUNTIF('3way'!$Z$3:$Z$7690,"="&amp;A5)))</f>
        <v>0.26582278481012656</v>
      </c>
      <c r="U5" s="6">
        <f>(O5/(COUNTIF('3way'!$Z$3:$Z$7690,"="&amp;A5)))</f>
        <v>0.41772151898734178</v>
      </c>
      <c r="V5" s="6">
        <f>(P5/(COUNTIF('3way'!$Z$3:$Z$7690,"="&amp;A5)))</f>
        <v>0.16455696202531644</v>
      </c>
      <c r="W5" s="6">
        <f>(Q5/(COUNTIF('3way'!$Z$3:$Z$7690,"="&amp;A5)))</f>
        <v>0.39240506329113922</v>
      </c>
      <c r="X5" s="6">
        <f>(R5/(COUNTIF('3way'!$Z$3:$Z$7690,"="&amp;A5)))</f>
        <v>0.22784810126582278</v>
      </c>
      <c r="Y5" s="6">
        <f>(S5/(COUNTIF('3way'!$Z$3:$Z$7690,"="&amp;A5)))</f>
        <v>0.569620253164557</v>
      </c>
      <c r="Z5">
        <f t="shared" ref="Z5:Z20" si="0">B5+D5+F5</f>
        <v>44</v>
      </c>
      <c r="AA5" s="6">
        <f>(Z5/(COUNTIF('3way'!$Z$3:$Z$7690,"="&amp;A5)))</f>
        <v>0.55696202531645567</v>
      </c>
      <c r="AB5">
        <f t="shared" ref="AB5:AB20" si="1">N5+P5+R5</f>
        <v>52</v>
      </c>
      <c r="AC5" s="6">
        <f>(AB5/(COUNTIF('3way'!$Z$3:$Z$7690,"="&amp;A5)))</f>
        <v>0.65822784810126578</v>
      </c>
      <c r="AD5">
        <f t="shared" ref="AD5:AD20" si="2">C5+E5+G5</f>
        <v>99</v>
      </c>
      <c r="AE5" s="6">
        <f>(AD5/(COUNTIF('3way'!$Z$3:$Z$7690,"="&amp;A5)))</f>
        <v>1.2531645569620253</v>
      </c>
      <c r="AF5">
        <f t="shared" ref="AF5:AF20" si="3">O5+Q5+S5</f>
        <v>109</v>
      </c>
      <c r="AG5" s="6">
        <f>(AF5/(COUNTIF('3way'!$Z$3:$Z$7690,"="&amp;A5)))</f>
        <v>1.379746835443038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12</v>
      </c>
      <c r="C6" s="58">
        <f>COUNTIFS('3way'!$A$3:$A$7690,"&gt;=  45% ",'3way'!$AE$3:$AE$7690,"&lt;&gt;1",'3way'!$Z$3:$Z$7690,"="  &amp;A6)</f>
        <v>30</v>
      </c>
      <c r="D6" s="58">
        <f>COUNTIFS('3way'!$B$3:$B$7690,"&gt;=  26% ",'3way'!$AE$3:$AE$7690,"X",'3way'!$Z$3:$Z$7690,"="  &amp;A6)</f>
        <v>9</v>
      </c>
      <c r="E6" s="58">
        <f>COUNTIFS('3way'!$B$3:$B$7690,"&gt;=  26% ",'3way'!$AE$3:$AE$7690,"&lt;&gt;X",'3way'!$Z$3:$Z$7690,"="  &amp;A6)</f>
        <v>17</v>
      </c>
      <c r="F6" s="58">
        <f>COUNTIFS('3way'!$C$3:$C$7690,"&gt;=  28% ",'3way'!$AE$3:$AE$7690,"2",'3way'!$Z$3:$Z$7690,"="  &amp;A6)</f>
        <v>10</v>
      </c>
      <c r="G6" s="58">
        <f>COUNTIFS('3way'!$C$3:$C$7690,"&gt;=  28% ",'3way'!$AE$3:$AE$7690,"&lt;&gt;2",'3way'!$Z$3:$Z$7690,"="  &amp;A6)</f>
        <v>30</v>
      </c>
      <c r="H6" s="6">
        <f>(B6/((COUNTIF('3way'!$Z$3:$Z$7690,"="&amp;A6))))</f>
        <v>0.15189873417721519</v>
      </c>
      <c r="I6" s="6">
        <f>(C6/(COUNTIF('3way'!$Z$3:$Z$7690,"="&amp;A6)))</f>
        <v>0.379746835443038</v>
      </c>
      <c r="J6" s="6">
        <f>(D6/(COUNTIF('3way'!$Z$3:$Z$7690,"="&amp;A6)))</f>
        <v>0.11392405063291139</v>
      </c>
      <c r="K6" s="6">
        <f>(E6/(COUNTIF('3way'!$Z$3:$Z$7690,"="&amp;A6)))</f>
        <v>0.21518987341772153</v>
      </c>
      <c r="L6" s="6">
        <f>(F6/(COUNTIF('3way'!$Z$3:$Z$7690,"="&amp;A6)))</f>
        <v>0.12658227848101267</v>
      </c>
      <c r="M6" s="6">
        <f>(G6/(COUNTIF('3way'!$Z$3:$Z$7690,"="&amp;A6)))</f>
        <v>0.379746835443038</v>
      </c>
      <c r="N6" s="58">
        <f>COUNTIFS('3way'!$R$3:$R$7690,"&gt;=  45% ",'3way'!$AE$3:$AE$7690,"1",'3way'!$Z$3:$Z$7690,"="  &amp;A6)</f>
        <v>14</v>
      </c>
      <c r="O6">
        <f>COUNTIFS('3way'!$R$3:$R$7690,"&gt;=  45% ",'3way'!$AE$3:$AE$7690,"&lt;&gt;1",'3way'!$Z$3:$Z$7690,"="  &amp;A6)</f>
        <v>23</v>
      </c>
      <c r="P6">
        <f>COUNTIFS('3way'!$S$3:$S$7690,"&gt;=  26% ",'3way'!$AE$3:$AE$7690,"X",'3way'!$Z$3:$Z$7690,"="  &amp;A6)</f>
        <v>21</v>
      </c>
      <c r="Q6">
        <f>COUNTIFS('3way'!$S$3:$S$7690,"&gt;=  26% ",'3way'!$AE$3:$AE$7690,"&lt;&gt;X",'3way'!$Z$3:$Z$7690,"="  &amp;A6)</f>
        <v>50</v>
      </c>
      <c r="R6">
        <f>COUNTIFS('3way'!$T$3:$T$7690,"&gt;=  28% ",'3way'!$AE$3:$AE$7690,"2",'3way'!$Z$3:$Z$7690,"="  &amp;A6)</f>
        <v>17</v>
      </c>
      <c r="S6" s="73">
        <f>COUNTIFS('3way'!$T$3:$T$7690,"&gt;=  28% ",'3way'!$AE$3:$AE$7690,"&lt;&gt;2",'3way'!$Z$3:$Z$7690,"="  &amp;A6)</f>
        <v>50</v>
      </c>
      <c r="T6" s="6">
        <f>(N6/(COUNTIF('3way'!$Z$3:$Z$7690,"="&amp;A6)))</f>
        <v>0.17721518987341772</v>
      </c>
      <c r="U6" s="6">
        <f>(O6/(COUNTIF('3way'!$Z$3:$Z$7690,"="&amp;A6)))</f>
        <v>0.29113924050632911</v>
      </c>
      <c r="V6" s="6">
        <f>(P6/(COUNTIF('3way'!$Z$3:$Z$7690,"="&amp;A6)))</f>
        <v>0.26582278481012656</v>
      </c>
      <c r="W6" s="6">
        <f>(Q6/(COUNTIF('3way'!$Z$3:$Z$7690,"="&amp;A6)))</f>
        <v>0.63291139240506333</v>
      </c>
      <c r="X6" s="6">
        <f>(R6/(COUNTIF('3way'!$Z$3:$Z$7690,"="&amp;A6)))</f>
        <v>0.21518987341772153</v>
      </c>
      <c r="Y6" s="6">
        <f>(S6/(COUNTIF('3way'!$Z$3:$Z$7690,"="&amp;A6)))</f>
        <v>0.63291139240506333</v>
      </c>
      <c r="Z6">
        <f t="shared" si="0"/>
        <v>31</v>
      </c>
      <c r="AA6" s="6">
        <f>(Z6/(COUNTIF('3way'!$Z$3:$Z$7690,"="&amp;A6)))</f>
        <v>0.39240506329113922</v>
      </c>
      <c r="AB6">
        <f t="shared" si="1"/>
        <v>52</v>
      </c>
      <c r="AC6" s="6">
        <f>(AB6/(COUNTIF('3way'!$Z$3:$Z$7690,"="&amp;A6)))</f>
        <v>0.65822784810126578</v>
      </c>
      <c r="AD6">
        <f t="shared" si="2"/>
        <v>77</v>
      </c>
      <c r="AE6" s="6">
        <f>(AD6/(COUNTIF('3way'!$Z$3:$Z$7690,"="&amp;A6)))</f>
        <v>0.97468354430379744</v>
      </c>
      <c r="AF6">
        <f t="shared" si="3"/>
        <v>123</v>
      </c>
      <c r="AG6" s="6">
        <f>(AF6/(COUNTIF('3way'!$Z$3:$Z$7690,"="&amp;A6)))</f>
        <v>1.5569620253164558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14</v>
      </c>
      <c r="C7" s="58">
        <f>COUNTIFS('3way'!$A$3:$A$7690,"&gt;=  45% ",'3way'!$AE$3:$AE$7690,"&lt;&gt;1",'3way'!$Z$3:$Z$7690,"="  &amp;A7)</f>
        <v>21</v>
      </c>
      <c r="D7" s="58">
        <f>COUNTIFS('3way'!$B$3:$B$7690,"&gt;=  26% ",'3way'!$AE$3:$AE$7690,"X",'3way'!$Z$3:$Z$7690,"="  &amp;A7)</f>
        <v>2</v>
      </c>
      <c r="E7" s="58">
        <f>COUNTIFS('3way'!$B$3:$B$7690,"&gt;=  26% ",'3way'!$AE$3:$AE$7690,"&lt;&gt;X",'3way'!$Z$3:$Z$7690,"="  &amp;A7)</f>
        <v>7</v>
      </c>
      <c r="F7" s="58">
        <f>COUNTIFS('3way'!$C$3:$C$7690,"&gt;=  28% ",'3way'!$AE$3:$AE$7690,"2",'3way'!$Z$3:$Z$7690,"="  &amp;A7)</f>
        <v>13</v>
      </c>
      <c r="G7" s="58">
        <f>COUNTIFS('3way'!$C$3:$C$7690,"&gt;=  28% ",'3way'!$AE$3:$AE$7690,"&lt;&gt;2",'3way'!$Z$3:$Z$7690,"="  &amp;A7)</f>
        <v>29</v>
      </c>
      <c r="H7" s="6">
        <f>(B7/((COUNTIF('3way'!$Z$3:$Z$7690,"="&amp;A7))))</f>
        <v>0.26923076923076922</v>
      </c>
      <c r="I7" s="6">
        <f>(C7/(COUNTIF('3way'!$Z$3:$Z$7690,"="&amp;A7)))</f>
        <v>0.40384615384615385</v>
      </c>
      <c r="J7" s="6">
        <f>(D7/(COUNTIF('3way'!$Z$3:$Z$7690,"="&amp;A7)))</f>
        <v>3.8461538461538464E-2</v>
      </c>
      <c r="K7" s="6">
        <f>(E7/(COUNTIF('3way'!$Z$3:$Z$7690,"="&amp;A7)))</f>
        <v>0.13461538461538461</v>
      </c>
      <c r="L7" s="6">
        <f>(F7/(COUNTIF('3way'!$Z$3:$Z$7690,"="&amp;A7)))</f>
        <v>0.25</v>
      </c>
      <c r="M7" s="6">
        <f>(G7/(COUNTIF('3way'!$Z$3:$Z$7690,"="&amp;A7)))</f>
        <v>0.55769230769230771</v>
      </c>
      <c r="N7" s="58">
        <f>COUNTIFS('3way'!$R$3:$R$7690,"&gt;=  45% ",'3way'!$AE$3:$AE$7690,"1",'3way'!$Z$3:$Z$7690,"="  &amp;A7)</f>
        <v>14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4</v>
      </c>
      <c r="Q7">
        <f>COUNTIFS('3way'!$S$3:$S$7690,"&gt;=  26% ",'3way'!$AE$3:$AE$7690,"&lt;&gt;X",'3way'!$Z$3:$Z$7690,"="  &amp;A7)</f>
        <v>21</v>
      </c>
      <c r="R7">
        <f>COUNTIFS('3way'!$T$3:$T$7690,"&gt;=  28% ",'3way'!$AE$3:$AE$7690,"2",'3way'!$Z$3:$Z$7690,"="  &amp;A7)</f>
        <v>13</v>
      </c>
      <c r="S7" s="73">
        <f>COUNTIFS('3way'!$T$3:$T$7690,"&gt;=  28% ",'3way'!$AE$3:$AE$7690,"&lt;&gt;2",'3way'!$Z$3:$Z$7690,"="  &amp;A7)</f>
        <v>29</v>
      </c>
      <c r="T7" s="6">
        <f>(N7/(COUNTIF('3way'!$Z$3:$Z$7690,"="&amp;A7)))</f>
        <v>0.26923076923076922</v>
      </c>
      <c r="U7" s="6">
        <f>(O7/(COUNTIF('3way'!$Z$3:$Z$7690,"="&amp;A7)))</f>
        <v>0.42307692307692307</v>
      </c>
      <c r="V7" s="6">
        <f>(P7/(COUNTIF('3way'!$Z$3:$Z$7690,"="&amp;A7)))</f>
        <v>7.6923076923076927E-2</v>
      </c>
      <c r="W7" s="6">
        <f>(Q7/(COUNTIF('3way'!$Z$3:$Z$7690,"="&amp;A7)))</f>
        <v>0.40384615384615385</v>
      </c>
      <c r="X7" s="6">
        <f>(R7/(COUNTIF('3way'!$Z$3:$Z$7690,"="&amp;A7)))</f>
        <v>0.25</v>
      </c>
      <c r="Y7" s="6">
        <f>(S7/(COUNTIF('3way'!$Z$3:$Z$7690,"="&amp;A7)))</f>
        <v>0.55769230769230771</v>
      </c>
      <c r="Z7">
        <f t="shared" si="0"/>
        <v>29</v>
      </c>
      <c r="AA7" s="6">
        <f>(Z7/(COUNTIF('3way'!$Z$3:$Z$7690,"="&amp;A7)))</f>
        <v>0.55769230769230771</v>
      </c>
      <c r="AB7">
        <f t="shared" si="1"/>
        <v>31</v>
      </c>
      <c r="AC7" s="6">
        <f>(AB7/(COUNTIF('3way'!$Z$3:$Z$7690,"="&amp;A7)))</f>
        <v>0.59615384615384615</v>
      </c>
      <c r="AD7">
        <f t="shared" si="2"/>
        <v>57</v>
      </c>
      <c r="AE7" s="6">
        <f>(AD7/(COUNTIF('3way'!$Z$3:$Z$7690,"="&amp;A7)))</f>
        <v>1.0961538461538463</v>
      </c>
      <c r="AF7">
        <f t="shared" si="3"/>
        <v>72</v>
      </c>
      <c r="AG7" s="6">
        <f>(AF7/(COUNTIF('3way'!$Z$3:$Z$7690,"="&amp;A7)))</f>
        <v>1.3846153846153846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19</v>
      </c>
      <c r="C8" s="58">
        <f>COUNTIFS('3way'!$A$3:$A$7690,"&gt;=  45% ",'3way'!$AE$3:$AE$7690,"&lt;&gt;1",'3way'!$Z$3:$Z$7690,"="  &amp;A8)</f>
        <v>32</v>
      </c>
      <c r="D8" s="58">
        <f>COUNTIFS('3way'!$B$3:$B$7690,"&gt;=  26% ",'3way'!$AE$3:$AE$7690,"X",'3way'!$Z$3:$Z$7690,"="  &amp;A8)</f>
        <v>6</v>
      </c>
      <c r="E8" s="58">
        <f>COUNTIFS('3way'!$B$3:$B$7690,"&gt;=  26% ",'3way'!$AE$3:$AE$7690,"&lt;&gt;X",'3way'!$Z$3:$Z$7690,"="  &amp;A8)</f>
        <v>42</v>
      </c>
      <c r="F8" s="58">
        <f>COUNTIFS('3way'!$C$3:$C$7690,"&gt;=  28% ",'3way'!$AE$3:$AE$7690,"2",'3way'!$Z$3:$Z$7690,"="  &amp;A8)</f>
        <v>25</v>
      </c>
      <c r="G8" s="58">
        <f>COUNTIFS('3way'!$C$3:$C$7690,"&gt;=  28% ",'3way'!$AE$3:$AE$7690,"&lt;&gt;2",'3way'!$Z$3:$Z$7690,"="  &amp;A8)</f>
        <v>50</v>
      </c>
      <c r="H8" s="6">
        <f>(B8/((COUNTIF('3way'!$Z$3:$Z$7690,"="&amp;A8))))</f>
        <v>0.21111111111111111</v>
      </c>
      <c r="I8" s="6">
        <f>(C8/(COUNTIF('3way'!$Z$3:$Z$7690,"="&amp;A8)))</f>
        <v>0.35555555555555557</v>
      </c>
      <c r="J8" s="6">
        <f>(D8/(COUNTIF('3way'!$Z$3:$Z$7690,"="&amp;A8)))</f>
        <v>6.6666666666666666E-2</v>
      </c>
      <c r="K8" s="6">
        <f>(E8/(COUNTIF('3way'!$Z$3:$Z$7690,"="&amp;A8)))</f>
        <v>0.46666666666666667</v>
      </c>
      <c r="L8" s="6">
        <f>(F8/(COUNTIF('3way'!$Z$3:$Z$7690,"="&amp;A8)))</f>
        <v>0.27777777777777779</v>
      </c>
      <c r="M8" s="6">
        <f>(G8/(COUNTIF('3way'!$Z$3:$Z$7690,"="&amp;A8)))</f>
        <v>0.55555555555555558</v>
      </c>
      <c r="N8" s="58">
        <f>COUNTIFS('3way'!$R$3:$R$7690,"&gt;=  45% ",'3way'!$AE$3:$AE$7690,"1",'3way'!$Z$3:$Z$7690,"="  &amp;A8)</f>
        <v>17</v>
      </c>
      <c r="O8">
        <f>COUNTIFS('3way'!$R$3:$R$7690,"&gt;=  45% ",'3way'!$AE$3:$AE$7690,"&lt;&gt;1",'3way'!$Z$3:$Z$7690,"="  &amp;A8)</f>
        <v>29</v>
      </c>
      <c r="P8">
        <f>COUNTIFS('3way'!$S$3:$S$7690,"&gt;=  26% ",'3way'!$AE$3:$AE$7690,"X",'3way'!$Z$3:$Z$7690,"="  &amp;A8)</f>
        <v>8</v>
      </c>
      <c r="Q8">
        <f>COUNTIFS('3way'!$S$3:$S$7690,"&gt;=  26% ",'3way'!$AE$3:$AE$7690,"&lt;&gt;X",'3way'!$Z$3:$Z$7690,"="  &amp;A8)</f>
        <v>48</v>
      </c>
      <c r="R8">
        <f>COUNTIFS('3way'!$T$3:$T$7690,"&gt;=  28% ",'3way'!$AE$3:$AE$7690,"2",'3way'!$Z$3:$Z$7690,"="  &amp;A8)</f>
        <v>31</v>
      </c>
      <c r="S8" s="73">
        <f>COUNTIFS('3way'!$T$3:$T$7690,"&gt;=  28% ",'3way'!$AE$3:$AE$7690,"&lt;&gt;2",'3way'!$Z$3:$Z$7690,"="  &amp;A8)</f>
        <v>62</v>
      </c>
      <c r="T8" s="6">
        <f>(N8/(COUNTIF('3way'!$Z$3:$Z$7690,"="&amp;A8)))</f>
        <v>0.18888888888888888</v>
      </c>
      <c r="U8" s="6">
        <f>(O8/(COUNTIF('3way'!$Z$3:$Z$7690,"="&amp;A8)))</f>
        <v>0.32222222222222224</v>
      </c>
      <c r="V8" s="6">
        <f>(P8/(COUNTIF('3way'!$Z$3:$Z$7690,"="&amp;A8)))</f>
        <v>8.8888888888888892E-2</v>
      </c>
      <c r="W8" s="6">
        <f>(Q8/(COUNTIF('3way'!$Z$3:$Z$7690,"="&amp;A8)))</f>
        <v>0.53333333333333333</v>
      </c>
      <c r="X8" s="6">
        <f>(R8/(COUNTIF('3way'!$Z$3:$Z$7690,"="&amp;A8)))</f>
        <v>0.34444444444444444</v>
      </c>
      <c r="Y8" s="6">
        <f>(S8/(COUNTIF('3way'!$Z$3:$Z$7690,"="&amp;A8)))</f>
        <v>0.68888888888888888</v>
      </c>
      <c r="Z8">
        <f t="shared" si="0"/>
        <v>50</v>
      </c>
      <c r="AA8" s="6">
        <f>(Z8/(COUNTIF('3way'!$Z$3:$Z$7690,"="&amp;A8)))</f>
        <v>0.55555555555555558</v>
      </c>
      <c r="AB8">
        <f t="shared" si="1"/>
        <v>56</v>
      </c>
      <c r="AC8" s="6">
        <f>(AB8/(COUNTIF('3way'!$Z$3:$Z$7690,"="&amp;A8)))</f>
        <v>0.62222222222222223</v>
      </c>
      <c r="AD8">
        <f t="shared" si="2"/>
        <v>124</v>
      </c>
      <c r="AE8" s="6">
        <f>(AD8/(COUNTIF('3way'!$Z$3:$Z$7690,"="&amp;A8)))</f>
        <v>1.3777777777777778</v>
      </c>
      <c r="AF8">
        <f t="shared" si="3"/>
        <v>139</v>
      </c>
      <c r="AG8" s="6">
        <f>(AF8/(COUNTIF('3way'!$Z$3:$Z$7690,"="&amp;A8)))</f>
        <v>1.5444444444444445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13</v>
      </c>
      <c r="C9" s="58">
        <f>COUNTIFS('3way'!$A$3:$A$7690,"&gt;=  45% ",'3way'!$AE$3:$AE$7690,"&lt;&gt;1",'3way'!$Z$3:$Z$7690,"="  &amp;A9)</f>
        <v>24</v>
      </c>
      <c r="D9" s="58">
        <f>COUNTIFS('3way'!$B$3:$B$7690,"&gt;=  26% ",'3way'!$AE$3:$AE$7690,"X",'3way'!$Z$3:$Z$7690,"="  &amp;A9)</f>
        <v>8</v>
      </c>
      <c r="E9" s="58">
        <f>COUNTIFS('3way'!$B$3:$B$7690,"&gt;=  26% ",'3way'!$AE$3:$AE$7690,"&lt;&gt;X",'3way'!$Z$3:$Z$7690,"="  &amp;A9)</f>
        <v>28</v>
      </c>
      <c r="F9" s="58">
        <f>COUNTIFS('3way'!$C$3:$C$7690,"&gt;=  28% ",'3way'!$AE$3:$AE$7690,"2",'3way'!$Z$3:$Z$7690,"="  &amp;A9)</f>
        <v>10</v>
      </c>
      <c r="G9" s="58">
        <f>COUNTIFS('3way'!$C$3:$C$7690,"&gt;=  28% ",'3way'!$AE$3:$AE$7690,"&lt;&gt;2",'3way'!$Z$3:$Z$7690,"="  &amp;A9)</f>
        <v>30</v>
      </c>
      <c r="H9" s="6">
        <f>(B9/((COUNTIF('3way'!$Z$3:$Z$7690,"="&amp;A9))))</f>
        <v>0.18055555555555555</v>
      </c>
      <c r="I9" s="6">
        <f>(C9/(COUNTIF('3way'!$Z$3:$Z$7690,"="&amp;A9)))</f>
        <v>0.33333333333333331</v>
      </c>
      <c r="J9" s="6">
        <f>(D9/(COUNTIF('3way'!$Z$3:$Z$7690,"="&amp;A9)))</f>
        <v>0.1111111111111111</v>
      </c>
      <c r="K9" s="6">
        <f>(E9/(COUNTIF('3way'!$Z$3:$Z$7690,"="&amp;A9)))</f>
        <v>0.3888888888888889</v>
      </c>
      <c r="L9" s="6">
        <f>(F9/(COUNTIF('3way'!$Z$3:$Z$7690,"="&amp;A9)))</f>
        <v>0.1388888888888889</v>
      </c>
      <c r="M9" s="6">
        <f>(G9/(COUNTIF('3way'!$Z$3:$Z$7690,"="&amp;A9)))</f>
        <v>0.41666666666666669</v>
      </c>
      <c r="N9" s="58">
        <f>COUNTIFS('3way'!$R$3:$R$7690,"&gt;=  45% ",'3way'!$AE$3:$AE$7690,"1",'3way'!$Z$3:$Z$7690,"="  &amp;A9)</f>
        <v>10</v>
      </c>
      <c r="O9">
        <f>COUNTIFS('3way'!$R$3:$R$7690,"&gt;=  45% ",'3way'!$AE$3:$AE$7690,"&lt;&gt;1",'3way'!$Z$3:$Z$7690,"="  &amp;A9)</f>
        <v>19</v>
      </c>
      <c r="P9">
        <f>COUNTIFS('3way'!$S$3:$S$7690,"&gt;=  26% ",'3way'!$AE$3:$AE$7690,"X",'3way'!$Z$3:$Z$7690,"="  &amp;A9)</f>
        <v>16</v>
      </c>
      <c r="Q9">
        <f>COUNTIFS('3way'!$S$3:$S$7690,"&gt;=  26% ",'3way'!$AE$3:$AE$7690,"&lt;&gt;X",'3way'!$Z$3:$Z$7690,"="  &amp;A9)</f>
        <v>42</v>
      </c>
      <c r="R9">
        <f>COUNTIFS('3way'!$T$3:$T$7690,"&gt;=  28% ",'3way'!$AE$3:$AE$7690,"2",'3way'!$Z$3:$Z$7690,"="  &amp;A9)</f>
        <v>20</v>
      </c>
      <c r="S9" s="73">
        <f>COUNTIFS('3way'!$T$3:$T$7690,"&gt;=  28% ",'3way'!$AE$3:$AE$7690,"&lt;&gt;2",'3way'!$Z$3:$Z$7690,"="  &amp;A9)</f>
        <v>44</v>
      </c>
      <c r="T9" s="6">
        <f>(N9/(COUNTIF('3way'!$Z$3:$Z$7690,"="&amp;A9)))</f>
        <v>0.1388888888888889</v>
      </c>
      <c r="U9" s="6">
        <f>(O9/(COUNTIF('3way'!$Z$3:$Z$7690,"="&amp;A9)))</f>
        <v>0.2638888888888889</v>
      </c>
      <c r="V9" s="6">
        <f>(P9/(COUNTIF('3way'!$Z$3:$Z$7690,"="&amp;A9)))</f>
        <v>0.22222222222222221</v>
      </c>
      <c r="W9" s="6">
        <f>(Q9/(COUNTIF('3way'!$Z$3:$Z$7690,"="&amp;A9)))</f>
        <v>0.58333333333333337</v>
      </c>
      <c r="X9" s="6">
        <f>(R9/(COUNTIF('3way'!$Z$3:$Z$7690,"="&amp;A9)))</f>
        <v>0.27777777777777779</v>
      </c>
      <c r="Y9" s="6">
        <f>(S9/(COUNTIF('3way'!$Z$3:$Z$7690,"="&amp;A9)))</f>
        <v>0.61111111111111116</v>
      </c>
      <c r="Z9">
        <f t="shared" si="0"/>
        <v>31</v>
      </c>
      <c r="AA9" s="6">
        <f>(Z9/(COUNTIF('3way'!$Z$3:$Z$7690,"="&amp;A9)))</f>
        <v>0.43055555555555558</v>
      </c>
      <c r="AB9">
        <f t="shared" si="1"/>
        <v>46</v>
      </c>
      <c r="AC9" s="6">
        <f>(AB9/(COUNTIF('3way'!$Z$3:$Z$7690,"="&amp;A9)))</f>
        <v>0.63888888888888884</v>
      </c>
      <c r="AD9">
        <f t="shared" si="2"/>
        <v>82</v>
      </c>
      <c r="AE9" s="6">
        <f>(AD9/(COUNTIF('3way'!$Z$3:$Z$7690,"="&amp;A9)))</f>
        <v>1.1388888888888888</v>
      </c>
      <c r="AF9">
        <f t="shared" si="3"/>
        <v>105</v>
      </c>
      <c r="AG9" s="6">
        <f>(AF9/(COUNTIF('3way'!$Z$3:$Z$7690,"="&amp;A9)))</f>
        <v>1.4583333333333333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16</v>
      </c>
      <c r="C10" s="58">
        <f>COUNTIFS('3way'!$A$3:$A$7690,"&gt;=  45% ",'3way'!$AE$3:$AE$7690,"&lt;&gt;1",'3way'!$Z$3:$Z$7690,"="  &amp;A10)</f>
        <v>40</v>
      </c>
      <c r="D10" s="58">
        <f>COUNTIFS('3way'!$B$3:$B$7690,"&gt;=  26% ",'3way'!$AE$3:$AE$7690,"X",'3way'!$Z$3:$Z$7690,"="  &amp;A10)</f>
        <v>15</v>
      </c>
      <c r="E10" s="58">
        <f>COUNTIFS('3way'!$B$3:$B$7690,"&gt;=  26% ",'3way'!$AE$3:$AE$7690,"&lt;&gt;X",'3way'!$Z$3:$Z$7690,"="  &amp;A10)</f>
        <v>30</v>
      </c>
      <c r="F10" s="58">
        <f>COUNTIFS('3way'!$C$3:$C$7690,"&gt;=  28% ",'3way'!$AE$3:$AE$7690,"2",'3way'!$Z$3:$Z$7690,"="  &amp;A10)</f>
        <v>15</v>
      </c>
      <c r="G10" s="58">
        <f>COUNTIFS('3way'!$C$3:$C$7690,"&gt;=  28% ",'3way'!$AE$3:$AE$7690,"&lt;&gt;2",'3way'!$Z$3:$Z$7690,"="  &amp;A10)</f>
        <v>42</v>
      </c>
      <c r="H10" s="6">
        <f>(B10/((COUNTIF('3way'!$Z$3:$Z$7690,"="&amp;A10))))</f>
        <v>0.1797752808988764</v>
      </c>
      <c r="I10" s="6">
        <f>(C10/(COUNTIF('3way'!$Z$3:$Z$7690,"="&amp;A10)))</f>
        <v>0.449438202247191</v>
      </c>
      <c r="J10" s="6">
        <f>(D10/(COUNTIF('3way'!$Z$3:$Z$7690,"="&amp;A10)))</f>
        <v>0.16853932584269662</v>
      </c>
      <c r="K10" s="6">
        <f>(E10/(COUNTIF('3way'!$Z$3:$Z$7690,"="&amp;A10)))</f>
        <v>0.33707865168539325</v>
      </c>
      <c r="L10" s="6">
        <f>(F10/(COUNTIF('3way'!$Z$3:$Z$7690,"="&amp;A10)))</f>
        <v>0.16853932584269662</v>
      </c>
      <c r="M10" s="6">
        <f>(G10/(COUNTIF('3way'!$Z$3:$Z$7690,"="&amp;A10)))</f>
        <v>0.47191011235955055</v>
      </c>
      <c r="N10" s="58">
        <f>COUNTIFS('3way'!$R$3:$R$7690,"&gt;=  45% ",'3way'!$AE$3:$AE$7690,"1",'3way'!$Z$3:$Z$7690,"="  &amp;A10)</f>
        <v>20</v>
      </c>
      <c r="O10">
        <f>COUNTIFS('3way'!$R$3:$R$7690,"&gt;=  45% ",'3way'!$AE$3:$AE$7690,"&lt;&gt;1",'3way'!$Z$3:$Z$7690,"="  &amp;A10)</f>
        <v>38</v>
      </c>
      <c r="P10">
        <f>COUNTIFS('3way'!$S$3:$S$7690,"&gt;=  26% ",'3way'!$AE$3:$AE$7690,"X",'3way'!$Z$3:$Z$7690,"="  &amp;A10)</f>
        <v>24</v>
      </c>
      <c r="Q10">
        <f>COUNTIFS('3way'!$S$3:$S$7690,"&gt;=  26% ",'3way'!$AE$3:$AE$7690,"&lt;&gt;X",'3way'!$Z$3:$Z$7690,"="  &amp;A10)</f>
        <v>43</v>
      </c>
      <c r="R10">
        <f>COUNTIFS('3way'!$T$3:$T$7690,"&gt;=  28% ",'3way'!$AE$3:$AE$7690,"2",'3way'!$Z$3:$Z$7690,"="  &amp;A10)</f>
        <v>16</v>
      </c>
      <c r="S10" s="73">
        <f>COUNTIFS('3way'!$T$3:$T$7690,"&gt;=  28% ",'3way'!$AE$3:$AE$7690,"&lt;&gt;2",'3way'!$Z$3:$Z$7690,"="  &amp;A10)</f>
        <v>44</v>
      </c>
      <c r="T10" s="6">
        <f>(N10/(COUNTIF('3way'!$Z$3:$Z$7690,"="&amp;A10)))</f>
        <v>0.2247191011235955</v>
      </c>
      <c r="U10" s="6">
        <f>(O10/(COUNTIF('3way'!$Z$3:$Z$7690,"="&amp;A10)))</f>
        <v>0.42696629213483145</v>
      </c>
      <c r="V10" s="6">
        <f>(P10/(COUNTIF('3way'!$Z$3:$Z$7690,"="&amp;A10)))</f>
        <v>0.2696629213483146</v>
      </c>
      <c r="W10" s="6">
        <f>(Q10/(COUNTIF('3way'!$Z$3:$Z$7690,"="&amp;A10)))</f>
        <v>0.48314606741573035</v>
      </c>
      <c r="X10" s="6">
        <f>(R10/(COUNTIF('3way'!$Z$3:$Z$7690,"="&amp;A10)))</f>
        <v>0.1797752808988764</v>
      </c>
      <c r="Y10" s="6">
        <f>(S10/(COUNTIF('3way'!$Z$3:$Z$7690,"="&amp;A10)))</f>
        <v>0.4943820224719101</v>
      </c>
      <c r="Z10">
        <f t="shared" si="0"/>
        <v>46</v>
      </c>
      <c r="AA10" s="6">
        <f>(Z10/(COUNTIF('3way'!$Z$3:$Z$7690,"="&amp;A10)))</f>
        <v>0.5168539325842697</v>
      </c>
      <c r="AB10">
        <f t="shared" si="1"/>
        <v>60</v>
      </c>
      <c r="AC10" s="6">
        <f>(AB10/(COUNTIF('3way'!$Z$3:$Z$7690,"="&amp;A10)))</f>
        <v>0.6741573033707865</v>
      </c>
      <c r="AD10">
        <f t="shared" si="2"/>
        <v>112</v>
      </c>
      <c r="AE10" s="6">
        <f>(AD10/(COUNTIF('3way'!$Z$3:$Z$7690,"="&amp;A10)))</f>
        <v>1.2584269662921348</v>
      </c>
      <c r="AF10">
        <f t="shared" si="3"/>
        <v>125</v>
      </c>
      <c r="AG10" s="6">
        <f>(AF10/(COUNTIF('3way'!$Z$3:$Z$7690,"="&amp;A10)))</f>
        <v>1.404494382022472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30</v>
      </c>
      <c r="C11" s="58">
        <f>COUNTIFS('3way'!$A$3:$A$7690,"&gt;=  45% ",'3way'!$AE$3:$AE$7690,"&lt;&gt;1",'3way'!$Z$3:$Z$7690,"="  &amp;A11)</f>
        <v>61</v>
      </c>
      <c r="D11" s="58">
        <f>COUNTIFS('3way'!$B$3:$B$7690,"&gt;=  26% ",'3way'!$AE$3:$AE$7690,"X",'3way'!$Z$3:$Z$7690,"="  &amp;A11)</f>
        <v>29</v>
      </c>
      <c r="E11" s="58">
        <f>COUNTIFS('3way'!$B$3:$B$7690,"&gt;=  26% ",'3way'!$AE$3:$AE$7690,"&lt;&gt;X",'3way'!$Z$3:$Z$7690,"="  &amp;A11)</f>
        <v>42</v>
      </c>
      <c r="F11" s="58">
        <f>COUNTIFS('3way'!$C$3:$C$7690,"&gt;=  28% ",'3way'!$AE$3:$AE$7690,"2",'3way'!$Z$3:$Z$7690,"="  &amp;A11)</f>
        <v>17</v>
      </c>
      <c r="G11" s="58">
        <f>COUNTIFS('3way'!$C$3:$C$7690,"&gt;=  28% ",'3way'!$AE$3:$AE$7690,"&lt;&gt;2",'3way'!$Z$3:$Z$7690,"="  &amp;A11)</f>
        <v>54</v>
      </c>
      <c r="H11" s="6">
        <f>(B11/((COUNTIF('3way'!$Z$3:$Z$7690,"="&amp;A11))))</f>
        <v>0.21897810218978103</v>
      </c>
      <c r="I11" s="6">
        <f>(C11/(COUNTIF('3way'!$Z$3:$Z$7690,"="&amp;A11)))</f>
        <v>0.44525547445255476</v>
      </c>
      <c r="J11" s="6">
        <f>(D11/(COUNTIF('3way'!$Z$3:$Z$7690,"="&amp;A11)))</f>
        <v>0.21167883211678831</v>
      </c>
      <c r="K11" s="6">
        <f>(E11/(COUNTIF('3way'!$Z$3:$Z$7690,"="&amp;A11)))</f>
        <v>0.30656934306569344</v>
      </c>
      <c r="L11" s="6">
        <f>(F11/(COUNTIF('3way'!$Z$3:$Z$7690,"="&amp;A11)))</f>
        <v>0.12408759124087591</v>
      </c>
      <c r="M11" s="6">
        <f>(G11/(COUNTIF('3way'!$Z$3:$Z$7690,"="&amp;A11)))</f>
        <v>0.39416058394160586</v>
      </c>
      <c r="N11" s="58">
        <f>COUNTIFS('3way'!$R$3:$R$7690,"&gt;=  45% ",'3way'!$AE$3:$AE$7690,"1",'3way'!$Z$3:$Z$7690,"="  &amp;A11)</f>
        <v>24</v>
      </c>
      <c r="O11">
        <f>COUNTIFS('3way'!$R$3:$R$7690,"&gt;=  45% ",'3way'!$AE$3:$AE$7690,"&lt;&gt;1",'3way'!$Z$3:$Z$7690,"="  &amp;A11)</f>
        <v>45</v>
      </c>
      <c r="P11">
        <f>COUNTIFS('3way'!$S$3:$S$7690,"&gt;=  26% ",'3way'!$AE$3:$AE$7690,"X",'3way'!$Z$3:$Z$7690,"="  &amp;A11)</f>
        <v>39</v>
      </c>
      <c r="Q11">
        <f>COUNTIFS('3way'!$S$3:$S$7690,"&gt;=  26% ",'3way'!$AE$3:$AE$7690,"&lt;&gt;X",'3way'!$Z$3:$Z$7690,"="  &amp;A11)</f>
        <v>84</v>
      </c>
      <c r="R11">
        <f>COUNTIFS('3way'!$T$3:$T$7690,"&gt;=  28% ",'3way'!$AE$3:$AE$7690,"2",'3way'!$Z$3:$Z$7690,"="  &amp;A11)</f>
        <v>28</v>
      </c>
      <c r="S11" s="73">
        <f>COUNTIFS('3way'!$T$3:$T$7690,"&gt;=  28% ",'3way'!$AE$3:$AE$7690,"&lt;&gt;2",'3way'!$Z$3:$Z$7690,"="  &amp;A11)</f>
        <v>73</v>
      </c>
      <c r="T11" s="6">
        <f>(N11/(COUNTIF('3way'!$Z$3:$Z$7690,"="&amp;A11)))</f>
        <v>0.17518248175182483</v>
      </c>
      <c r="U11" s="6">
        <f>(O11/(COUNTIF('3way'!$Z$3:$Z$7690,"="&amp;A11)))</f>
        <v>0.32846715328467152</v>
      </c>
      <c r="V11" s="6">
        <f>(P11/(COUNTIF('3way'!$Z$3:$Z$7690,"="&amp;A11)))</f>
        <v>0.28467153284671531</v>
      </c>
      <c r="W11" s="6">
        <f>(Q11/(COUNTIF('3way'!$Z$3:$Z$7690,"="&amp;A11)))</f>
        <v>0.61313868613138689</v>
      </c>
      <c r="X11" s="6">
        <f>(R11/(COUNTIF('3way'!$Z$3:$Z$7690,"="&amp;A11)))</f>
        <v>0.20437956204379562</v>
      </c>
      <c r="Y11" s="6">
        <f>(S11/(COUNTIF('3way'!$Z$3:$Z$7690,"="&amp;A11)))</f>
        <v>0.53284671532846717</v>
      </c>
      <c r="Z11">
        <f t="shared" si="0"/>
        <v>76</v>
      </c>
      <c r="AA11" s="6">
        <f>(Z11/(COUNTIF('3way'!$Z$3:$Z$7690,"="&amp;A11)))</f>
        <v>0.55474452554744524</v>
      </c>
      <c r="AB11">
        <f t="shared" si="1"/>
        <v>91</v>
      </c>
      <c r="AC11" s="6">
        <f>(AB11/(COUNTIF('3way'!$Z$3:$Z$7690,"="&amp;A11)))</f>
        <v>0.66423357664233573</v>
      </c>
      <c r="AD11">
        <f t="shared" si="2"/>
        <v>157</v>
      </c>
      <c r="AE11" s="6">
        <f>(AD11/(COUNTIF('3way'!$Z$3:$Z$7690,"="&amp;A11)))</f>
        <v>1.1459854014598541</v>
      </c>
      <c r="AF11">
        <f t="shared" si="3"/>
        <v>202</v>
      </c>
      <c r="AG11" s="6">
        <f>(AF11/(COUNTIF('3way'!$Z$3:$Z$7690,"="&amp;A11)))</f>
        <v>1.4744525547445255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41</v>
      </c>
      <c r="C12" s="58">
        <f>COUNTIFS('3way'!$A$3:$A$7690,"&gt;=  45% ",'3way'!$AE$3:$AE$7690,"&lt;&gt;1",'3way'!$Z$3:$Z$7690,"="  &amp;A12)</f>
        <v>70</v>
      </c>
      <c r="D12" s="58">
        <f>COUNTIFS('3way'!$B$3:$B$7690,"&gt;=  26% ",'3way'!$AE$3:$AE$7690,"X",'3way'!$Z$3:$Z$7690,"="  &amp;A12)</f>
        <v>9</v>
      </c>
      <c r="E12" s="58">
        <f>COUNTIFS('3way'!$B$3:$B$7690,"&gt;=  26% ",'3way'!$AE$3:$AE$7690,"&lt;&gt;X",'3way'!$Z$3:$Z$7690,"="  &amp;A12)</f>
        <v>49</v>
      </c>
      <c r="F12" s="58">
        <f>COUNTIFS('3way'!$C$3:$C$7690,"&gt;=  28% ",'3way'!$AE$3:$AE$7690,"2",'3way'!$Z$3:$Z$7690,"="  &amp;A12)</f>
        <v>22</v>
      </c>
      <c r="G12" s="58">
        <f>COUNTIFS('3way'!$C$3:$C$7690,"&gt;=  28% ",'3way'!$AE$3:$AE$7690,"&lt;&gt;2",'3way'!$Z$3:$Z$7690,"="  &amp;A12)</f>
        <v>75</v>
      </c>
      <c r="H12" s="6">
        <f>(B12/((COUNTIF('3way'!$Z$3:$Z$7690,"="&amp;A12))))</f>
        <v>0.26973684210526316</v>
      </c>
      <c r="I12" s="6">
        <f>(C12/(COUNTIF('3way'!$Z$3:$Z$7690,"="&amp;A12)))</f>
        <v>0.46052631578947367</v>
      </c>
      <c r="J12" s="6">
        <f>(D12/(COUNTIF('3way'!$Z$3:$Z$7690,"="&amp;A12)))</f>
        <v>5.921052631578947E-2</v>
      </c>
      <c r="K12" s="6">
        <f>(E12/(COUNTIF('3way'!$Z$3:$Z$7690,"="&amp;A12)))</f>
        <v>0.32236842105263158</v>
      </c>
      <c r="L12" s="6">
        <f>(F12/(COUNTIF('3way'!$Z$3:$Z$7690,"="&amp;A12)))</f>
        <v>0.14473684210526316</v>
      </c>
      <c r="M12" s="6">
        <f>(G12/(COUNTIF('3way'!$Z$3:$Z$7690,"="&amp;A12)))</f>
        <v>0.49342105263157893</v>
      </c>
      <c r="N12" s="58">
        <f>COUNTIFS('3way'!$R$3:$R$7690,"&gt;=  45% ",'3way'!$AE$3:$AE$7690,"1",'3way'!$Z$3:$Z$7690,"="  &amp;A12)</f>
        <v>52</v>
      </c>
      <c r="O12">
        <f>COUNTIFS('3way'!$R$3:$R$7690,"&gt;=  45% ",'3way'!$AE$3:$AE$7690,"&lt;&gt;1",'3way'!$Z$3:$Z$7690,"="  &amp;A12)</f>
        <v>88</v>
      </c>
      <c r="P12">
        <f>COUNTIFS('3way'!$S$3:$S$7690,"&gt;=  26% ",'3way'!$AE$3:$AE$7690,"X",'3way'!$Z$3:$Z$7690,"="  &amp;A12)</f>
        <v>12</v>
      </c>
      <c r="Q12">
        <f>COUNTIFS('3way'!$S$3:$S$7690,"&gt;=  26% ",'3way'!$AE$3:$AE$7690,"&lt;&gt;X",'3way'!$Z$3:$Z$7690,"="  &amp;A12)</f>
        <v>55</v>
      </c>
      <c r="R12">
        <f>COUNTIFS('3way'!$T$3:$T$7690,"&gt;=  28% ",'3way'!$AE$3:$AE$7690,"2",'3way'!$Z$3:$Z$7690,"="  &amp;A12)</f>
        <v>23</v>
      </c>
      <c r="S12" s="73">
        <f>COUNTIFS('3way'!$T$3:$T$7690,"&gt;=  28% ",'3way'!$AE$3:$AE$7690,"&lt;&gt;2",'3way'!$Z$3:$Z$7690,"="  &amp;A12)</f>
        <v>66</v>
      </c>
      <c r="T12" s="6">
        <f>(N12/(COUNTIF('3way'!$Z$3:$Z$7690,"="&amp;A12)))</f>
        <v>0.34210526315789475</v>
      </c>
      <c r="U12" s="6">
        <f>(O12/(COUNTIF('3way'!$Z$3:$Z$7690,"="&amp;A12)))</f>
        <v>0.57894736842105265</v>
      </c>
      <c r="V12" s="6">
        <f>(P12/(COUNTIF('3way'!$Z$3:$Z$7690,"="&amp;A12)))</f>
        <v>7.8947368421052627E-2</v>
      </c>
      <c r="W12" s="6">
        <f>(Q12/(COUNTIF('3way'!$Z$3:$Z$7690,"="&amp;A12)))</f>
        <v>0.36184210526315791</v>
      </c>
      <c r="X12" s="6">
        <f>(R12/(COUNTIF('3way'!$Z$3:$Z$7690,"="&amp;A12)))</f>
        <v>0.15131578947368421</v>
      </c>
      <c r="Y12" s="6">
        <f>(S12/(COUNTIF('3way'!$Z$3:$Z$7690,"="&amp;A12)))</f>
        <v>0.43421052631578949</v>
      </c>
      <c r="Z12">
        <f t="shared" si="0"/>
        <v>72</v>
      </c>
      <c r="AA12" s="6">
        <f>(Z12/(COUNTIF('3way'!$Z$3:$Z$7690,"="&amp;A12)))</f>
        <v>0.47368421052631576</v>
      </c>
      <c r="AB12">
        <f t="shared" si="1"/>
        <v>87</v>
      </c>
      <c r="AC12" s="6">
        <f>(AB12/(COUNTIF('3way'!$Z$3:$Z$7690,"="&amp;A12)))</f>
        <v>0.57236842105263153</v>
      </c>
      <c r="AD12">
        <f t="shared" si="2"/>
        <v>194</v>
      </c>
      <c r="AE12" s="6">
        <f>(AD12/(COUNTIF('3way'!$Z$3:$Z$7690,"="&amp;A12)))</f>
        <v>1.2763157894736843</v>
      </c>
      <c r="AF12">
        <f t="shared" si="3"/>
        <v>209</v>
      </c>
      <c r="AG12" s="6">
        <f>(AF12/(COUNTIF('3way'!$Z$3:$Z$7690,"="&amp;A12)))</f>
        <v>1.375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9</v>
      </c>
      <c r="C13" s="58">
        <f>COUNTIFS('3way'!$A$3:$A$7690,"&gt;=  45% ",'3way'!$AE$3:$AE$7690,"&lt;&gt;1",'3way'!$Z$3:$Z$7690,"="  &amp;A13)</f>
        <v>15</v>
      </c>
      <c r="D13" s="58">
        <f>COUNTIFS('3way'!$B$3:$B$7690,"&gt;=  26% ",'3way'!$AE$3:$AE$7690,"X",'3way'!$Z$3:$Z$7690,"="  &amp;A13)</f>
        <v>3</v>
      </c>
      <c r="E13" s="58">
        <f>COUNTIFS('3way'!$B$3:$B$7690,"&gt;=  26% ",'3way'!$AE$3:$AE$7690,"&lt;&gt;X",'3way'!$Z$3:$Z$7690,"="  &amp;A13)</f>
        <v>13</v>
      </c>
      <c r="F13" s="58">
        <f>COUNTIFS('3way'!$C$3:$C$7690,"&gt;=  28% ",'3way'!$AE$3:$AE$7690,"2",'3way'!$Z$3:$Z$7690,"="  &amp;A13)</f>
        <v>8</v>
      </c>
      <c r="G13" s="58">
        <f>COUNTIFS('3way'!$C$3:$C$7690,"&gt;=  28% ",'3way'!$AE$3:$AE$7690,"&lt;&gt;2",'3way'!$Z$3:$Z$7690,"="  &amp;A13)</f>
        <v>22</v>
      </c>
      <c r="H13" s="6">
        <f>(B13/((COUNTIF('3way'!$Z$3:$Z$7690,"="&amp;A13))))</f>
        <v>0.23684210526315788</v>
      </c>
      <c r="I13" s="6">
        <f>(C13/(COUNTIF('3way'!$Z$3:$Z$7690,"="&amp;A13)))</f>
        <v>0.39473684210526316</v>
      </c>
      <c r="J13" s="6">
        <f>(D13/(COUNTIF('3way'!$Z$3:$Z$7690,"="&amp;A13)))</f>
        <v>7.8947368421052627E-2</v>
      </c>
      <c r="K13" s="6">
        <f>(E13/(COUNTIF('3way'!$Z$3:$Z$7690,"="&amp;A13)))</f>
        <v>0.34210526315789475</v>
      </c>
      <c r="L13" s="6">
        <f>(F13/(COUNTIF('3way'!$Z$3:$Z$7690,"="&amp;A13)))</f>
        <v>0.21052631578947367</v>
      </c>
      <c r="M13" s="6">
        <f>(G13/(COUNTIF('3way'!$Z$3:$Z$7690,"="&amp;A13)))</f>
        <v>0.57894736842105265</v>
      </c>
      <c r="N13" s="58">
        <f>COUNTIFS('3way'!$R$3:$R$7690,"&gt;=  45% ",'3way'!$AE$3:$AE$7690,"1",'3way'!$Z$3:$Z$7690,"="  &amp;A13)</f>
        <v>7</v>
      </c>
      <c r="O13">
        <f>COUNTIFS('3way'!$R$3:$R$7690,"&gt;=  45% ",'3way'!$AE$3:$AE$7690,"&lt;&gt;1",'3way'!$Z$3:$Z$7690,"="  &amp;A13)</f>
        <v>13</v>
      </c>
      <c r="P13">
        <f>COUNTIFS('3way'!$S$3:$S$7690,"&gt;=  26% ",'3way'!$AE$3:$AE$7690,"X",'3way'!$Z$3:$Z$7690,"="  &amp;A13)</f>
        <v>4</v>
      </c>
      <c r="Q13">
        <f>COUNTIFS('3way'!$S$3:$S$7690,"&gt;=  26% ",'3way'!$AE$3:$AE$7690,"&lt;&gt;X",'3way'!$Z$3:$Z$7690,"="  &amp;A13)</f>
        <v>21</v>
      </c>
      <c r="R13">
        <f>COUNTIFS('3way'!$T$3:$T$7690,"&gt;=  28% ",'3way'!$AE$3:$AE$7690,"2",'3way'!$Z$3:$Z$7690,"="  &amp;A13)</f>
        <v>8</v>
      </c>
      <c r="S13" s="73">
        <f>COUNTIFS('3way'!$T$3:$T$7690,"&gt;=  28% ",'3way'!$AE$3:$AE$7690,"&lt;&gt;2",'3way'!$Z$3:$Z$7690,"="  &amp;A13)</f>
        <v>22</v>
      </c>
      <c r="T13" s="6">
        <f>(N13/(COUNTIF('3way'!$Z$3:$Z$7690,"="&amp;A13)))</f>
        <v>0.18421052631578946</v>
      </c>
      <c r="U13" s="6">
        <f>(O13/(COUNTIF('3way'!$Z$3:$Z$7690,"="&amp;A13)))</f>
        <v>0.34210526315789475</v>
      </c>
      <c r="V13" s="6">
        <f>(P13/(COUNTIF('3way'!$Z$3:$Z$7690,"="&amp;A13)))</f>
        <v>0.10526315789473684</v>
      </c>
      <c r="W13" s="6">
        <f>(Q13/(COUNTIF('3way'!$Z$3:$Z$7690,"="&amp;A13)))</f>
        <v>0.55263157894736847</v>
      </c>
      <c r="X13" s="6">
        <f>(R13/(COUNTIF('3way'!$Z$3:$Z$7690,"="&amp;A13)))</f>
        <v>0.21052631578947367</v>
      </c>
      <c r="Y13" s="6">
        <f>(S13/(COUNTIF('3way'!$Z$3:$Z$7690,"="&amp;A13)))</f>
        <v>0.57894736842105265</v>
      </c>
      <c r="Z13">
        <f t="shared" si="0"/>
        <v>20</v>
      </c>
      <c r="AA13" s="6">
        <f>(Z13/(COUNTIF('3way'!$Z$3:$Z$7690,"="&amp;A13)))</f>
        <v>0.52631578947368418</v>
      </c>
      <c r="AB13">
        <f t="shared" si="1"/>
        <v>19</v>
      </c>
      <c r="AC13" s="6">
        <f>(AB13/(COUNTIF('3way'!$Z$3:$Z$7690,"="&amp;A13)))</f>
        <v>0.5</v>
      </c>
      <c r="AD13">
        <f t="shared" si="2"/>
        <v>50</v>
      </c>
      <c r="AE13" s="6">
        <f>(AD13/(COUNTIF('3way'!$Z$3:$Z$7690,"="&amp;A13)))</f>
        <v>1.3157894736842106</v>
      </c>
      <c r="AF13">
        <f t="shared" si="3"/>
        <v>56</v>
      </c>
      <c r="AG13" s="6">
        <f>(AF13/(COUNTIF('3way'!$Z$3:$Z$7690,"="&amp;A13)))</f>
        <v>1.4736842105263157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16</v>
      </c>
      <c r="C14" s="58">
        <f>COUNTIFS('3way'!$A$3:$A$7690,"&gt;=  45% ",'3way'!$AE$3:$AE$7690,"&lt;&gt;1",'3way'!$Z$3:$Z$7690,"="  &amp;A14)</f>
        <v>30</v>
      </c>
      <c r="D14" s="58">
        <f>COUNTIFS('3way'!$B$3:$B$7690,"&gt;=  26% ",'3way'!$AE$3:$AE$7690,"X",'3way'!$Z$3:$Z$7690,"="  &amp;A14)</f>
        <v>4</v>
      </c>
      <c r="E14" s="58">
        <f>COUNTIFS('3way'!$B$3:$B$7690,"&gt;=  26% ",'3way'!$AE$3:$AE$7690,"&lt;&gt;X",'3way'!$Z$3:$Z$7690,"="  &amp;A14)</f>
        <v>25</v>
      </c>
      <c r="F14" s="58">
        <f>COUNTIFS('3way'!$C$3:$C$7690,"&gt;=  28% ",'3way'!$AE$3:$AE$7690,"2",'3way'!$Z$3:$Z$7690,"="  &amp;A14)</f>
        <v>14</v>
      </c>
      <c r="G14" s="58">
        <f>COUNTIFS('3way'!$C$3:$C$7690,"&gt;=  28% ",'3way'!$AE$3:$AE$7690,"&lt;&gt;2",'3way'!$Z$3:$Z$7690,"="  &amp;A14)</f>
        <v>35</v>
      </c>
      <c r="H14" s="6">
        <f>(B14/((COUNTIF('3way'!$Z$3:$Z$7690,"="&amp;A14))))</f>
        <v>0.20779220779220781</v>
      </c>
      <c r="I14" s="6">
        <f>(C14/(COUNTIF('3way'!$Z$3:$Z$7690,"="&amp;A14)))</f>
        <v>0.38961038961038963</v>
      </c>
      <c r="J14" s="6">
        <f>(D14/(COUNTIF('3way'!$Z$3:$Z$7690,"="&amp;A14)))</f>
        <v>5.1948051948051951E-2</v>
      </c>
      <c r="K14" s="6">
        <f>(E14/(COUNTIF('3way'!$Z$3:$Z$7690,"="&amp;A14)))</f>
        <v>0.32467532467532467</v>
      </c>
      <c r="L14" s="6">
        <f>(F14/(COUNTIF('3way'!$Z$3:$Z$7690,"="&amp;A14)))</f>
        <v>0.18181818181818182</v>
      </c>
      <c r="M14" s="6">
        <f>(G14/(COUNTIF('3way'!$Z$3:$Z$7690,"="&amp;A14)))</f>
        <v>0.45454545454545453</v>
      </c>
      <c r="N14" s="58">
        <f>COUNTIFS('3way'!$R$3:$R$7690,"&gt;=  45% ",'3way'!$AE$3:$AE$7690,"1",'3way'!$Z$3:$Z$7690,"="  &amp;A14)</f>
        <v>21</v>
      </c>
      <c r="O14">
        <f>COUNTIFS('3way'!$R$3:$R$7690,"&gt;=  45% ",'3way'!$AE$3:$AE$7690,"&lt;&gt;1",'3way'!$Z$3:$Z$7690,"="  &amp;A14)</f>
        <v>33</v>
      </c>
      <c r="P14">
        <f>COUNTIFS('3way'!$S$3:$S$7690,"&gt;=  26% ",'3way'!$AE$3:$AE$7690,"X",'3way'!$Z$3:$Z$7690,"="  &amp;A14)</f>
        <v>14</v>
      </c>
      <c r="Q14">
        <f>COUNTIFS('3way'!$S$3:$S$7690,"&gt;=  26% ",'3way'!$AE$3:$AE$7690,"&lt;&gt;X",'3way'!$Z$3:$Z$7690,"="  &amp;A14)</f>
        <v>33</v>
      </c>
      <c r="R14">
        <f>COUNTIFS('3way'!$T$3:$T$7690,"&gt;=  28% ",'3way'!$AE$3:$AE$7690,"2",'3way'!$Z$3:$Z$7690,"="  &amp;A14)</f>
        <v>20</v>
      </c>
      <c r="S14" s="73">
        <f>COUNTIFS('3way'!$T$3:$T$7690,"&gt;=  28% ",'3way'!$AE$3:$AE$7690,"&lt;&gt;2",'3way'!$Z$3:$Z$7690,"="  &amp;A14)</f>
        <v>43</v>
      </c>
      <c r="T14" s="6">
        <f>(N14/(COUNTIF('3way'!$Z$3:$Z$7690,"="&amp;A14)))</f>
        <v>0.27272727272727271</v>
      </c>
      <c r="U14" s="6">
        <f>(O14/(COUNTIF('3way'!$Z$3:$Z$7690,"="&amp;A14)))</f>
        <v>0.42857142857142855</v>
      </c>
      <c r="V14" s="6">
        <f>(P14/(COUNTIF('3way'!$Z$3:$Z$7690,"="&amp;A14)))</f>
        <v>0.18181818181818182</v>
      </c>
      <c r="W14" s="6">
        <f>(Q14/(COUNTIF('3way'!$Z$3:$Z$7690,"="&amp;A14)))</f>
        <v>0.42857142857142855</v>
      </c>
      <c r="X14" s="6">
        <f>(R14/(COUNTIF('3way'!$Z$3:$Z$7690,"="&amp;A14)))</f>
        <v>0.25974025974025972</v>
      </c>
      <c r="Y14" s="6">
        <f>(S14/(COUNTIF('3way'!$Z$3:$Z$7690,"="&amp;A14)))</f>
        <v>0.55844155844155841</v>
      </c>
      <c r="Z14">
        <f t="shared" si="0"/>
        <v>34</v>
      </c>
      <c r="AA14" s="6">
        <f>(Z14/(COUNTIF('3way'!$Z$3:$Z$7690,"="&amp;A14)))</f>
        <v>0.44155844155844154</v>
      </c>
      <c r="AB14">
        <f t="shared" si="1"/>
        <v>55</v>
      </c>
      <c r="AC14" s="6">
        <f>(AB14/(COUNTIF('3way'!$Z$3:$Z$7690,"="&amp;A14)))</f>
        <v>0.7142857142857143</v>
      </c>
      <c r="AD14">
        <f t="shared" si="2"/>
        <v>90</v>
      </c>
      <c r="AE14" s="6">
        <f>(AD14/(COUNTIF('3way'!$Z$3:$Z$7690,"="&amp;A14)))</f>
        <v>1.1688311688311688</v>
      </c>
      <c r="AF14">
        <f t="shared" si="3"/>
        <v>109</v>
      </c>
      <c r="AG14" s="6">
        <f>(AF14/(COUNTIF('3way'!$Z$3:$Z$7690,"="&amp;A14)))</f>
        <v>1.4155844155844155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16</v>
      </c>
      <c r="C15" s="58">
        <f>COUNTIFS('3way'!$A$3:$A$7690,"&gt;=  45% ",'3way'!$AE$3:$AE$7690,"&lt;&gt;1",'3way'!$Z$3:$Z$7690,"="  &amp;A15)</f>
        <v>36</v>
      </c>
      <c r="D15" s="58">
        <f>COUNTIFS('3way'!$B$3:$B$7690,"&gt;=  26% ",'3way'!$AE$3:$AE$7690,"X",'3way'!$Z$3:$Z$7690,"="  &amp;A15)</f>
        <v>23</v>
      </c>
      <c r="E15" s="58">
        <f>COUNTIFS('3way'!$B$3:$B$7690,"&gt;=  26% ",'3way'!$AE$3:$AE$7690,"&lt;&gt;X",'3way'!$Z$3:$Z$7690,"="  &amp;A15)</f>
        <v>34</v>
      </c>
      <c r="F15" s="58">
        <f>COUNTIFS('3way'!$C$3:$C$7690,"&gt;=  28% ",'3way'!$AE$3:$AE$7690,"2",'3way'!$Z$3:$Z$7690,"="  &amp;A15)</f>
        <v>16</v>
      </c>
      <c r="G15" s="58">
        <f>COUNTIFS('3way'!$C$3:$C$7690,"&gt;=  28% ",'3way'!$AE$3:$AE$7690,"&lt;&gt;2",'3way'!$Z$3:$Z$7690,"="  &amp;A15)</f>
        <v>60</v>
      </c>
      <c r="H15" s="6">
        <f>(B15/((COUNTIF('3way'!$Z$3:$Z$7690,"="&amp;A15))))</f>
        <v>0.1553398058252427</v>
      </c>
      <c r="I15" s="6">
        <f>(C15/(COUNTIF('3way'!$Z$3:$Z$7690,"="&amp;A15)))</f>
        <v>0.34951456310679613</v>
      </c>
      <c r="J15" s="6">
        <f>(D15/(COUNTIF('3way'!$Z$3:$Z$7690,"="&amp;A15)))</f>
        <v>0.22330097087378642</v>
      </c>
      <c r="K15" s="6">
        <f>(E15/(COUNTIF('3way'!$Z$3:$Z$7690,"="&amp;A15)))</f>
        <v>0.3300970873786408</v>
      </c>
      <c r="L15" s="6">
        <f>(F15/(COUNTIF('3way'!$Z$3:$Z$7690,"="&amp;A15)))</f>
        <v>0.1553398058252427</v>
      </c>
      <c r="M15" s="6">
        <f>(G15/(COUNTIF('3way'!$Z$3:$Z$7690,"="&amp;A15)))</f>
        <v>0.58252427184466016</v>
      </c>
      <c r="N15" s="58">
        <f>COUNTIFS('3way'!$R$3:$R$7690,"&gt;=  45% ",'3way'!$AE$3:$AE$7690,"1",'3way'!$Z$3:$Z$7690,"="  &amp;A15)</f>
        <v>21</v>
      </c>
      <c r="O15">
        <f>COUNTIFS('3way'!$R$3:$R$7690,"&gt;=  45% ",'3way'!$AE$3:$AE$7690,"&lt;&gt;1",'3way'!$Z$3:$Z$7690,"="  &amp;A15)</f>
        <v>43</v>
      </c>
      <c r="P15">
        <f>COUNTIFS('3way'!$S$3:$S$7690,"&gt;=  26% ",'3way'!$AE$3:$AE$7690,"X",'3way'!$Z$3:$Z$7690,"="  &amp;A15)</f>
        <v>31</v>
      </c>
      <c r="Q15">
        <f>COUNTIFS('3way'!$S$3:$S$7690,"&gt;=  26% ",'3way'!$AE$3:$AE$7690,"&lt;&gt;X",'3way'!$Z$3:$Z$7690,"="  &amp;A15)</f>
        <v>46</v>
      </c>
      <c r="R15">
        <f>COUNTIFS('3way'!$T$3:$T$7690,"&gt;=  28% ",'3way'!$AE$3:$AE$7690,"2",'3way'!$Z$3:$Z$7690,"="  &amp;A15)</f>
        <v>17</v>
      </c>
      <c r="S15" s="73">
        <f>COUNTIFS('3way'!$T$3:$T$7690,"&gt;=  28% ",'3way'!$AE$3:$AE$7690,"&lt;&gt;2",'3way'!$Z$3:$Z$7690,"="  &amp;A15)</f>
        <v>54</v>
      </c>
      <c r="T15" s="6">
        <f>(N15/(COUNTIF('3way'!$Z$3:$Z$7690,"="&amp;A15)))</f>
        <v>0.20388349514563106</v>
      </c>
      <c r="U15" s="6">
        <f>(O15/(COUNTIF('3way'!$Z$3:$Z$7690,"="&amp;A15)))</f>
        <v>0.41747572815533979</v>
      </c>
      <c r="V15" s="6">
        <f>(P15/(COUNTIF('3way'!$Z$3:$Z$7690,"="&amp;A15)))</f>
        <v>0.30097087378640774</v>
      </c>
      <c r="W15" s="6">
        <f>(Q15/(COUNTIF('3way'!$Z$3:$Z$7690,"="&amp;A15)))</f>
        <v>0.44660194174757284</v>
      </c>
      <c r="X15" s="6">
        <f>(R15/(COUNTIF('3way'!$Z$3:$Z$7690,"="&amp;A15)))</f>
        <v>0.1650485436893204</v>
      </c>
      <c r="Y15" s="6">
        <f>(S15/(COUNTIF('3way'!$Z$3:$Z$7690,"="&amp;A15)))</f>
        <v>0.52427184466019416</v>
      </c>
      <c r="Z15">
        <f t="shared" si="0"/>
        <v>55</v>
      </c>
      <c r="AA15" s="6">
        <f>(Z15/(COUNTIF('3way'!$Z$3:$Z$7690,"="&amp;A15)))</f>
        <v>0.53398058252427183</v>
      </c>
      <c r="AB15">
        <f t="shared" si="1"/>
        <v>69</v>
      </c>
      <c r="AC15" s="6">
        <f>(AB15/(COUNTIF('3way'!$Z$3:$Z$7690,"="&amp;A15)))</f>
        <v>0.66990291262135926</v>
      </c>
      <c r="AD15">
        <f t="shared" si="2"/>
        <v>130</v>
      </c>
      <c r="AE15" s="6">
        <f>(AD15/(COUNTIF('3way'!$Z$3:$Z$7690,"="&amp;A15)))</f>
        <v>1.2621359223300972</v>
      </c>
      <c r="AF15">
        <f t="shared" si="3"/>
        <v>143</v>
      </c>
      <c r="AG15" s="6">
        <f>(AF15/(COUNTIF('3way'!$Z$3:$Z$7690,"="&amp;A15)))</f>
        <v>1.3883495145631068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13</v>
      </c>
      <c r="C16" s="58">
        <f>COUNTIFS('3way'!$A$3:$A$7690,"&gt;=  45% ",'3way'!$AE$3:$AE$7690,"&lt;&gt;1",'3way'!$Z$3:$Z$7690,"="  &amp;A16)</f>
        <v>17</v>
      </c>
      <c r="D16" s="58">
        <f>COUNTIFS('3way'!$B$3:$B$7690,"&gt;=  26% ",'3way'!$AE$3:$AE$7690,"X",'3way'!$Z$3:$Z$7690,"="  &amp;A16)</f>
        <v>7</v>
      </c>
      <c r="E16" s="58">
        <f>COUNTIFS('3way'!$B$3:$B$7690,"&gt;=  26% ",'3way'!$AE$3:$AE$7690,"&lt;&gt;X",'3way'!$Z$3:$Z$7690,"="  &amp;A16)</f>
        <v>8</v>
      </c>
      <c r="F16" s="58">
        <f>COUNTIFS('3way'!$C$3:$C$7690,"&gt;=  28% ",'3way'!$AE$3:$AE$7690,"2",'3way'!$Z$3:$Z$7690,"="  &amp;A16)</f>
        <v>4</v>
      </c>
      <c r="G16" s="58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5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3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12</v>
      </c>
      <c r="C17" s="58">
        <f>COUNTIFS('3way'!$A$3:$A$7690,"&gt;=  45% ",'3way'!$AE$3:$AE$7690,"&lt;&gt;1",'3way'!$Z$3:$Z$7690,"="  &amp;A17)</f>
        <v>17</v>
      </c>
      <c r="D17" s="58">
        <f>COUNTIFS('3way'!$B$3:$B$7690,"&gt;=  26% ",'3way'!$AE$3:$AE$7690,"X",'3way'!$Z$3:$Z$7690,"="  &amp;A17)</f>
        <v>1</v>
      </c>
      <c r="E17" s="58">
        <f>COUNTIFS('3way'!$B$3:$B$7690,"&gt;=  26% ",'3way'!$AE$3:$AE$7690,"&lt;&gt;X",'3way'!$Z$3:$Z$7690,"="  &amp;A17)</f>
        <v>16</v>
      </c>
      <c r="F17" s="58">
        <f>COUNTIFS('3way'!$C$3:$C$7690,"&gt;=  28% ",'3way'!$AE$3:$AE$7690,"2",'3way'!$Z$3:$Z$7690,"="  &amp;A17)</f>
        <v>15</v>
      </c>
      <c r="G17" s="58">
        <f>COUNTIFS('3way'!$C$3:$C$7690,"&gt;=  28% ",'3way'!$AE$3:$AE$7690,"&lt;&gt;2",'3way'!$Z$3:$Z$7690,"="  &amp;A17)</f>
        <v>31</v>
      </c>
      <c r="H17" s="6">
        <f>(B17/((COUNTIF('3way'!$Z$3:$Z$7690,"="&amp;A17))))</f>
        <v>0.22222222222222221</v>
      </c>
      <c r="I17" s="6">
        <f>(C17/(COUNTIF('3way'!$Z$3:$Z$7690,"="&amp;A17)))</f>
        <v>0.31481481481481483</v>
      </c>
      <c r="J17" s="6">
        <f>(D17/(COUNTIF('3way'!$Z$3:$Z$7690,"="&amp;A17)))</f>
        <v>1.8518518518518517E-2</v>
      </c>
      <c r="K17" s="6">
        <f>(E17/(COUNTIF('3way'!$Z$3:$Z$7690,"="&amp;A17)))</f>
        <v>0.29629629629629628</v>
      </c>
      <c r="L17" s="6">
        <f>(F17/(COUNTIF('3way'!$Z$3:$Z$7690,"="&amp;A17)))</f>
        <v>0.27777777777777779</v>
      </c>
      <c r="M17" s="6">
        <f>(G17/(COUNTIF('3way'!$Z$3:$Z$7690,"="&amp;A17)))</f>
        <v>0.57407407407407407</v>
      </c>
      <c r="N17" s="58">
        <f>COUNTIFS('3way'!$R$3:$R$7690,"&gt;=  45% ",'3way'!$AE$3:$AE$7690,"1",'3way'!$Z$3:$Z$7690,"="  &amp;A17)</f>
        <v>12</v>
      </c>
      <c r="O17">
        <f>COUNTIFS('3way'!$R$3:$R$7690,"&gt;=  45% ",'3way'!$AE$3:$AE$7690,"&lt;&gt;1",'3way'!$Z$3:$Z$7690,"="  &amp;A17)</f>
        <v>18</v>
      </c>
      <c r="P17">
        <f>COUNTIFS('3way'!$S$3:$S$7690,"&gt;=  26% ",'3way'!$AE$3:$AE$7690,"X",'3way'!$Z$3:$Z$7690,"="  &amp;A17)</f>
        <v>9</v>
      </c>
      <c r="Q17">
        <f>COUNTIFS('3way'!$S$3:$S$7690,"&gt;=  26% ",'3way'!$AE$3:$AE$7690,"&lt;&gt;X",'3way'!$Z$3:$Z$7690,"="  &amp;A17)</f>
        <v>21</v>
      </c>
      <c r="R17">
        <f>COUNTIFS('3way'!$T$3:$T$7690,"&gt;=  28% ",'3way'!$AE$3:$AE$7690,"2",'3way'!$Z$3:$Z$7690,"="  &amp;A17)</f>
        <v>16</v>
      </c>
      <c r="S17" s="73">
        <f>COUNTIFS('3way'!$T$3:$T$7690,"&gt;=  28% ",'3way'!$AE$3:$AE$7690,"&lt;&gt;2",'3way'!$Z$3:$Z$7690,"="  &amp;A17)</f>
        <v>36</v>
      </c>
      <c r="T17" s="6">
        <f>(N17/(COUNTIF('3way'!$Z$3:$Z$7690,"="&amp;A17)))</f>
        <v>0.22222222222222221</v>
      </c>
      <c r="U17" s="6">
        <f>(O17/(COUNTIF('3way'!$Z$3:$Z$7690,"="&amp;A17)))</f>
        <v>0.33333333333333331</v>
      </c>
      <c r="V17" s="6">
        <f>(P17/(COUNTIF('3way'!$Z$3:$Z$7690,"="&amp;A17)))</f>
        <v>0.16666666666666666</v>
      </c>
      <c r="W17" s="6">
        <f>(Q17/(COUNTIF('3way'!$Z$3:$Z$7690,"="&amp;A17)))</f>
        <v>0.3888888888888889</v>
      </c>
      <c r="X17" s="6">
        <f>(R17/(COUNTIF('3way'!$Z$3:$Z$7690,"="&amp;A17)))</f>
        <v>0.29629629629629628</v>
      </c>
      <c r="Y17" s="6">
        <f>(S17/(COUNTIF('3way'!$Z$3:$Z$7690,"="&amp;A17)))</f>
        <v>0.66666666666666663</v>
      </c>
      <c r="Z17">
        <f t="shared" si="0"/>
        <v>28</v>
      </c>
      <c r="AA17" s="6">
        <f>(Z17/(COUNTIF('3way'!$Z$3:$Z$7690,"="&amp;A17)))</f>
        <v>0.51851851851851849</v>
      </c>
      <c r="AB17">
        <f t="shared" si="1"/>
        <v>37</v>
      </c>
      <c r="AC17" s="6">
        <f>(AB17/(COUNTIF('3way'!$Z$3:$Z$7690,"="&amp;A17)))</f>
        <v>0.68518518518518523</v>
      </c>
      <c r="AD17">
        <f t="shared" si="2"/>
        <v>64</v>
      </c>
      <c r="AE17" s="6">
        <f>(AD17/(COUNTIF('3way'!$Z$3:$Z$7690,"="&amp;A17)))</f>
        <v>1.1851851851851851</v>
      </c>
      <c r="AF17">
        <f t="shared" si="3"/>
        <v>75</v>
      </c>
      <c r="AG17" s="6">
        <f>(AF17/(COUNTIF('3way'!$Z$3:$Z$7690,"="&amp;A17)))</f>
        <v>1.3888888888888888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8</v>
      </c>
      <c r="C18" s="58">
        <f>COUNTIFS('3way'!$A$3:$A$7690,"&gt;=  45% ",'3way'!$AE$3:$AE$7690,"&lt;&gt;1",'3way'!$Z$3:$Z$7690,"="  &amp;A18)</f>
        <v>17</v>
      </c>
      <c r="D18" s="58">
        <f>COUNTIFS('3way'!$B$3:$B$7690,"&gt;=  26% ",'3way'!$AE$3:$AE$7690,"X",'3way'!$Z$3:$Z$7690,"="  &amp;A18)</f>
        <v>2</v>
      </c>
      <c r="E18" s="58">
        <f>COUNTIFS('3way'!$B$3:$B$7690,"&gt;=  26% ",'3way'!$AE$3:$AE$7690,"&lt;&gt;X",'3way'!$Z$3:$Z$7690,"="  &amp;A18)</f>
        <v>5</v>
      </c>
      <c r="F18" s="58">
        <f>COUNTIFS('3way'!$C$3:$C$7690,"&gt;=  28% ",'3way'!$AE$3:$AE$7690,"2",'3way'!$Z$3:$Z$7690,"="  &amp;A18)</f>
        <v>10</v>
      </c>
      <c r="G18" s="58">
        <f>COUNTIFS('3way'!$C$3:$C$7690,"&gt;=  28% ",'3way'!$AE$3:$AE$7690,"&lt;&gt;2",'3way'!$Z$3:$Z$7690,"="  &amp;A18)</f>
        <v>19</v>
      </c>
      <c r="H18" s="6">
        <f>(B18/((COUNTIF('3way'!$Z$3:$Z$7690,"="&amp;A18))))</f>
        <v>0.21052631578947367</v>
      </c>
      <c r="I18" s="6">
        <f>(C18/(COUNTIF('3way'!$Z$3:$Z$7690,"="&amp;A18)))</f>
        <v>0.44736842105263158</v>
      </c>
      <c r="J18" s="6">
        <f>(D18/(COUNTIF('3way'!$Z$3:$Z$7690,"="&amp;A18)))</f>
        <v>5.2631578947368418E-2</v>
      </c>
      <c r="K18" s="6">
        <f>(E18/(COUNTIF('3way'!$Z$3:$Z$7690,"="&amp;A18)))</f>
        <v>0.13157894736842105</v>
      </c>
      <c r="L18" s="6">
        <f>(F18/(COUNTIF('3way'!$Z$3:$Z$7690,"="&amp;A18)))</f>
        <v>0.26315789473684209</v>
      </c>
      <c r="M18" s="6">
        <f>(G18/(COUNTIF('3way'!$Z$3:$Z$7690,"="&amp;A18)))</f>
        <v>0.5</v>
      </c>
      <c r="N18" s="58">
        <f>COUNTIFS('3way'!$R$3:$R$7690,"&gt;=  45% ",'3way'!$AE$3:$AE$7690,"1",'3way'!$Z$3:$Z$7690,"="  &amp;A18)</f>
        <v>9</v>
      </c>
      <c r="O18">
        <f>COUNTIFS('3way'!$R$3:$R$7690,"&gt;=  45% ",'3way'!$AE$3:$AE$7690,"&lt;&gt;1",'3way'!$Z$3:$Z$7690,"="  &amp;A18)</f>
        <v>17</v>
      </c>
      <c r="P18">
        <f>COUNTIFS('3way'!$S$3:$S$7690,"&gt;=  26% ",'3way'!$AE$3:$AE$7690,"X",'3way'!$Z$3:$Z$7690,"="  &amp;A18)</f>
        <v>5</v>
      </c>
      <c r="Q18">
        <f>COUNTIFS('3way'!$S$3:$S$7690,"&gt;=  26% ",'3way'!$AE$3:$AE$7690,"&lt;&gt;X",'3way'!$Z$3:$Z$7690,"="  &amp;A18)</f>
        <v>11</v>
      </c>
      <c r="R18">
        <f>COUNTIFS('3way'!$T$3:$T$7690,"&gt;=  28% ",'3way'!$AE$3:$AE$7690,"2",'3way'!$Z$3:$Z$7690,"="  &amp;A18)</f>
        <v>10</v>
      </c>
      <c r="S18" s="73">
        <f>COUNTIFS('3way'!$T$3:$T$7690,"&gt;=  28% ",'3way'!$AE$3:$AE$7690,"&lt;&gt;2",'3way'!$Z$3:$Z$7690,"="  &amp;A18)</f>
        <v>25</v>
      </c>
      <c r="T18" s="6">
        <f>(N18/(COUNTIF('3way'!$Z$3:$Z$7690,"="&amp;A18)))</f>
        <v>0.23684210526315788</v>
      </c>
      <c r="U18" s="6">
        <f>(O18/(COUNTIF('3way'!$Z$3:$Z$7690,"="&amp;A18)))</f>
        <v>0.44736842105263158</v>
      </c>
      <c r="V18" s="6">
        <f>(P18/(COUNTIF('3way'!$Z$3:$Z$7690,"="&amp;A18)))</f>
        <v>0.13157894736842105</v>
      </c>
      <c r="W18" s="6">
        <f>(Q18/(COUNTIF('3way'!$Z$3:$Z$7690,"="&amp;A18)))</f>
        <v>0.28947368421052633</v>
      </c>
      <c r="X18" s="6">
        <f>(R18/(COUNTIF('3way'!$Z$3:$Z$7690,"="&amp;A18)))</f>
        <v>0.26315789473684209</v>
      </c>
      <c r="Y18" s="6">
        <f>(S18/(COUNTIF('3way'!$Z$3:$Z$7690,"="&amp;A18)))</f>
        <v>0.65789473684210531</v>
      </c>
      <c r="Z18">
        <f t="shared" si="0"/>
        <v>20</v>
      </c>
      <c r="AA18" s="6">
        <f>(Z18/(COUNTIF('3way'!$Z$3:$Z$7690,"="&amp;A18)))</f>
        <v>0.52631578947368418</v>
      </c>
      <c r="AB18">
        <f t="shared" si="1"/>
        <v>24</v>
      </c>
      <c r="AC18" s="6">
        <f>(AB18/(COUNTIF('3way'!$Z$3:$Z$7690,"="&amp;A18)))</f>
        <v>0.63157894736842102</v>
      </c>
      <c r="AD18">
        <f t="shared" si="2"/>
        <v>41</v>
      </c>
      <c r="AE18" s="6">
        <f>(AD18/(COUNTIF('3way'!$Z$3:$Z$7690,"="&amp;A18)))</f>
        <v>1.0789473684210527</v>
      </c>
      <c r="AF18">
        <f t="shared" si="3"/>
        <v>53</v>
      </c>
      <c r="AG18" s="6">
        <f>(AF18/(COUNTIF('3way'!$Z$3:$Z$7690,"="&amp;A18)))</f>
        <v>1.3947368421052631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14</v>
      </c>
      <c r="C19" s="58">
        <f>COUNTIFS('3way'!$A$3:$A$7690,"&gt;=  45% ",'3way'!$AE$3:$AE$7690,"&lt;&gt;1",'3way'!$Z$3:$Z$7690,"="  &amp;A19)</f>
        <v>26</v>
      </c>
      <c r="D19" s="58">
        <f>COUNTIFS('3way'!$B$3:$B$7690,"&gt;=  26% ",'3way'!$AE$3:$AE$7690,"X",'3way'!$Z$3:$Z$7690,"="  &amp;A19)</f>
        <v>7</v>
      </c>
      <c r="E19" s="58">
        <f>COUNTIFS('3way'!$B$3:$B$7690,"&gt;=  26% ",'3way'!$AE$3:$AE$7690,"&lt;&gt;X",'3way'!$Z$3:$Z$7690,"="  &amp;A19)</f>
        <v>23</v>
      </c>
      <c r="F19" s="58">
        <f>COUNTIFS('3way'!$C$3:$C$7690,"&gt;=  28% ",'3way'!$AE$3:$AE$7690,"2",'3way'!$Z$3:$Z$7690,"="  &amp;A19)</f>
        <v>12</v>
      </c>
      <c r="G19" s="58">
        <f>COUNTIFS('3way'!$C$3:$C$7690,"&gt;=  28% ",'3way'!$AE$3:$AE$7690,"&lt;&gt;2",'3way'!$Z$3:$Z$7690,"="  &amp;A19)</f>
        <v>31</v>
      </c>
      <c r="H19" s="6">
        <f>(B19/((COUNTIF('3way'!$Z$3:$Z$7690,"="&amp;A19))))</f>
        <v>0.23333333333333334</v>
      </c>
      <c r="I19" s="6">
        <f>(C19/(COUNTIF('3way'!$Z$3:$Z$7690,"="&amp;A19)))</f>
        <v>0.43333333333333335</v>
      </c>
      <c r="J19" s="6">
        <f>(D19/(COUNTIF('3way'!$Z$3:$Z$7690,"="&amp;A19)))</f>
        <v>0.11666666666666667</v>
      </c>
      <c r="K19" s="6">
        <f>(E19/(COUNTIF('3way'!$Z$3:$Z$7690,"="&amp;A19)))</f>
        <v>0.38333333333333336</v>
      </c>
      <c r="L19" s="6">
        <f>(F19/(COUNTIF('3way'!$Z$3:$Z$7690,"="&amp;A19)))</f>
        <v>0.2</v>
      </c>
      <c r="M19" s="6">
        <f>(G19/(COUNTIF('3way'!$Z$3:$Z$7690,"="&amp;A19)))</f>
        <v>0.51666666666666672</v>
      </c>
      <c r="N19" s="58">
        <f>COUNTIFS('3way'!$R$3:$R$7690,"&gt;=  45% ",'3way'!$AE$3:$AE$7690,"1",'3way'!$Z$3:$Z$7690,"="  &amp;A19)</f>
        <v>18</v>
      </c>
      <c r="O19">
        <f>COUNTIFS('3way'!$R$3:$R$7690,"&gt;=  45% ",'3way'!$AE$3:$AE$7690,"&lt;&gt;1",'3way'!$Z$3:$Z$7690,"="  &amp;A19)</f>
        <v>33</v>
      </c>
      <c r="P19">
        <f>COUNTIFS('3way'!$S$3:$S$7690,"&gt;=  26% ",'3way'!$AE$3:$AE$7690,"X",'3way'!$Z$3:$Z$7690,"="  &amp;A19)</f>
        <v>10</v>
      </c>
      <c r="Q19">
        <f>COUNTIFS('3way'!$S$3:$S$7690,"&gt;=  26% ",'3way'!$AE$3:$AE$7690,"&lt;&gt;X",'3way'!$Z$3:$Z$7690,"="  &amp;A19)</f>
        <v>25</v>
      </c>
      <c r="R19">
        <f>COUNTIFS('3way'!$T$3:$T$7690,"&gt;=  28% ",'3way'!$AE$3:$AE$7690,"2",'3way'!$Z$3:$Z$7690,"="  &amp;A19)</f>
        <v>10</v>
      </c>
      <c r="S19" s="73">
        <f>COUNTIFS('3way'!$T$3:$T$7690,"&gt;=  28% ",'3way'!$AE$3:$AE$7690,"&lt;&gt;2",'3way'!$Z$3:$Z$7690,"="  &amp;A19)</f>
        <v>26</v>
      </c>
      <c r="T19" s="6">
        <f>(N19/(COUNTIF('3way'!$Z$3:$Z$7690,"="&amp;A19)))</f>
        <v>0.3</v>
      </c>
      <c r="U19" s="6">
        <f>(O19/(COUNTIF('3way'!$Z$3:$Z$7690,"="&amp;A19)))</f>
        <v>0.55000000000000004</v>
      </c>
      <c r="V19" s="6">
        <f>(P19/(COUNTIF('3way'!$Z$3:$Z$7690,"="&amp;A19)))</f>
        <v>0.16666666666666666</v>
      </c>
      <c r="W19" s="6">
        <f>(Q19/(COUNTIF('3way'!$Z$3:$Z$7690,"="&amp;A19)))</f>
        <v>0.41666666666666669</v>
      </c>
      <c r="X19" s="6">
        <f>(R19/(COUNTIF('3way'!$Z$3:$Z$7690,"="&amp;A19)))</f>
        <v>0.16666666666666666</v>
      </c>
      <c r="Y19" s="6">
        <f>(S19/(COUNTIF('3way'!$Z$3:$Z$7690,"="&amp;A19)))</f>
        <v>0.43333333333333335</v>
      </c>
      <c r="Z19">
        <f t="shared" si="0"/>
        <v>33</v>
      </c>
      <c r="AA19" s="6">
        <f>(Z19/(COUNTIF('3way'!$Z$3:$Z$7690,"="&amp;A19)))</f>
        <v>0.55000000000000004</v>
      </c>
      <c r="AB19">
        <f t="shared" si="1"/>
        <v>38</v>
      </c>
      <c r="AC19" s="6">
        <f>(AB19/(COUNTIF('3way'!$Z$3:$Z$7690,"="&amp;A19)))</f>
        <v>0.6333333333333333</v>
      </c>
      <c r="AD19">
        <f t="shared" si="2"/>
        <v>80</v>
      </c>
      <c r="AE19" s="6">
        <f>(AD19/(COUNTIF('3way'!$Z$3:$Z$7690,"="&amp;A19)))</f>
        <v>1.3333333333333333</v>
      </c>
      <c r="AF19">
        <f t="shared" si="3"/>
        <v>84</v>
      </c>
      <c r="AG19" s="6">
        <f>(AF19/(COUNTIF('3way'!$Z$3:$Z$7690,"="&amp;A19)))</f>
        <v>1.4</v>
      </c>
    </row>
    <row r="20" spans="1:33" s="2" customFormat="1" x14ac:dyDescent="0.25">
      <c r="A20" s="60" t="s">
        <v>224</v>
      </c>
      <c r="B20" s="2">
        <f t="shared" ref="B20:G20" si="4">SUM(B4:B19)</f>
        <v>266</v>
      </c>
      <c r="C20" s="2">
        <f t="shared" si="4"/>
        <v>498</v>
      </c>
      <c r="D20" s="2">
        <f t="shared" si="4"/>
        <v>140</v>
      </c>
      <c r="E20" s="2">
        <f t="shared" si="4"/>
        <v>374</v>
      </c>
      <c r="F20" s="2">
        <f t="shared" si="4"/>
        <v>216</v>
      </c>
      <c r="G20" s="2">
        <f t="shared" si="4"/>
        <v>585</v>
      </c>
      <c r="H20" s="6">
        <f>(B20/((COUNTIF('3way'!$Z$3:$Z$7690,"&lt;&gt;"))))</f>
        <v>0.22038111019055509</v>
      </c>
      <c r="I20" s="6">
        <f>(C20/((COUNTIF('3way'!$Z$3:$Z$7690,"&lt;&gt;"))))</f>
        <v>0.41259320629660312</v>
      </c>
      <c r="J20" s="6">
        <f>(D20/((COUNTIF('3way'!$Z$3:$Z$7690,"&lt;&gt;"))))</f>
        <v>0.115990057995029</v>
      </c>
      <c r="K20" s="6">
        <f>(E20/((COUNTIF('3way'!$Z$3:$Z$7690,"&lt;&gt;"))))</f>
        <v>0.30985915492957744</v>
      </c>
      <c r="L20" s="6">
        <f>(F20/((COUNTIF('3way'!$Z$3:$Z$7690,"&lt;&gt;"))))</f>
        <v>0.17895608947804473</v>
      </c>
      <c r="M20" s="6">
        <f>(G20/((COUNTIF('3way'!$Z$3:$Z$7690,"&lt;&gt;"))))</f>
        <v>0.48467274233637114</v>
      </c>
      <c r="N20" s="2">
        <f t="shared" ref="N20:S20" si="5">SUM(N4:N19)</f>
        <v>283</v>
      </c>
      <c r="O20" s="2">
        <f t="shared" si="5"/>
        <v>496</v>
      </c>
      <c r="P20" s="2">
        <f t="shared" si="5"/>
        <v>219</v>
      </c>
      <c r="Q20" s="2">
        <f t="shared" si="5"/>
        <v>546</v>
      </c>
      <c r="R20" s="2">
        <f t="shared" si="5"/>
        <v>262</v>
      </c>
      <c r="S20" s="2">
        <f t="shared" si="5"/>
        <v>664</v>
      </c>
      <c r="T20" s="61">
        <f>(N20/((COUNTIF('3way'!$Z$3:$Z$7690,"&lt;&gt;"))))</f>
        <v>0.23446561723280862</v>
      </c>
      <c r="U20" s="61">
        <f>(O20/((COUNTIF('3way'!$Z$3:$Z$7690,"&lt;&gt;"))))</f>
        <v>0.41093620546810272</v>
      </c>
      <c r="V20" s="61">
        <f>(P20/((COUNTIF('3way'!$Z$3:$Z$7690,"&lt;&gt;"))))</f>
        <v>0.18144159072079535</v>
      </c>
      <c r="W20" s="61">
        <f>(Q20/((COUNTIF('3way'!$Z$3:$Z$7690,"&lt;&gt;"))))</f>
        <v>0.45236122618061309</v>
      </c>
      <c r="X20" s="61">
        <f>(R20/((COUNTIF('3way'!$Z$3:$Z$7690,"&lt;&gt;"))))</f>
        <v>0.21706710853355426</v>
      </c>
      <c r="Y20" s="61">
        <f>(S20/((COUNTIF('3way'!$Z$3:$Z$7690,"&lt;&gt;"))))</f>
        <v>0.55012427506213757</v>
      </c>
      <c r="Z20">
        <f t="shared" si="0"/>
        <v>622</v>
      </c>
      <c r="AA20" s="61">
        <f>(Z20/((COUNTIF('3way'!$Z$3:$Z$7690,"&lt;&gt;"))))</f>
        <v>0.51532725766362886</v>
      </c>
      <c r="AB20">
        <f t="shared" si="1"/>
        <v>764</v>
      </c>
      <c r="AC20" s="61">
        <f>(AB20/((COUNTIF('3way'!$Z$3:$Z$7690,"&lt;&gt;"))))</f>
        <v>0.63297431648715829</v>
      </c>
      <c r="AD20">
        <f t="shared" si="2"/>
        <v>1457</v>
      </c>
      <c r="AE20" s="61">
        <f>(AD20/((COUNTIF('3way'!$Z$3:$Z$7690,"&lt;&gt;"))))</f>
        <v>1.2071251035625519</v>
      </c>
      <c r="AF20">
        <f t="shared" si="3"/>
        <v>1706</v>
      </c>
      <c r="AG20" s="61">
        <f>(AF20/((COUNTIF('3way'!$Z$3:$Z$7690,"&lt;&gt;"))))</f>
        <v>1.4134217067108534</v>
      </c>
    </row>
    <row r="36" spans="18:18" x14ac:dyDescent="0.25">
      <c r="R36" t="s">
        <v>247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42" t="s">
        <v>73</v>
      </c>
      <c r="D1" s="142"/>
      <c r="E1" s="70" t="s">
        <v>228</v>
      </c>
      <c r="F1" s="147" t="s">
        <v>78</v>
      </c>
      <c r="G1" s="147"/>
      <c r="H1" s="70" t="s">
        <v>228</v>
      </c>
      <c r="I1" s="147" t="s">
        <v>76</v>
      </c>
      <c r="J1" s="147"/>
      <c r="K1" s="70" t="s">
        <v>228</v>
      </c>
      <c r="L1" s="147" t="s">
        <v>75</v>
      </c>
      <c r="M1" s="147"/>
      <c r="N1" s="70" t="s">
        <v>228</v>
      </c>
      <c r="O1" s="147" t="s">
        <v>94</v>
      </c>
      <c r="P1" s="147"/>
      <c r="Q1" s="70" t="s">
        <v>228</v>
      </c>
      <c r="R1" s="147" t="s">
        <v>77</v>
      </c>
      <c r="S1" s="147"/>
      <c r="T1" s="70" t="s">
        <v>228</v>
      </c>
      <c r="U1" s="147" t="s">
        <v>74</v>
      </c>
      <c r="V1" s="147"/>
      <c r="W1" s="70" t="s">
        <v>228</v>
      </c>
      <c r="X1" s="147" t="s">
        <v>86</v>
      </c>
      <c r="Y1" s="147"/>
      <c r="Z1" s="70" t="s">
        <v>228</v>
      </c>
      <c r="AA1" s="147" t="s">
        <v>79</v>
      </c>
      <c r="AB1" s="147"/>
      <c r="AC1" s="70" t="s">
        <v>228</v>
      </c>
      <c r="AD1" s="147" t="s">
        <v>93</v>
      </c>
      <c r="AE1" s="147"/>
      <c r="AF1" s="70" t="s">
        <v>228</v>
      </c>
      <c r="AG1" s="147" t="s">
        <v>100</v>
      </c>
      <c r="AH1" s="147"/>
      <c r="AI1" s="70" t="s">
        <v>228</v>
      </c>
      <c r="AJ1" s="147" t="s">
        <v>87</v>
      </c>
      <c r="AK1" s="147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60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3</v>
      </c>
      <c r="H4" s="68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3</v>
      </c>
      <c r="K4" s="68">
        <f>I4/J4</f>
        <v>0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14</v>
      </c>
      <c r="N4" s="68">
        <f>L4/M4</f>
        <v>0.2857142857142857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2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5</v>
      </c>
      <c r="Z4" s="68">
        <f>X4/Y4</f>
        <v>0.2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3</v>
      </c>
      <c r="AC4" s="68">
        <f>AA4/AB4</f>
        <v>0.33333333333333331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1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1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87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8</v>
      </c>
      <c r="E5" s="68">
        <f t="shared" ref="E5:E19" si="0">C5/D5</f>
        <v>0.125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10</v>
      </c>
      <c r="H5" s="68">
        <f t="shared" ref="H5:H19" si="1">F5/G5</f>
        <v>0.1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8</v>
      </c>
      <c r="K5" s="68">
        <f t="shared" ref="K5:K19" si="2">I5/J5</f>
        <v>0.125</v>
      </c>
      <c r="L5">
        <f>COUNTIFS('2way'!$U$3:$U$7690,"1-1",'2way'!$W$3:$W$7690,"1-1",'2way'!$S$3:$S$7690,"=" &amp;A5)</f>
        <v>3</v>
      </c>
      <c r="M5">
        <f>COUNTIFS('2way'!$W$3:$W$7690,"1-1",'2way'!$S$3:$S$7690,"=" &amp;A5)</f>
        <v>13</v>
      </c>
      <c r="N5" s="68">
        <f t="shared" ref="N5:N19" si="3">L5/M5</f>
        <v>0.23076923076923078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5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2</v>
      </c>
      <c r="W5" s="68">
        <f t="shared" ref="W5:W19" si="6">U5/V5</f>
        <v>0.5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7</v>
      </c>
      <c r="Z5" s="68">
        <f t="shared" ref="Z5:Z19" si="7">X5/Y5</f>
        <v>0.14285714285714285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6</v>
      </c>
      <c r="AC5" s="68">
        <f t="shared" ref="AC5:AC19" si="8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68" t="e">
        <f t="shared" ref="AF5:AF19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6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3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86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3</v>
      </c>
      <c r="E6" s="68">
        <f t="shared" si="0"/>
        <v>0.33333333333333331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14</v>
      </c>
      <c r="H6" s="68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3</v>
      </c>
      <c r="K6" s="68">
        <f t="shared" si="2"/>
        <v>0</v>
      </c>
      <c r="L6">
        <f>COUNTIFS('2way'!$U$3:$U$7690,"1-1",'2way'!$W$3:$W$7690,"1-1",'2way'!$S$3:$S$7690,"=" &amp;A6)</f>
        <v>6</v>
      </c>
      <c r="M6">
        <f>COUNTIFS('2way'!$W$3:$W$7690,"1-1",'2way'!$S$3:$S$7690,"=" &amp;A6)</f>
        <v>14</v>
      </c>
      <c r="N6" s="68">
        <f t="shared" si="3"/>
        <v>0.42857142857142855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68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3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68">
        <f t="shared" si="6"/>
        <v>0.16666666666666666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3</v>
      </c>
      <c r="Z6" s="68">
        <f t="shared" si="7"/>
        <v>0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4</v>
      </c>
      <c r="AC6" s="68">
        <f t="shared" si="8"/>
        <v>0.25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1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59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0</v>
      </c>
      <c r="E7" s="68" t="e">
        <f t="shared" si="0"/>
        <v>#DIV/0!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3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2</v>
      </c>
      <c r="K7" s="68">
        <f t="shared" si="2"/>
        <v>0</v>
      </c>
      <c r="L7">
        <f>COUNTIFS('2way'!$U$3:$U$7690,"1-1",'2way'!$W$3:$W$7690,"1-1",'2way'!$S$3:$S$7690,"=" &amp;A7)</f>
        <v>3</v>
      </c>
      <c r="M7">
        <f>COUNTIFS('2way'!$W$3:$W$7690,"1-1",'2way'!$S$3:$S$7690,"=" &amp;A7)</f>
        <v>10</v>
      </c>
      <c r="N7" s="68">
        <f t="shared" si="3"/>
        <v>0.3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2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0</v>
      </c>
      <c r="T7" s="68" t="e">
        <f t="shared" si="5"/>
        <v>#DIV/0!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1</v>
      </c>
      <c r="W7" s="68">
        <f t="shared" si="6"/>
        <v>0</v>
      </c>
      <c r="X7">
        <f>COUNTIFS('2way'!$U$3:$U$7690,"2-1",'2way'!$W$3:$W$7690,"2-1",'2way'!$S$3:$S$7690,"=" &amp;A7)</f>
        <v>1</v>
      </c>
      <c r="Y7">
        <f>COUNTIFS('2way'!$W$3:$W$7690,"2-1",'2way'!$S$3:$S$7690,"=" &amp;A7)</f>
        <v>4</v>
      </c>
      <c r="Z7" s="68">
        <f t="shared" si="7"/>
        <v>0.25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4</v>
      </c>
      <c r="AC7" s="68">
        <f t="shared" si="8"/>
        <v>0.5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68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3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100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5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11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12</v>
      </c>
      <c r="K8" s="68">
        <f t="shared" si="2"/>
        <v>8.3333333333333329E-2</v>
      </c>
      <c r="L8">
        <f>COUNTIFS('2way'!$U$3:$U$7690,"1-1",'2way'!$W$3:$W$7690,"1-1",'2way'!$S$3:$S$7690,"=" &amp;A8)</f>
        <v>5</v>
      </c>
      <c r="M8">
        <f>COUNTIFS('2way'!$W$3:$W$7690,"1-1",'2way'!$S$3:$S$7690,"=" &amp;A8)</f>
        <v>9</v>
      </c>
      <c r="N8" s="68">
        <f t="shared" si="3"/>
        <v>0.55555555555555558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4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9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2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11</v>
      </c>
      <c r="Z8" s="68">
        <f t="shared" si="7"/>
        <v>0.36363636363636365</v>
      </c>
      <c r="AA8">
        <f>COUNTIFS('2way'!$U$3:$U$7690,"1-2",'2way'!$W$3:$W$7690,"1-2",'2way'!$S$3:$S$7690,"=" &amp;A8)</f>
        <v>3</v>
      </c>
      <c r="AB8">
        <f>COUNTIFS('2way'!$W$3:$W$7690,"1-2",'2way'!$S$3:$S$7690,"=" &amp;A8)</f>
        <v>8</v>
      </c>
      <c r="AC8" s="68">
        <f t="shared" si="8"/>
        <v>0.375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80</v>
      </c>
      <c r="C9">
        <f>COUNTIFS('2way'!$U$3:$U$7690,"0-0",'2way'!$W$3:$W$7690,"0-0",'2way'!$S$3:$S$7690,"=" &amp;A9)</f>
        <v>1</v>
      </c>
      <c r="D9">
        <f>COUNTIFS('2way'!$W$3:$W$7690,"0-0",'2way'!$S$3:$S$7690,"=" &amp;A9)</f>
        <v>5</v>
      </c>
      <c r="E9" s="68">
        <f t="shared" si="0"/>
        <v>0.2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12</v>
      </c>
      <c r="H9" s="68">
        <f t="shared" si="1"/>
        <v>0.16666666666666666</v>
      </c>
      <c r="I9">
        <f>COUNTIFS('2way'!$U$3:$U$7690,"0-1",'2way'!$W$3:$W$7690,"0-1",'2way'!$S$3:$S$7690,"=" &amp;A9)</f>
        <v>2</v>
      </c>
      <c r="J9">
        <f>COUNTIFS('2way'!$W$3:$W$7690,"0-1",'2way'!$S$3:$S$7690,"=" &amp;A9)</f>
        <v>13</v>
      </c>
      <c r="K9" s="68">
        <f t="shared" si="2"/>
        <v>0.15384615384615385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8</v>
      </c>
      <c r="N9" s="68">
        <f t="shared" si="3"/>
        <v>0.25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3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5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5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6</v>
      </c>
      <c r="Z9" s="68">
        <f t="shared" si="7"/>
        <v>0.33333333333333331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8</v>
      </c>
      <c r="AC9" s="68">
        <f t="shared" si="8"/>
        <v>0.25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2</v>
      </c>
      <c r="AI9" s="68">
        <f t="shared" si="10"/>
        <v>0.5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0</v>
      </c>
      <c r="AL9" s="68" t="e">
        <f t="shared" si="11"/>
        <v>#DIV/0!</v>
      </c>
    </row>
    <row r="10" spans="1:38" x14ac:dyDescent="0.25">
      <c r="A10" s="58" t="s">
        <v>274</v>
      </c>
      <c r="B10" s="58">
        <f>COUNTIF('2way'!$S$3:$S$7690,"="&amp;A10)</f>
        <v>98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11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6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6</v>
      </c>
      <c r="K10" s="68">
        <f t="shared" si="2"/>
        <v>0</v>
      </c>
      <c r="L10">
        <f>COUNTIFS('2way'!$U$3:$U$7690,"1-1",'2way'!$W$3:$W$7690,"1-1",'2way'!$S$3:$S$7690,"=" &amp;A10)</f>
        <v>8</v>
      </c>
      <c r="M10">
        <f>COUNTIFS('2way'!$W$3:$W$7690,"1-1",'2way'!$S$3:$S$7690,"=" &amp;A10)</f>
        <v>17</v>
      </c>
      <c r="N10" s="68">
        <f t="shared" si="3"/>
        <v>0.47058823529411764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12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5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7</v>
      </c>
      <c r="W10" s="68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8</v>
      </c>
      <c r="Z10" s="68">
        <f t="shared" si="7"/>
        <v>0.25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8</v>
      </c>
      <c r="AC10" s="68">
        <f t="shared" si="8"/>
        <v>0.25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4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4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150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21</v>
      </c>
      <c r="E11" s="68">
        <f t="shared" si="0"/>
        <v>4.7619047619047616E-2</v>
      </c>
      <c r="F11">
        <f>COUNTIFS('2way'!$U$3:$U$7690,"1-0",'2way'!$W$3:$W$7690,"1-0",'2way'!$S$3:$S$7690,"=" &amp;A11)</f>
        <v>3</v>
      </c>
      <c r="G11">
        <f>COUNTIFS('2way'!$W$3:$W$7690,"1-0",'2way'!$S$3:$S$7690,"=" &amp;A11)</f>
        <v>23</v>
      </c>
      <c r="H11" s="68">
        <f t="shared" si="1"/>
        <v>0.13043478260869565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12</v>
      </c>
      <c r="K11" s="68">
        <f t="shared" si="2"/>
        <v>0</v>
      </c>
      <c r="L11">
        <f>COUNTIFS('2way'!$U$3:$U$7690,"1-1",'2way'!$W$3:$W$7690,"1-1",'2way'!$S$3:$S$7690,"=" &amp;A11)</f>
        <v>8</v>
      </c>
      <c r="M11">
        <f>COUNTIFS('2way'!$W$3:$W$7690,"1-1",'2way'!$S$3:$S$7690,"=" &amp;A11)</f>
        <v>23</v>
      </c>
      <c r="N11" s="68">
        <f t="shared" si="3"/>
        <v>0.34782608695652173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16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4</v>
      </c>
      <c r="W11" s="68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5</v>
      </c>
      <c r="Z11" s="68">
        <f t="shared" si="7"/>
        <v>0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15</v>
      </c>
      <c r="AC11" s="68">
        <f t="shared" si="8"/>
        <v>0.26666666666666666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6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165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11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14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14</v>
      </c>
      <c r="K12" s="68">
        <f t="shared" si="2"/>
        <v>0</v>
      </c>
      <c r="L12">
        <f>COUNTIFS('2way'!$U$3:$U$7690,"1-1",'2way'!$W$3:$W$7690,"1-1",'2way'!$S$3:$S$7690,"=" &amp;A12)</f>
        <v>6</v>
      </c>
      <c r="M12">
        <f>COUNTIFS('2way'!$W$3:$W$7690,"1-1",'2way'!$S$3:$S$7690,"=" &amp;A12)</f>
        <v>19</v>
      </c>
      <c r="N12" s="68">
        <f t="shared" si="3"/>
        <v>0.31578947368421051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10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4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68">
        <f t="shared" si="6"/>
        <v>0</v>
      </c>
      <c r="X12">
        <f>COUNTIFS('2way'!$U$3:$U$7690,"2-1",'2way'!$W$3:$W$7690,"2-1",'2way'!$S$3:$S$7690,"=" &amp;A12)</f>
        <v>8</v>
      </c>
      <c r="Y12">
        <f>COUNTIFS('2way'!$W$3:$W$7690,"2-1",'2way'!$S$3:$S$7690,"=" &amp;A12)</f>
        <v>22</v>
      </c>
      <c r="Z12" s="68">
        <f t="shared" si="7"/>
        <v>0.36363636363636365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12</v>
      </c>
      <c r="AC12" s="68">
        <f t="shared" si="8"/>
        <v>0.25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2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9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68" t="e">
        <f t="shared" si="11"/>
        <v>#DIV/0!</v>
      </c>
    </row>
    <row r="13" spans="1:38" x14ac:dyDescent="0.25">
      <c r="A13" s="58" t="s">
        <v>277</v>
      </c>
      <c r="B13" s="58">
        <f>COUNTIF('2way'!$S$3:$S$7690,"="&amp;A13)</f>
        <v>42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6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5</v>
      </c>
      <c r="K13" s="68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2</v>
      </c>
      <c r="N13" s="68">
        <f t="shared" si="3"/>
        <v>0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2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2</v>
      </c>
      <c r="W13" s="68">
        <f t="shared" si="6"/>
        <v>0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5</v>
      </c>
      <c r="Z13" s="68">
        <f t="shared" si="7"/>
        <v>0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4</v>
      </c>
      <c r="AC13" s="68">
        <f t="shared" si="8"/>
        <v>0.25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2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85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4</v>
      </c>
      <c r="E14" s="68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68">
        <f t="shared" si="1"/>
        <v>0.2857142857142857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8</v>
      </c>
      <c r="K14" s="68">
        <f t="shared" si="2"/>
        <v>0</v>
      </c>
      <c r="L14">
        <f>COUNTIFS('2way'!$U$3:$U$7690,"1-1",'2way'!$W$3:$W$7690,"1-1",'2way'!$S$3:$S$7690,"=" &amp;A14)</f>
        <v>3</v>
      </c>
      <c r="M14">
        <f>COUNTIFS('2way'!$W$3:$W$7690,"1-1",'2way'!$S$3:$S$7690,"=" &amp;A14)</f>
        <v>16</v>
      </c>
      <c r="N14" s="68">
        <f t="shared" si="3"/>
        <v>0.1875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8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68">
        <f t="shared" si="6"/>
        <v>0</v>
      </c>
      <c r="X14">
        <f>COUNTIFS('2way'!$U$3:$U$7690,"2-1",'2way'!$W$3:$W$7690,"2-1",'2way'!$S$3:$S$7690,"=" &amp;A14)</f>
        <v>1</v>
      </c>
      <c r="Y14">
        <f>COUNTIFS('2way'!$W$3:$W$7690,"2-1",'2way'!$S$3:$S$7690,"=" &amp;A14)</f>
        <v>7</v>
      </c>
      <c r="Z14" s="68">
        <f t="shared" si="7"/>
        <v>0.14285714285714285</v>
      </c>
      <c r="AA14">
        <f>COUNTIFS('2way'!$U$3:$U$7690,"1-2",'2way'!$W$3:$W$7690,"1-2",'2way'!$S$3:$S$7690,"=" &amp;A14)</f>
        <v>1</v>
      </c>
      <c r="AB14">
        <f>COUNTIFS('2way'!$W$3:$W$7690,"1-2",'2way'!$S$3:$S$7690,"=" &amp;A14)</f>
        <v>12</v>
      </c>
      <c r="AC14" s="68">
        <f t="shared" si="8"/>
        <v>8.3333333333333329E-2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68" t="e">
        <f t="shared" si="9"/>
        <v>#DIV/0!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2</v>
      </c>
      <c r="AI14" s="68">
        <f t="shared" si="10"/>
        <v>0.5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113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15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9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11</v>
      </c>
      <c r="K15" s="68">
        <f t="shared" si="2"/>
        <v>0.36363636363636365</v>
      </c>
      <c r="L15">
        <f>COUNTIFS('2way'!$U$3:$U$7690,"1-1",'2way'!$W$3:$W$7690,"1-1",'2way'!$S$3:$S$7690,"=" &amp;A15)</f>
        <v>6</v>
      </c>
      <c r="M15">
        <f>COUNTIFS('2way'!$W$3:$W$7690,"1-1",'2way'!$S$3:$S$7690,"=" &amp;A15)</f>
        <v>20</v>
      </c>
      <c r="N15" s="68">
        <f t="shared" si="3"/>
        <v>0.3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8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7</v>
      </c>
      <c r="T15" s="68">
        <f t="shared" si="5"/>
        <v>0.14285714285714285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5</v>
      </c>
      <c r="W15" s="68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11</v>
      </c>
      <c r="Z15" s="68">
        <f t="shared" si="7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9</v>
      </c>
      <c r="AC15" s="68">
        <f t="shared" si="8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4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68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68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60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68">
        <f t="shared" si="0"/>
        <v>0</v>
      </c>
      <c r="F17">
        <f>COUNTIFS('2way'!$U$3:$U$7690,"1-0",'2way'!$W$3:$W$7690,"1-0",'2way'!$S$3:$S$7690,"=" &amp;A17)</f>
        <v>1</v>
      </c>
      <c r="G17">
        <f>COUNTIFS('2way'!$W$3:$W$7690,"1-0",'2way'!$S$3:$S$7690,"=" &amp;A17)</f>
        <v>6</v>
      </c>
      <c r="H17" s="68">
        <f t="shared" si="1"/>
        <v>0.16666666666666666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68">
        <f t="shared" si="2"/>
        <v>0</v>
      </c>
      <c r="L17">
        <f>COUNTIFS('2way'!$U$3:$U$7690,"1-1",'2way'!$W$3:$W$7690,"1-1",'2way'!$S$3:$S$7690,"=" &amp;A17)</f>
        <v>0</v>
      </c>
      <c r="M17">
        <f>COUNTIFS('2way'!$W$3:$W$7690,"1-1",'2way'!$S$3:$S$7690,"=" &amp;A17)</f>
        <v>8</v>
      </c>
      <c r="N17" s="68">
        <f t="shared" si="3"/>
        <v>0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6</v>
      </c>
      <c r="T17" s="68">
        <f t="shared" si="5"/>
        <v>0.16666666666666666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4</v>
      </c>
      <c r="W17" s="68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68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2</v>
      </c>
      <c r="AC17" s="68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44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0</v>
      </c>
      <c r="H18" s="68" t="e">
        <f t="shared" si="1"/>
        <v>#DIV/0!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0</v>
      </c>
      <c r="K18" s="68" t="e">
        <f t="shared" si="2"/>
        <v>#DIV/0!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11</v>
      </c>
      <c r="N18" s="68">
        <f t="shared" si="3"/>
        <v>0.27272727272727271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1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3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2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3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68" t="e">
        <f t="shared" si="8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1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68" t="e">
        <f t="shared" si="11"/>
        <v>#DIV/0!</v>
      </c>
    </row>
    <row r="19" spans="1:38" x14ac:dyDescent="0.25">
      <c r="A19" s="58" t="s">
        <v>283</v>
      </c>
      <c r="B19" s="58">
        <f>COUNTIF('2way'!$S$3:$S$7690,"="&amp;A19)</f>
        <v>65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6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9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3</v>
      </c>
      <c r="M19">
        <f>COUNTIFS('2way'!$W$3:$W$7690,"1-1",'2way'!$S$3:$S$7690,"=" &amp;A19)</f>
        <v>4</v>
      </c>
      <c r="N19" s="68">
        <f t="shared" si="3"/>
        <v>0.75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5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2</v>
      </c>
      <c r="Z19" s="68">
        <f t="shared" si="7"/>
        <v>0.5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3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68">
        <f t="shared" si="11"/>
        <v>0</v>
      </c>
    </row>
    <row r="20" spans="1:38" x14ac:dyDescent="0.25">
      <c r="C20">
        <f>SUM(C4:C19)</f>
        <v>4</v>
      </c>
      <c r="D20">
        <f>SUM(D4:D19)</f>
        <v>98</v>
      </c>
      <c r="E20" s="68">
        <f>C20/D20</f>
        <v>4.0816326530612242E-2</v>
      </c>
      <c r="F20">
        <f>SUM(F4:F19)</f>
        <v>10</v>
      </c>
      <c r="G20">
        <f>SUM(G4:G19)</f>
        <v>135</v>
      </c>
      <c r="H20" s="68">
        <f>F20/G20</f>
        <v>7.407407407407407E-2</v>
      </c>
      <c r="I20">
        <f>SUM(I4:I19)</f>
        <v>9</v>
      </c>
      <c r="J20">
        <f>SUM(J4:J19)</f>
        <v>111</v>
      </c>
      <c r="K20" s="68">
        <f>I20/J20</f>
        <v>8.1081081081081086E-2</v>
      </c>
      <c r="L20">
        <f>SUM(L4:L19)</f>
        <v>60</v>
      </c>
      <c r="M20">
        <f>SUM(M4:M19)</f>
        <v>192</v>
      </c>
      <c r="N20" s="68">
        <f>L20/M20</f>
        <v>0.3125</v>
      </c>
      <c r="O20">
        <f>SUM(O4:O19)</f>
        <v>1</v>
      </c>
      <c r="P20">
        <f>SUM(P4:P19)</f>
        <v>92</v>
      </c>
      <c r="Q20" s="68">
        <f>O20/P20</f>
        <v>1.0869565217391304E-2</v>
      </c>
      <c r="R20">
        <f>SUM(R4:R19)</f>
        <v>2</v>
      </c>
      <c r="S20">
        <f>SUM(S4:S19)</f>
        <v>57</v>
      </c>
      <c r="T20" s="68">
        <f>R20/S20</f>
        <v>3.5087719298245612E-2</v>
      </c>
      <c r="U20">
        <f>SUM(U4:U19)</f>
        <v>2</v>
      </c>
      <c r="V20">
        <f>SUM(V4:V19)</f>
        <v>53</v>
      </c>
      <c r="W20" s="68">
        <f>U20/V20</f>
        <v>3.7735849056603772E-2</v>
      </c>
      <c r="X20">
        <f>SUM(X4:X19)</f>
        <v>21</v>
      </c>
      <c r="Y20">
        <f>SUM(Y4:Y19)</f>
        <v>107</v>
      </c>
      <c r="Z20" s="68">
        <f>X20/Y20</f>
        <v>0.19626168224299065</v>
      </c>
      <c r="AA20">
        <f>SUM(AA4:AA19)</f>
        <v>20</v>
      </c>
      <c r="AB20">
        <f>SUM(AB4:AB19)</f>
        <v>99</v>
      </c>
      <c r="AC20" s="68">
        <f>AA20/AB20</f>
        <v>0.20202020202020202</v>
      </c>
      <c r="AD20">
        <f>SUM(AD4:AD19)</f>
        <v>0</v>
      </c>
      <c r="AE20">
        <f>SUM(AE4:AE19)</f>
        <v>9</v>
      </c>
      <c r="AF20" s="68">
        <f>AD20/AE20</f>
        <v>0</v>
      </c>
      <c r="AG20">
        <f>SUM(AG4:AG19)</f>
        <v>2</v>
      </c>
      <c r="AH20">
        <f>SUM(AH4:AH19)</f>
        <v>54</v>
      </c>
      <c r="AI20" s="68">
        <f>AG20/AH20</f>
        <v>3.7037037037037035E-2</v>
      </c>
      <c r="AJ20">
        <f>SUM(AJ4:AJ19)</f>
        <v>0</v>
      </c>
      <c r="AK20">
        <f>SUM(AK4:AK19)</f>
        <v>22</v>
      </c>
      <c r="AL20" s="68">
        <f>AJ20/AK20</f>
        <v>0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42">
        <v>1</v>
      </c>
      <c r="D1" s="142"/>
      <c r="E1" s="2" t="s">
        <v>228</v>
      </c>
      <c r="F1" s="142" t="s">
        <v>90</v>
      </c>
      <c r="G1" s="142"/>
      <c r="H1" s="2" t="s">
        <v>228</v>
      </c>
      <c r="I1" s="142">
        <v>2</v>
      </c>
      <c r="J1" s="142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54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20</v>
      </c>
      <c r="E4" s="6">
        <f>C4/D4</f>
        <v>0.55000000000000004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16</v>
      </c>
      <c r="H4" s="6">
        <f>F4/G4</f>
        <v>0.4375</v>
      </c>
      <c r="I4">
        <f>COUNTIFS('3way'!$AA$3:$AA$7690,"2",'3way'!$AE$3:$AE$7690,"2",'3way'!$Z$3:$Z$7690,"=" &amp;A4)</f>
        <v>10</v>
      </c>
      <c r="J4">
        <f>COUNTIFS('3way'!$AE$3:$AE$7690,"2",'3way'!$Z$3:$Z$7690,"=" &amp;A4)</f>
        <v>17</v>
      </c>
      <c r="K4" s="6">
        <f>I4/J4</f>
        <v>0.58823529411764708</v>
      </c>
    </row>
    <row r="5" spans="1:11" x14ac:dyDescent="0.25">
      <c r="A5" s="58" t="s">
        <v>269</v>
      </c>
      <c r="B5">
        <f>COUNTIF('3way'!$Z$3:$Z$7690,"="&amp;A5)</f>
        <v>79</v>
      </c>
      <c r="C5">
        <f>COUNTIFS('3way'!$AA$3:$AA$7690,"1",'3way'!$AE$3:$AE$7690,"1",'3way'!$Z$3:$Z$7690,"=" &amp;A5)</f>
        <v>19</v>
      </c>
      <c r="D5">
        <f>COUNTIFS('3way'!$AE$3:$AE$7690,"1",'3way'!$Z$3:$Z$7690,"=" &amp;A5)</f>
        <v>36</v>
      </c>
      <c r="E5" s="6">
        <f t="shared" ref="E5:E19" si="0">C5/D5</f>
        <v>0.52777777777777779</v>
      </c>
      <c r="F5">
        <f>COUNTIFS('3way'!$AA$3:$AA$7690,"X",'3way'!$AE$3:$AE$7690,"X",'3way'!$Z$3:$Z$7690,"=" &amp;A5)</f>
        <v>9</v>
      </c>
      <c r="G5">
        <f>COUNTIFS('3way'!$AE$3:$AE$7690,"X",'3way'!$Z$3:$Z$7690,"=" &amp;A5)</f>
        <v>20</v>
      </c>
      <c r="H5" s="6">
        <f t="shared" ref="H5:H19" si="1">F5/G5</f>
        <v>0.45</v>
      </c>
      <c r="I5">
        <f>COUNTIFS('3way'!$AA$3:$AA$7690,"2",'3way'!$AE$3:$AE$7690,"2",'3way'!$Z$3:$Z$7690,"=" &amp;A5)</f>
        <v>4</v>
      </c>
      <c r="J5">
        <f>COUNTIFS('3way'!$AE$3:$AE$7690,"2",'3way'!$Z$3:$Z$7690,"=" &amp;A5)</f>
        <v>23</v>
      </c>
      <c r="K5" s="6">
        <f t="shared" ref="K5:K19" si="2">I5/J5</f>
        <v>0.17391304347826086</v>
      </c>
    </row>
    <row r="6" spans="1:11" x14ac:dyDescent="0.25">
      <c r="A6" s="58" t="s">
        <v>270</v>
      </c>
      <c r="B6">
        <f>COUNTIF('3way'!$Z$3:$Z$7690,"="&amp;A6)</f>
        <v>79</v>
      </c>
      <c r="C6">
        <f>COUNTIFS('3way'!$AA$3:$AA$7690,"1",'3way'!$AE$3:$AE$7690,"1",'3way'!$Z$3:$Z$7690,"=" &amp;A6)</f>
        <v>13</v>
      </c>
      <c r="D6">
        <f>COUNTIFS('3way'!$AE$3:$AE$7690,"1",'3way'!$Z$3:$Z$7690,"=" &amp;A6)</f>
        <v>36</v>
      </c>
      <c r="E6" s="6">
        <f t="shared" si="0"/>
        <v>0.3611111111111111</v>
      </c>
      <c r="F6">
        <f>COUNTIFS('3way'!$AA$3:$AA$7690,"X",'3way'!$AE$3:$AE$7690,"X",'3way'!$Z$3:$Z$7690,"=" &amp;A6)</f>
        <v>10</v>
      </c>
      <c r="G6">
        <f>COUNTIFS('3way'!$AE$3:$AE$7690,"X",'3way'!$Z$3:$Z$7690,"=" &amp;A6)</f>
        <v>23</v>
      </c>
      <c r="H6" s="6">
        <f t="shared" si="1"/>
        <v>0.43478260869565216</v>
      </c>
      <c r="I6">
        <f>COUNTIFS('3way'!$AA$3:$AA$7690,"2",'3way'!$AE$3:$AE$7690,"2",'3way'!$Z$3:$Z$7690,"=" &amp;A6)</f>
        <v>7</v>
      </c>
      <c r="J6">
        <f>COUNTIFS('3way'!$AE$3:$AE$7690,"2",'3way'!$Z$3:$Z$7690,"=" &amp;A6)</f>
        <v>20</v>
      </c>
      <c r="K6" s="6">
        <f t="shared" si="2"/>
        <v>0.35</v>
      </c>
    </row>
    <row r="7" spans="1:11" x14ac:dyDescent="0.25">
      <c r="A7" s="58" t="s">
        <v>271</v>
      </c>
      <c r="B7">
        <f>COUNTIF('3way'!$Z$3:$Z$7690,"="&amp;A7)</f>
        <v>52</v>
      </c>
      <c r="C7">
        <f>COUNTIFS('3way'!$AA$3:$AA$7690,"1",'3way'!$AE$3:$AE$7690,"1",'3way'!$Z$3:$Z$7690,"=" &amp;A7)</f>
        <v>14</v>
      </c>
      <c r="D7">
        <f>COUNTIFS('3way'!$AE$3:$AE$7690,"1",'3way'!$Z$3:$Z$7690,"=" &amp;A7)</f>
        <v>26</v>
      </c>
      <c r="E7" s="6">
        <f t="shared" si="0"/>
        <v>0.53846153846153844</v>
      </c>
      <c r="F7">
        <f>COUNTIFS('3way'!$AA$3:$AA$7690,"X",'3way'!$AE$3:$AE$7690,"X",'3way'!$Z$3:$Z$7690,"=" &amp;A7)</f>
        <v>4</v>
      </c>
      <c r="G7">
        <f>COUNTIFS('3way'!$AE$3:$AE$7690,"X",'3way'!$Z$3:$Z$7690,"=" &amp;A7)</f>
        <v>8</v>
      </c>
      <c r="H7" s="6">
        <f t="shared" si="1"/>
        <v>0.5</v>
      </c>
      <c r="I7">
        <f>COUNTIFS('3way'!$AA$3:$AA$7690,"2",'3way'!$AE$3:$AE$7690,"2",'3way'!$Z$3:$Z$7690,"=" &amp;A7)</f>
        <v>7</v>
      </c>
      <c r="J7">
        <f>COUNTIFS('3way'!$AE$3:$AE$7690,"2",'3way'!$Z$3:$Z$7690,"=" &amp;A7)</f>
        <v>18</v>
      </c>
      <c r="K7" s="6">
        <f t="shared" si="2"/>
        <v>0.3888888888888889</v>
      </c>
    </row>
    <row r="8" spans="1:11" x14ac:dyDescent="0.25">
      <c r="A8" s="58" t="s">
        <v>272</v>
      </c>
      <c r="B8">
        <f>COUNTIF('3way'!$Z$3:$Z$7690,"="&amp;A8)</f>
        <v>90</v>
      </c>
      <c r="C8">
        <f>COUNTIFS('3way'!$AA$3:$AA$7690,"1",'3way'!$AE$3:$AE$7690,"1",'3way'!$Z$3:$Z$7690,"=" &amp;A8)</f>
        <v>15</v>
      </c>
      <c r="D8">
        <f>COUNTIFS('3way'!$AE$3:$AE$7690,"1",'3way'!$Z$3:$Z$7690,"=" &amp;A8)</f>
        <v>36</v>
      </c>
      <c r="E8" s="6">
        <f t="shared" si="0"/>
        <v>0.41666666666666669</v>
      </c>
      <c r="F8">
        <f>COUNTIFS('3way'!$AA$3:$AA$7690,"X",'3way'!$AE$3:$AE$7690,"X",'3way'!$Z$3:$Z$7690,"=" &amp;A8)</f>
        <v>6</v>
      </c>
      <c r="G8">
        <f>COUNTIFS('3way'!$AE$3:$AE$7690,"X",'3way'!$Z$3:$Z$7690,"=" &amp;A8)</f>
        <v>13</v>
      </c>
      <c r="H8" s="6">
        <f t="shared" si="1"/>
        <v>0.46153846153846156</v>
      </c>
      <c r="I8">
        <f>COUNTIFS('3way'!$AA$3:$AA$7690,"2",'3way'!$AE$3:$AE$7690,"2",'3way'!$Z$3:$Z$7690,"=" &amp;A8)</f>
        <v>14</v>
      </c>
      <c r="J8">
        <f>COUNTIFS('3way'!$AE$3:$AE$7690,"2",'3way'!$Z$3:$Z$7690,"=" &amp;A8)</f>
        <v>40</v>
      </c>
      <c r="K8" s="6">
        <f t="shared" si="2"/>
        <v>0.35</v>
      </c>
    </row>
    <row r="9" spans="1:11" x14ac:dyDescent="0.25">
      <c r="A9" s="58" t="s">
        <v>273</v>
      </c>
      <c r="B9">
        <f>COUNTIF('3way'!$Z$3:$Z$7690,"="&amp;A9)</f>
        <v>72</v>
      </c>
      <c r="C9">
        <f>COUNTIFS('3way'!$AA$3:$AA$7690,"1",'3way'!$AE$3:$AE$7690,"1",'3way'!$Z$3:$Z$7690,"=" &amp;A9)</f>
        <v>14</v>
      </c>
      <c r="D9">
        <f>COUNTIFS('3way'!$AE$3:$AE$7690,"1",'3way'!$Z$3:$Z$7690,"=" &amp;A9)</f>
        <v>26</v>
      </c>
      <c r="E9" s="6">
        <f t="shared" si="0"/>
        <v>0.53846153846153844</v>
      </c>
      <c r="F9">
        <f>COUNTIFS('3way'!$AA$3:$AA$7690,"X",'3way'!$AE$3:$AE$7690,"X",'3way'!$Z$3:$Z$7690,"=" &amp;A9)</f>
        <v>8</v>
      </c>
      <c r="G9">
        <f>COUNTIFS('3way'!$AE$3:$AE$7690,"X",'3way'!$Z$3:$Z$7690,"=" &amp;A9)</f>
        <v>16</v>
      </c>
      <c r="H9" s="6">
        <f t="shared" si="1"/>
        <v>0.5</v>
      </c>
      <c r="I9">
        <f>COUNTIFS('3way'!$AA$3:$AA$7690,"2",'3way'!$AE$3:$AE$7690,"2",'3way'!$Z$3:$Z$7690,"=" &amp;A9)</f>
        <v>5</v>
      </c>
      <c r="J9">
        <f>COUNTIFS('3way'!$AE$3:$AE$7690,"2",'3way'!$Z$3:$Z$7690,"=" &amp;A9)</f>
        <v>25</v>
      </c>
      <c r="K9" s="6">
        <f t="shared" si="2"/>
        <v>0.2</v>
      </c>
    </row>
    <row r="10" spans="1:11" x14ac:dyDescent="0.25">
      <c r="A10" s="58" t="s">
        <v>274</v>
      </c>
      <c r="B10">
        <f>COUNTIF('3way'!$Z$3:$Z$7690,"="&amp;A10)</f>
        <v>89</v>
      </c>
      <c r="C10">
        <f>COUNTIFS('3way'!$AA$3:$AA$7690,"1",'3way'!$AE$3:$AE$7690,"1",'3way'!$Z$3:$Z$7690,"=" &amp;A10)</f>
        <v>13</v>
      </c>
      <c r="D10">
        <f>COUNTIFS('3way'!$AE$3:$AE$7690,"1",'3way'!$Z$3:$Z$7690,"=" &amp;A10)</f>
        <v>34</v>
      </c>
      <c r="E10" s="6">
        <f t="shared" si="0"/>
        <v>0.38235294117647056</v>
      </c>
      <c r="F10">
        <f>COUNTIFS('3way'!$AA$3:$AA$7690,"X",'3way'!$AE$3:$AE$7690,"X",'3way'!$Z$3:$Z$7690,"=" &amp;A10)</f>
        <v>16</v>
      </c>
      <c r="G10">
        <f>COUNTIFS('3way'!$AE$3:$AE$7690,"X",'3way'!$Z$3:$Z$7690,"=" &amp;A10)</f>
        <v>31</v>
      </c>
      <c r="H10" s="6">
        <f t="shared" si="1"/>
        <v>0.5161290322580645</v>
      </c>
      <c r="I10">
        <f>COUNTIFS('3way'!$AA$3:$AA$7690,"2",'3way'!$AE$3:$AE$7690,"2",'3way'!$Z$3:$Z$7690,"=" &amp;A10)</f>
        <v>3</v>
      </c>
      <c r="J10">
        <f>COUNTIFS('3way'!$AE$3:$AE$7690,"2",'3way'!$Z$3:$Z$7690,"=" &amp;A10)</f>
        <v>23</v>
      </c>
      <c r="K10" s="6">
        <f t="shared" si="2"/>
        <v>0.13043478260869565</v>
      </c>
    </row>
    <row r="11" spans="1:11" x14ac:dyDescent="0.25">
      <c r="A11" s="58" t="s">
        <v>275</v>
      </c>
      <c r="B11">
        <f>COUNTIF('3way'!$Z$3:$Z$7690,"="&amp;A11)</f>
        <v>137</v>
      </c>
      <c r="C11">
        <f>COUNTIFS('3way'!$AA$3:$AA$7690,"1",'3way'!$AE$3:$AE$7690,"1",'3way'!$Z$3:$Z$7690,"=" &amp;A11)</f>
        <v>25</v>
      </c>
      <c r="D11">
        <f>COUNTIFS('3way'!$AE$3:$AE$7690,"1",'3way'!$Z$3:$Z$7690,"=" &amp;A11)</f>
        <v>56</v>
      </c>
      <c r="E11" s="6">
        <f t="shared" si="0"/>
        <v>0.44642857142857145</v>
      </c>
      <c r="F11">
        <f>COUNTIFS('3way'!$AA$3:$AA$7690,"X",'3way'!$AE$3:$AE$7690,"X",'3way'!$Z$3:$Z$7690,"=" &amp;A11)</f>
        <v>23</v>
      </c>
      <c r="G11">
        <f>COUNTIFS('3way'!$AE$3:$AE$7690,"X",'3way'!$Z$3:$Z$7690,"=" &amp;A11)</f>
        <v>43</v>
      </c>
      <c r="H11" s="6">
        <f t="shared" si="1"/>
        <v>0.53488372093023251</v>
      </c>
      <c r="I11">
        <f>COUNTIFS('3way'!$AA$3:$AA$7690,"2",'3way'!$AE$3:$AE$7690,"2",'3way'!$Z$3:$Z$7690,"=" &amp;A11)</f>
        <v>10</v>
      </c>
      <c r="J11">
        <f>COUNTIFS('3way'!$AE$3:$AE$7690,"2",'3way'!$Z$3:$Z$7690,"=" &amp;A11)</f>
        <v>36</v>
      </c>
      <c r="K11" s="6">
        <f t="shared" si="2"/>
        <v>0.27777777777777779</v>
      </c>
    </row>
    <row r="12" spans="1:11" x14ac:dyDescent="0.25">
      <c r="A12" s="58" t="s">
        <v>276</v>
      </c>
      <c r="B12">
        <f>COUNTIF('3way'!$Z$3:$Z$7690,"="&amp;A12)</f>
        <v>152</v>
      </c>
      <c r="C12">
        <f>COUNTIFS('3way'!$AA$3:$AA$7690,"1",'3way'!$AE$3:$AE$7690,"1",'3way'!$Z$3:$Z$7690,"=" &amp;A12)</f>
        <v>32</v>
      </c>
      <c r="D12">
        <f>COUNTIFS('3way'!$AE$3:$AE$7690,"1",'3way'!$Z$3:$Z$7690,"=" &amp;A12)</f>
        <v>79</v>
      </c>
      <c r="E12" s="6">
        <f t="shared" si="0"/>
        <v>0.4050632911392405</v>
      </c>
      <c r="F12">
        <f>COUNTIFS('3way'!$AA$3:$AA$7690,"X",'3way'!$AE$3:$AE$7690,"X",'3way'!$Z$3:$Z$7690,"=" &amp;A12)</f>
        <v>10</v>
      </c>
      <c r="G12">
        <f>COUNTIFS('3way'!$AE$3:$AE$7690,"X",'3way'!$Z$3:$Z$7690,"=" &amp;A12)</f>
        <v>34</v>
      </c>
      <c r="H12" s="6">
        <f t="shared" si="1"/>
        <v>0.29411764705882354</v>
      </c>
      <c r="I12">
        <f>COUNTIFS('3way'!$AA$3:$AA$7690,"2",'3way'!$AE$3:$AE$7690,"2",'3way'!$Z$3:$Z$7690,"=" &amp;A12)</f>
        <v>7</v>
      </c>
      <c r="J12">
        <f>COUNTIFS('3way'!$AE$3:$AE$7690,"2",'3way'!$Z$3:$Z$7690,"=" &amp;A12)</f>
        <v>39</v>
      </c>
      <c r="K12" s="6">
        <f t="shared" si="2"/>
        <v>0.17948717948717949</v>
      </c>
    </row>
    <row r="13" spans="1:11" x14ac:dyDescent="0.25">
      <c r="A13" s="58" t="s">
        <v>277</v>
      </c>
      <c r="B13">
        <f>COUNTIF('3way'!$Z$3:$Z$7690,"="&amp;A13)</f>
        <v>38</v>
      </c>
      <c r="C13">
        <f>COUNTIFS('3way'!$AA$3:$AA$7690,"1",'3way'!$AE$3:$AE$7690,"1",'3way'!$Z$3:$Z$7690,"=" &amp;A13)</f>
        <v>7</v>
      </c>
      <c r="D13">
        <f>COUNTIFS('3way'!$AE$3:$AE$7690,"1",'3way'!$Z$3:$Z$7690,"=" &amp;A13)</f>
        <v>19</v>
      </c>
      <c r="E13" s="6">
        <f t="shared" si="0"/>
        <v>0.36842105263157893</v>
      </c>
      <c r="F13">
        <f>COUNTIFS('3way'!$AA$3:$AA$7690,"X",'3way'!$AE$3:$AE$7690,"X",'3way'!$Z$3:$Z$7690,"=" &amp;A13)</f>
        <v>3</v>
      </c>
      <c r="G13">
        <f>COUNTIFS('3way'!$AE$3:$AE$7690,"X",'3way'!$Z$3:$Z$7690,"=" &amp;A13)</f>
        <v>6</v>
      </c>
      <c r="H13" s="6">
        <f t="shared" si="1"/>
        <v>0.5</v>
      </c>
      <c r="I13">
        <f>COUNTIFS('3way'!$AA$3:$AA$7690,"2",'3way'!$AE$3:$AE$7690,"2",'3way'!$Z$3:$Z$7690,"=" &amp;A13)</f>
        <v>2</v>
      </c>
      <c r="J13">
        <f>COUNTIFS('3way'!$AE$3:$AE$7690,"2",'3way'!$Z$3:$Z$7690,"=" &amp;A13)</f>
        <v>11</v>
      </c>
      <c r="K13" s="6">
        <f t="shared" si="2"/>
        <v>0.18181818181818182</v>
      </c>
    </row>
    <row r="14" spans="1:11" x14ac:dyDescent="0.25">
      <c r="A14" s="58" t="s">
        <v>278</v>
      </c>
      <c r="B14">
        <f>COUNTIF('3way'!$Z$3:$Z$7690,"="&amp;A14)</f>
        <v>77</v>
      </c>
      <c r="C14">
        <f>COUNTIFS('3way'!$AA$3:$AA$7690,"1",'3way'!$AE$3:$AE$7690,"1",'3way'!$Z$3:$Z$7690,"=" &amp;A14)</f>
        <v>13</v>
      </c>
      <c r="D14">
        <f>COUNTIFS('3way'!$AE$3:$AE$7690,"1",'3way'!$Z$3:$Z$7690,"=" &amp;A14)</f>
        <v>30</v>
      </c>
      <c r="E14" s="6">
        <f t="shared" si="0"/>
        <v>0.43333333333333335</v>
      </c>
      <c r="F14">
        <f>COUNTIFS('3way'!$AA$3:$AA$7690,"X",'3way'!$AE$3:$AE$7690,"X",'3way'!$Z$3:$Z$7690,"=" &amp;A14)</f>
        <v>3</v>
      </c>
      <c r="G14">
        <f>COUNTIFS('3way'!$AE$3:$AE$7690,"X",'3way'!$Z$3:$Z$7690,"=" &amp;A14)</f>
        <v>18</v>
      </c>
      <c r="H14" s="6">
        <f t="shared" si="1"/>
        <v>0.16666666666666666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29</v>
      </c>
      <c r="K14" s="6">
        <f t="shared" si="2"/>
        <v>0.17241379310344829</v>
      </c>
    </row>
    <row r="15" spans="1:11" x14ac:dyDescent="0.25">
      <c r="A15" s="58" t="s">
        <v>279</v>
      </c>
      <c r="B15">
        <f>COUNTIF('3way'!$Z$3:$Z$7690,"="&amp;A15)</f>
        <v>103</v>
      </c>
      <c r="C15">
        <f>COUNTIFS('3way'!$AA$3:$AA$7690,"1",'3way'!$AE$3:$AE$7690,"1",'3way'!$Z$3:$Z$7690,"=" &amp;A15)</f>
        <v>17</v>
      </c>
      <c r="D15">
        <f>COUNTIFS('3way'!$AE$3:$AE$7690,"1",'3way'!$Z$3:$Z$7690,"=" &amp;A15)</f>
        <v>40</v>
      </c>
      <c r="E15" s="6">
        <f t="shared" si="0"/>
        <v>0.42499999999999999</v>
      </c>
      <c r="F15">
        <f>COUNTIFS('3way'!$AA$3:$AA$7690,"X",'3way'!$AE$3:$AE$7690,"X",'3way'!$Z$3:$Z$7690,"=" &amp;A15)</f>
        <v>16</v>
      </c>
      <c r="G15">
        <f>COUNTIFS('3way'!$AE$3:$AE$7690,"X",'3way'!$Z$3:$Z$7690,"=" &amp;A15)</f>
        <v>35</v>
      </c>
      <c r="H15" s="6">
        <f t="shared" si="1"/>
        <v>0.45714285714285713</v>
      </c>
      <c r="I15">
        <f>COUNTIFS('3way'!$AA$3:$AA$7690,"2",'3way'!$AE$3:$AE$7690,"2",'3way'!$Z$3:$Z$7690,"=" &amp;A15)</f>
        <v>8</v>
      </c>
      <c r="J15">
        <f>COUNTIFS('3way'!$AE$3:$AE$7690,"2",'3way'!$Z$3:$Z$7690,"=" &amp;A15)</f>
        <v>28</v>
      </c>
      <c r="K15" s="6">
        <f t="shared" si="2"/>
        <v>0.2857142857142857</v>
      </c>
    </row>
    <row r="16" spans="1:11" x14ac:dyDescent="0.25">
      <c r="A16" s="58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58" t="s">
        <v>281</v>
      </c>
      <c r="B17">
        <f>COUNTIF('3way'!$Z$3:$Z$7690,"="&amp;A17)</f>
        <v>54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23</v>
      </c>
      <c r="E17" s="6">
        <f t="shared" si="0"/>
        <v>0.43478260869565216</v>
      </c>
      <c r="F17">
        <f>COUNTIFS('3way'!$AA$3:$AA$7690,"X",'3way'!$AE$3:$AE$7690,"X",'3way'!$Z$3:$Z$7690,"=" &amp;A17)</f>
        <v>1</v>
      </c>
      <c r="G17">
        <f>COUNTIFS('3way'!$AE$3:$AE$7690,"X",'3way'!$Z$3:$Z$7690,"=" &amp;A17)</f>
        <v>14</v>
      </c>
      <c r="H17" s="6">
        <f t="shared" si="1"/>
        <v>7.1428571428571425E-2</v>
      </c>
      <c r="I17">
        <f>COUNTIFS('3way'!$AA$3:$AA$7690,"2",'3way'!$AE$3:$AE$7690,"2",'3way'!$Z$3:$Z$7690,"=" &amp;A17)</f>
        <v>8</v>
      </c>
      <c r="J17">
        <f>COUNTIFS('3way'!$AE$3:$AE$7690,"2",'3way'!$Z$3:$Z$7690,"=" &amp;A17)</f>
        <v>17</v>
      </c>
      <c r="K17" s="6">
        <f t="shared" si="2"/>
        <v>0.47058823529411764</v>
      </c>
    </row>
    <row r="18" spans="1:11" x14ac:dyDescent="0.25">
      <c r="A18" s="58" t="s">
        <v>282</v>
      </c>
      <c r="B18">
        <f>COUNTIF('3way'!$Z$3:$Z$7690,"="&amp;A18)</f>
        <v>38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14</v>
      </c>
      <c r="E18" s="6">
        <f t="shared" si="0"/>
        <v>0.6428571428571429</v>
      </c>
      <c r="F18">
        <f>COUNTIFS('3way'!$AA$3:$AA$7690,"X",'3way'!$AE$3:$AE$7690,"X",'3way'!$Z$3:$Z$7690,"=" &amp;A18)</f>
        <v>2</v>
      </c>
      <c r="G18">
        <f>COUNTIFS('3way'!$AE$3:$AE$7690,"X",'3way'!$Z$3:$Z$7690,"=" &amp;A18)</f>
        <v>13</v>
      </c>
      <c r="H18" s="6">
        <f t="shared" si="1"/>
        <v>0.15384615384615385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11</v>
      </c>
      <c r="K18" s="6">
        <f t="shared" si="2"/>
        <v>0.81818181818181823</v>
      </c>
    </row>
    <row r="19" spans="1:11" x14ac:dyDescent="0.25">
      <c r="A19" s="58" t="s">
        <v>283</v>
      </c>
      <c r="B19">
        <f>COUNTIF('3way'!$Z$3:$Z$7690,"="&amp;A19)</f>
        <v>60</v>
      </c>
      <c r="C19">
        <f>COUNTIFS('3way'!$AA$3:$AA$7690,"1",'3way'!$AE$3:$AE$7690,"1",'3way'!$Z$3:$Z$7690,"=" &amp;A19)</f>
        <v>12</v>
      </c>
      <c r="D19">
        <f>COUNTIFS('3way'!$AE$3:$AE$7690,"1",'3way'!$Z$3:$Z$7690,"=" &amp;A19)</f>
        <v>27</v>
      </c>
      <c r="E19" s="6">
        <f t="shared" si="0"/>
        <v>0.44444444444444442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8</v>
      </c>
      <c r="J19">
        <f>COUNTIFS('3way'!$AE$3:$AE$7690,"2",'3way'!$Z$3:$Z$7690,"=" &amp;A19)</f>
        <v>16</v>
      </c>
      <c r="K19" s="6">
        <f t="shared" si="2"/>
        <v>0.5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8" t="s">
        <v>258</v>
      </c>
      <c r="C1" s="148"/>
      <c r="D1" s="148"/>
      <c r="E1" s="148" t="s">
        <v>209</v>
      </c>
      <c r="F1" s="148"/>
      <c r="G1" s="148"/>
      <c r="H1" s="148" t="s">
        <v>210</v>
      </c>
      <c r="I1" s="148"/>
      <c r="J1" s="148"/>
      <c r="K1" s="79"/>
      <c r="L1" s="79"/>
      <c r="M1" s="79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5900</v>
      </c>
      <c r="C3">
        <f>SUMIFS('2way'!$AB$3:$AB$7690,'2way'!$S$3:$S$7690,"="&amp;A3,'2way'!$Z$3:$Z$7690,"&lt;&gt;P")</f>
        <v>-6000</v>
      </c>
      <c r="D3" s="68">
        <f>C3/B3</f>
        <v>-1.0169491525423728</v>
      </c>
      <c r="E3">
        <f>SUMIFS('2way'!$Z$3:$Z$7690,'2way'!$S$3:$S$7690,"=" &amp;A3,'2way'!$Y$3:$Y$7690,"&lt;&gt;P")</f>
        <v>5900</v>
      </c>
      <c r="F3">
        <f>SUMIFS('2way'!$AD$3:$AD$7690,'2way'!$S$3:$S$7690,"="&amp;A3,'2way'!$Y$3:$Y$7690,"&lt;&gt;P")</f>
        <v>-5900</v>
      </c>
      <c r="G3" s="68">
        <f>F3/E3</f>
        <v>-1</v>
      </c>
      <c r="H3">
        <f>SUMIFS('2way'!$Z$3:$Z$7690,'2way'!$S$3:$S$7690,"=" &amp;A3,'2way'!$Y$3:$Y$7690,"&lt;&gt;P")</f>
        <v>5900</v>
      </c>
      <c r="I3">
        <f>SUMIFS('2way'!$AF$3:$AF$7690,'2way'!$S$3:$S$7690,"="&amp;A3,'2way'!$Y$3:$Y$7690,"&lt;&gt;P")</f>
        <v>-5900</v>
      </c>
      <c r="J3" s="68">
        <f>I3/H3</f>
        <v>-1</v>
      </c>
    </row>
    <row r="4" spans="1:13" x14ac:dyDescent="0.25">
      <c r="A4" s="58" t="s">
        <v>269</v>
      </c>
      <c r="B4">
        <f>SUMIFS('2way'!$Z$3:$Z$7690,'2way'!$S$3:$S$7690,"=" &amp;A4,'2way'!$Y$3:$Y$7690,"&lt;&gt;P")</f>
        <v>8600</v>
      </c>
      <c r="C4">
        <f>SUMIFS('2way'!$AB$3:$AB$7690,'2way'!$S$3:$S$7690,"="&amp;A4,'2way'!$Z$3:$Z$7690,"&lt;&gt;P")</f>
        <v>-8700</v>
      </c>
      <c r="D4" s="68">
        <f t="shared" ref="D4:D18" si="0">C4/B4</f>
        <v>-1.0116279069767442</v>
      </c>
      <c r="E4">
        <f>SUMIFS('2way'!$Z$3:$Z$7690,'2way'!$S$3:$S$7690,"=" &amp;A4,'2way'!$Y$3:$Y$7690,"&lt;&gt;P")</f>
        <v>8600</v>
      </c>
      <c r="F4">
        <f>SUMIFS('2way'!$AD$3:$AD$7690,'2way'!$S$3:$S$7690,"="&amp;A4,'2way'!$Y$3:$Y$7690,"&lt;&gt;P")</f>
        <v>-8600</v>
      </c>
      <c r="G4" s="68">
        <f t="shared" ref="G4:G18" si="1">F4/E4</f>
        <v>-1</v>
      </c>
      <c r="H4">
        <f>SUMIFS('2way'!$Z$3:$Z$7690,'2way'!$S$3:$S$7690,"=" &amp;A4,'2way'!$Y$3:$Y$7690,"&lt;&gt;P")</f>
        <v>8600</v>
      </c>
      <c r="I4">
        <f>SUMIFS('2way'!$AF$3:$AF$7690,'2way'!$S$3:$S$7690,"="&amp;A4,'2way'!$Y$3:$Y$7690,"&lt;&gt;P")</f>
        <v>-8600</v>
      </c>
      <c r="J4" s="68">
        <f t="shared" ref="J4:J18" si="2">I4/H4</f>
        <v>-1</v>
      </c>
    </row>
    <row r="5" spans="1:13" x14ac:dyDescent="0.25">
      <c r="A5" s="58" t="s">
        <v>270</v>
      </c>
      <c r="B5">
        <f>SUMIFS('2way'!$Z$3:$Z$7690,'2way'!$S$3:$S$7690,"=" &amp;A5,'2way'!$Y$3:$Y$7690,"&lt;&gt;P")</f>
        <v>8500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8500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8500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5900</v>
      </c>
      <c r="C6">
        <f>SUMIFS('2way'!$AB$3:$AB$7690,'2way'!$S$3:$S$7690,"="&amp;A6,'2way'!$Z$3:$Z$7690,"&lt;&gt;P")</f>
        <v>-5900</v>
      </c>
      <c r="D6" s="68">
        <f t="shared" si="0"/>
        <v>-1</v>
      </c>
      <c r="E6">
        <f>SUMIFS('2way'!$Z$3:$Z$7690,'2way'!$S$3:$S$7690,"=" &amp;A6,'2way'!$Y$3:$Y$7690,"&lt;&gt;P")</f>
        <v>5900</v>
      </c>
      <c r="F6">
        <f>SUMIFS('2way'!$AD$3:$AD$7690,'2way'!$S$3:$S$7690,"="&amp;A6,'2way'!$Y$3:$Y$7690,"&lt;&gt;P")</f>
        <v>-5900</v>
      </c>
      <c r="G6" s="68">
        <f t="shared" si="1"/>
        <v>-1</v>
      </c>
      <c r="H6">
        <f>SUMIFS('2way'!$Z$3:$Z$7690,'2way'!$S$3:$S$7690,"=" &amp;A6,'2way'!$Y$3:$Y$7690,"&lt;&gt;P")</f>
        <v>5900</v>
      </c>
      <c r="I6">
        <f>SUMIFS('2way'!$AF$3:$AF$7690,'2way'!$S$3:$S$7690,"="&amp;A6,'2way'!$Y$3:$Y$7690,"&lt;&gt;P")</f>
        <v>-5900</v>
      </c>
      <c r="J6" s="68">
        <f t="shared" si="2"/>
        <v>-1</v>
      </c>
    </row>
    <row r="7" spans="1:13" x14ac:dyDescent="0.25">
      <c r="A7" s="58" t="s">
        <v>272</v>
      </c>
      <c r="B7">
        <f>SUMIFS('2way'!$Z$3:$Z$7690,'2way'!$S$3:$S$7690,"=" &amp;A7,'2way'!$Y$3:$Y$7690,"&lt;&gt;P")</f>
        <v>9900</v>
      </c>
      <c r="C7">
        <f>SUMIFS('2way'!$AB$3:$AB$7690,'2way'!$S$3:$S$7690,"="&amp;A7,'2way'!$Z$3:$Z$7690,"&lt;&gt;P")</f>
        <v>-10000</v>
      </c>
      <c r="D7" s="68">
        <f t="shared" si="0"/>
        <v>-1.0101010101010102</v>
      </c>
      <c r="E7">
        <f>SUMIFS('2way'!$Z$3:$Z$7690,'2way'!$S$3:$S$7690,"=" &amp;A7,'2way'!$Y$3:$Y$7690,"&lt;&gt;P")</f>
        <v>9900</v>
      </c>
      <c r="F7">
        <f>SUMIFS('2way'!$AD$3:$AD$7690,'2way'!$S$3:$S$7690,"="&amp;A7,'2way'!$Y$3:$Y$7690,"&lt;&gt;P")</f>
        <v>-9900</v>
      </c>
      <c r="G7" s="68">
        <f t="shared" si="1"/>
        <v>-1</v>
      </c>
      <c r="H7">
        <f>SUMIFS('2way'!$Z$3:$Z$7690,'2way'!$S$3:$S$7690,"=" &amp;A7,'2way'!$Y$3:$Y$7690,"&lt;&gt;P")</f>
        <v>9900</v>
      </c>
      <c r="I7">
        <f>SUMIFS('2way'!$AF$3:$AF$7690,'2way'!$S$3:$S$7690,"="&amp;A7,'2way'!$Y$3:$Y$7690,"&lt;&gt;P")</f>
        <v>-9900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7900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7900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7900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9700</v>
      </c>
      <c r="C9">
        <f>SUMIFS('2way'!$AB$3:$AB$7690,'2way'!$S$3:$S$7690,"="&amp;A9,'2way'!$Z$3:$Z$7690,"&lt;&gt;P")</f>
        <v>-9800</v>
      </c>
      <c r="D9" s="68">
        <f t="shared" si="0"/>
        <v>-1.0103092783505154</v>
      </c>
      <c r="E9">
        <f>SUMIFS('2way'!$Z$3:$Z$7690,'2way'!$S$3:$S$7690,"=" &amp;A9,'2way'!$Y$3:$Y$7690,"&lt;&gt;P")</f>
        <v>9700</v>
      </c>
      <c r="F9">
        <f>SUMIFS('2way'!$AD$3:$AD$7690,'2way'!$S$3:$S$7690,"="&amp;A9,'2way'!$Y$3:$Y$7690,"&lt;&gt;P")</f>
        <v>-9700</v>
      </c>
      <c r="G9" s="68">
        <f t="shared" si="1"/>
        <v>-1</v>
      </c>
      <c r="H9">
        <f>SUMIFS('2way'!$Z$3:$Z$7690,'2way'!$S$3:$S$7690,"=" &amp;A9,'2way'!$Y$3:$Y$7690,"&lt;&gt;P")</f>
        <v>9700</v>
      </c>
      <c r="I9">
        <f>SUMIFS('2way'!$AF$3:$AF$7690,'2way'!$S$3:$S$7690,"="&amp;A9,'2way'!$Y$3:$Y$7690,"&lt;&gt;P")</f>
        <v>-9700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14900</v>
      </c>
      <c r="C10">
        <f>SUMIFS('2way'!$AB$3:$AB$7690,'2way'!$S$3:$S$7690,"="&amp;A10,'2way'!$Z$3:$Z$7690,"&lt;&gt;P")</f>
        <v>-15000</v>
      </c>
      <c r="D10" s="68">
        <f t="shared" si="0"/>
        <v>-1.0067114093959733</v>
      </c>
      <c r="E10">
        <f>SUMIFS('2way'!$Z$3:$Z$7690,'2way'!$S$3:$S$7690,"=" &amp;A10,'2way'!$Y$3:$Y$7690,"&lt;&gt;P")</f>
        <v>14900</v>
      </c>
      <c r="F10">
        <f>SUMIFS('2way'!$AD$3:$AD$7690,'2way'!$S$3:$S$7690,"="&amp;A10,'2way'!$Y$3:$Y$7690,"&lt;&gt;P")</f>
        <v>-14900</v>
      </c>
      <c r="G10" s="68">
        <f t="shared" si="1"/>
        <v>-1</v>
      </c>
      <c r="H10">
        <f>SUMIFS('2way'!$Z$3:$Z$7690,'2way'!$S$3:$S$7690,"=" &amp;A10,'2way'!$Y$3:$Y$7690,"&lt;&gt;P")</f>
        <v>14900</v>
      </c>
      <c r="I10">
        <f>SUMIFS('2way'!$AF$3:$AF$7690,'2way'!$S$3:$S$7690,"="&amp;A10,'2way'!$Y$3:$Y$7690,"&lt;&gt;P")</f>
        <v>-14900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16200</v>
      </c>
      <c r="C11">
        <f>SUMIFS('2way'!$AB$3:$AB$7690,'2way'!$S$3:$S$7690,"="&amp;A11,'2way'!$Z$3:$Z$7690,"&lt;&gt;P")</f>
        <v>-16500</v>
      </c>
      <c r="D11" s="68">
        <f t="shared" si="0"/>
        <v>-1.0185185185185186</v>
      </c>
      <c r="E11">
        <f>SUMIFS('2way'!$Z$3:$Z$7690,'2way'!$S$3:$S$7690,"=" &amp;A11,'2way'!$Y$3:$Y$7690,"&lt;&gt;P")</f>
        <v>16200</v>
      </c>
      <c r="F11">
        <f>SUMIFS('2way'!$AD$3:$AD$7690,'2way'!$S$3:$S$7690,"="&amp;A11,'2way'!$Y$3:$Y$7690,"&lt;&gt;P")</f>
        <v>-16200</v>
      </c>
      <c r="G11" s="68">
        <f t="shared" si="1"/>
        <v>-1</v>
      </c>
      <c r="H11">
        <f>SUMIFS('2way'!$Z$3:$Z$7690,'2way'!$S$3:$S$7690,"=" &amp;A11,'2way'!$Y$3:$Y$7690,"&lt;&gt;P")</f>
        <v>16200</v>
      </c>
      <c r="I11">
        <f>SUMIFS('2way'!$AF$3:$AF$7690,'2way'!$S$3:$S$7690,"="&amp;A11,'2way'!$Y$3:$Y$7690,"&lt;&gt;P")</f>
        <v>-16200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4200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4200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4200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8300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8300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8300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11100</v>
      </c>
      <c r="C14">
        <f>SUMIFS('2way'!$AB$3:$AB$7690,'2way'!$S$3:$S$7690,"="&amp;A14,'2way'!$Z$3:$Z$7690,"&lt;&gt;P")</f>
        <v>-11300</v>
      </c>
      <c r="D14" s="68">
        <f t="shared" si="0"/>
        <v>-1.0180180180180181</v>
      </c>
      <c r="E14">
        <f>SUMIFS('2way'!$Z$3:$Z$7690,'2way'!$S$3:$S$7690,"=" &amp;A14,'2way'!$Y$3:$Y$7690,"&lt;&gt;P")</f>
        <v>11100</v>
      </c>
      <c r="F14">
        <f>SUMIFS('2way'!$AD$3:$AD$7690,'2way'!$S$3:$S$7690,"="&amp;A14,'2way'!$Y$3:$Y$7690,"&lt;&gt;P")</f>
        <v>-11100</v>
      </c>
      <c r="G14" s="68">
        <f t="shared" si="1"/>
        <v>-1</v>
      </c>
      <c r="H14">
        <f>SUMIFS('2way'!$Z$3:$Z$7690,'2way'!$S$3:$S$7690,"=" &amp;A14,'2way'!$Y$3:$Y$7690,"&lt;&gt;P")</f>
        <v>11100</v>
      </c>
      <c r="I14">
        <f>SUMIFS('2way'!$AF$3:$AF$7690,'2way'!$S$3:$S$7690,"="&amp;A14,'2way'!$Y$3:$Y$7690,"&lt;&gt;P")</f>
        <v>-11100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68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6000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6000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6000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4400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4400</v>
      </c>
      <c r="F17">
        <f>SUMIFS('2way'!$AD$3:$AD$7690,'2way'!$S$3:$S$7690,"="&amp;A17,'2way'!$Y$3:$Y$7690,"&lt;&gt;P")</f>
        <v>-4400</v>
      </c>
      <c r="G17" s="68">
        <f t="shared" si="1"/>
        <v>-1</v>
      </c>
      <c r="H17">
        <f>SUMIFS('2way'!$Z$3:$Z$7690,'2way'!$S$3:$S$7690,"=" &amp;A17,'2way'!$Y$3:$Y$7690,"&lt;&gt;P")</f>
        <v>4400</v>
      </c>
      <c r="I17">
        <f>SUMIFS('2way'!$AF$3:$AF$7690,'2way'!$S$3:$S$7690,"="&amp;A17,'2way'!$Y$3:$Y$7690,"&lt;&gt;P")</f>
        <v>-4400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6400</v>
      </c>
      <c r="C18">
        <f>SUMIFS('2way'!$AB$3:$AB$7690,'2way'!$S$3:$S$7690,"="&amp;A18,'2way'!$Z$3:$Z$7690,"&lt;&gt;P")</f>
        <v>-6500</v>
      </c>
      <c r="D18" s="68">
        <f t="shared" si="0"/>
        <v>-1.015625</v>
      </c>
      <c r="E18">
        <f>SUMIFS('2way'!$Z$3:$Z$7690,'2way'!$S$3:$S$7690,"=" &amp;A18,'2way'!$Y$3:$Y$7690,"&lt;&gt;P")</f>
        <v>6400</v>
      </c>
      <c r="F18">
        <f>SUMIFS('2way'!$AD$3:$AD$7690,'2way'!$S$3:$S$7690,"="&amp;A18,'2way'!$Y$3:$Y$7690,"&lt;&gt;P")</f>
        <v>-6400</v>
      </c>
      <c r="G18" s="68">
        <f t="shared" si="1"/>
        <v>-1</v>
      </c>
      <c r="H18">
        <f>SUMIFS('2way'!$Z$3:$Z$7690,'2way'!$S$3:$S$7690,"=" &amp;A18,'2way'!$Y$3:$Y$7690,"&lt;&gt;P")</f>
        <v>6400</v>
      </c>
      <c r="I18">
        <f>SUMIFS('2way'!$AF$3:$AF$7690,'2way'!$S$3:$S$7690,"="&amp;A18,'2way'!$Y$3:$Y$7690,"&lt;&gt;P")</f>
        <v>-6400</v>
      </c>
      <c r="J18" s="68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8" t="s">
        <v>258</v>
      </c>
      <c r="D1" s="148"/>
      <c r="E1" s="148"/>
      <c r="F1" s="148" t="s">
        <v>209</v>
      </c>
      <c r="G1" s="148"/>
      <c r="H1" s="148"/>
      <c r="I1" s="148" t="s">
        <v>210</v>
      </c>
      <c r="J1" s="148"/>
      <c r="K1" s="148"/>
      <c r="L1" s="79"/>
      <c r="M1" s="79"/>
      <c r="N1" s="79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1100</v>
      </c>
      <c r="D3">
        <f>SUMIFS('2way'!$AB$3:$AB$7690,'2way'!$Q$3:$Q$7690,"="&amp;B3,'2way'!$Y$3:$Y$7690,"&lt;&gt;P") + SUMIFS('2way'!$AB$3:$AB$7690,'2way'!$R$3:$R$7690,"="&amp;B3,'2way'!$Y$3:$Y$7690,"&lt;&gt;P")</f>
        <v>-1100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1100</v>
      </c>
      <c r="G3">
        <f>SUMIFS('2way'!$AD$3:$AD$7690,'2way'!$Q$3:$Q$7690,"="&amp;B3,'2way'!$Y$3:$Y$7690,"&lt;&gt;P") + SUMIFS('2way'!$AD$3:$AD$7690,'2way'!$R$3:$R$7690,"="&amp;D3,'2way'!$Y$3:$Y$7690,"&lt;&gt;P")</f>
        <v>-600</v>
      </c>
      <c r="H3" s="68">
        <f>G3/F3</f>
        <v>-0.54545454545454541</v>
      </c>
      <c r="I3">
        <f>SUMIFS('2way'!$Z$3:$Z$7690,'2way'!$Q$3:$Q$7690,"=" &amp;B3,'2way'!$Y$3:$Y$7690,"&lt;&gt;P") + SUMIFS('2way'!$Z$3:$Z$7690,'2way'!$R$3:$R$7690,"=" &amp;B3,'2way'!$Y$3:$Y$7690,"&lt;&gt;P")</f>
        <v>1100</v>
      </c>
      <c r="J3">
        <f>SUMIFS('2way'!$AF$3:$AF$7690,'2way'!$Q$3:$Q$7690,"="&amp;B3,'2way'!$Y$3:$Y$7690,"&lt;&gt;P") + SUMIFS('2way'!$AF$3:$AF$7690,'2way'!$R$3:$R$7690,"="&amp;B3,'2way'!$Y$3:$Y$7690,"&lt;&gt;P")</f>
        <v>-1100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1100</v>
      </c>
      <c r="D4">
        <f>SUMIFS('2way'!$AB$3:$AB$7690,'2way'!$Q$3:$Q$7690,"="&amp;B4,'2way'!$Y$3:$Y$7690,"&lt;&gt;P") + SUMIFS('2way'!$AB$3:$AB$7690,'2way'!$R$3:$R$7690,"="&amp;B4,'2way'!$Y$3:$Y$7690,"&lt;&gt;P")</f>
        <v>-1100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1100</v>
      </c>
      <c r="G4">
        <f>SUMIFS('2way'!$AD$3:$AD$7690,'2way'!$Q$3:$Q$7690,"="&amp;B4,'2way'!$Y$3:$Y$7690,"&lt;&gt;P") + SUMIFS('2way'!$AD$3:$AD$7690,'2way'!$R$3:$R$7690,"="&amp;D4,'2way'!$Y$3:$Y$7690,"&lt;&gt;P")</f>
        <v>-500</v>
      </c>
      <c r="H4" s="68">
        <f t="shared" ref="H4:H67" si="1">G4/F4</f>
        <v>-0.45454545454545453</v>
      </c>
      <c r="I4">
        <f>SUMIFS('2way'!$Z$3:$Z$7690,'2way'!$Q$3:$Q$7690,"=" &amp;B4,'2way'!$Y$3:$Y$7690,"&lt;&gt;P") + SUMIFS('2way'!$Z$3:$Z$7690,'2way'!$R$3:$R$7690,"=" &amp;B4,'2way'!$Y$3:$Y$7690,"&lt;&gt;P")</f>
        <v>1100</v>
      </c>
      <c r="J4">
        <f>SUMIFS('2way'!$AF$3:$AF$7690,'2way'!$Q$3:$Q$7690,"="&amp;B4,'2way'!$Y$3:$Y$7690,"&lt;&gt;P") + SUMIFS('2way'!$AF$3:$AF$7690,'2way'!$R$3:$R$7690,"="&amp;B4,'2way'!$Y$3:$Y$7690,"&lt;&gt;P")</f>
        <v>-1100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1100</v>
      </c>
      <c r="D5">
        <f>SUMIFS('2way'!$AB$3:$AB$7690,'2way'!$Q$3:$Q$7690,"="&amp;B5,'2way'!$Y$3:$Y$7690,"&lt;&gt;P") + SUMIFS('2way'!$AB$3:$AB$7690,'2way'!$R$3:$R$7690,"="&amp;B5,'2way'!$Y$3:$Y$7690,"&lt;&gt;P")</f>
        <v>-1100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1100</v>
      </c>
      <c r="G5">
        <f>SUMIFS('2way'!$AD$3:$AD$7690,'2way'!$Q$3:$Q$7690,"="&amp;B5,'2way'!$Y$3:$Y$7690,"&lt;&gt;P") + SUMIFS('2way'!$AD$3:$AD$7690,'2way'!$R$3:$R$7690,"="&amp;D5,'2way'!$Y$3:$Y$7690,"&lt;&gt;P")</f>
        <v>-500</v>
      </c>
      <c r="H5" s="68">
        <f t="shared" si="1"/>
        <v>-0.45454545454545453</v>
      </c>
      <c r="I5">
        <f>SUMIFS('2way'!$Z$3:$Z$7690,'2way'!$Q$3:$Q$7690,"=" &amp;B5,'2way'!$Y$3:$Y$7690,"&lt;&gt;P") + SUMIFS('2way'!$Z$3:$Z$7690,'2way'!$R$3:$R$7690,"=" &amp;B5,'2way'!$Y$3:$Y$7690,"&lt;&gt;P")</f>
        <v>1100</v>
      </c>
      <c r="J5">
        <f>SUMIFS('2way'!$AF$3:$AF$7690,'2way'!$Q$3:$Q$7690,"="&amp;B5,'2way'!$Y$3:$Y$7690,"&lt;&gt;P") + SUMIFS('2way'!$AF$3:$AF$7690,'2way'!$R$3:$R$7690,"="&amp;B5,'2way'!$Y$3:$Y$7690,"&lt;&gt;P")</f>
        <v>-1100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1200</v>
      </c>
      <c r="D6">
        <f>SUMIFS('2way'!$AB$3:$AB$7690,'2way'!$Q$3:$Q$7690,"="&amp;B6,'2way'!$Y$3:$Y$7690,"&lt;&gt;P") + SUMIFS('2way'!$AB$3:$AB$7690,'2way'!$R$3:$R$7690,"="&amp;B6,'2way'!$Y$3:$Y$7690,"&lt;&gt;P")</f>
        <v>-1200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1200</v>
      </c>
      <c r="G6">
        <f>SUMIFS('2way'!$AD$3:$AD$7690,'2way'!$Q$3:$Q$7690,"="&amp;B6,'2way'!$Y$3:$Y$7690,"&lt;&gt;P") + SUMIFS('2way'!$AD$3:$AD$7690,'2way'!$R$3:$R$7690,"="&amp;D6,'2way'!$Y$3:$Y$7690,"&lt;&gt;P")</f>
        <v>-700</v>
      </c>
      <c r="H6" s="68">
        <f t="shared" si="1"/>
        <v>-0.58333333333333337</v>
      </c>
      <c r="I6">
        <f>SUMIFS('2way'!$Z$3:$Z$7690,'2way'!$Q$3:$Q$7690,"=" &amp;B6,'2way'!$Y$3:$Y$7690,"&lt;&gt;P") + SUMIFS('2way'!$Z$3:$Z$7690,'2way'!$R$3:$R$7690,"=" &amp;B6,'2way'!$Y$3:$Y$7690,"&lt;&gt;P")</f>
        <v>1200</v>
      </c>
      <c r="J6">
        <f>SUMIFS('2way'!$AF$3:$AF$7690,'2way'!$Q$3:$Q$7690,"="&amp;B6,'2way'!$Y$3:$Y$7690,"&lt;&gt;P") + SUMIFS('2way'!$AF$3:$AF$7690,'2way'!$R$3:$R$7690,"="&amp;B6,'2way'!$Y$3:$Y$7690,"&lt;&gt;P")</f>
        <v>-1200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1200</v>
      </c>
      <c r="D7">
        <f>SUMIFS('2way'!$AB$3:$AB$7690,'2way'!$Q$3:$Q$7690,"="&amp;B7,'2way'!$Y$3:$Y$7690,"&lt;&gt;P") + SUMIFS('2way'!$AB$3:$AB$7690,'2way'!$R$3:$R$7690,"="&amp;B7,'2way'!$Y$3:$Y$7690,"&lt;&gt;P")</f>
        <v>-1200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1200</v>
      </c>
      <c r="G7">
        <f>SUMIFS('2way'!$AD$3:$AD$7690,'2way'!$Q$3:$Q$7690,"="&amp;B7,'2way'!$Y$3:$Y$7690,"&lt;&gt;P") + SUMIFS('2way'!$AD$3:$AD$7690,'2way'!$R$3:$R$7690,"="&amp;D7,'2way'!$Y$3:$Y$7690,"&lt;&gt;P")</f>
        <v>-600</v>
      </c>
      <c r="H7" s="68">
        <f t="shared" si="1"/>
        <v>-0.5</v>
      </c>
      <c r="I7">
        <f>SUMIFS('2way'!$Z$3:$Z$7690,'2way'!$Q$3:$Q$7690,"=" &amp;B7,'2way'!$Y$3:$Y$7690,"&lt;&gt;P") + SUMIFS('2way'!$Z$3:$Z$7690,'2way'!$R$3:$R$7690,"=" &amp;B7,'2way'!$Y$3:$Y$7690,"&lt;&gt;P")</f>
        <v>1200</v>
      </c>
      <c r="J7">
        <f>SUMIFS('2way'!$AF$3:$AF$7690,'2way'!$Q$3:$Q$7690,"="&amp;B7,'2way'!$Y$3:$Y$7690,"&lt;&gt;P") + SUMIFS('2way'!$AF$3:$AF$7690,'2way'!$R$3:$R$7690,"="&amp;B7,'2way'!$Y$3:$Y$7690,"&lt;&gt;P")</f>
        <v>-1200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1100</v>
      </c>
      <c r="D8">
        <f>SUMIFS('2way'!$AB$3:$AB$7690,'2way'!$Q$3:$Q$7690,"="&amp;B8,'2way'!$Z$3:$Z$7690,"&lt;&gt;P") + SUMIFS('2way'!$AB$3:$AB$7690,'2way'!$R$3:$R$7690,"="&amp;B8,'2way'!$Z$3:$Z$7690,"&lt;&gt;P")</f>
        <v>-1100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1100</v>
      </c>
      <c r="G8">
        <f>SUMIFS('2way'!$AD$3:$AD$7690,'2way'!$Q$3:$Q$7690,"="&amp;B8,'2way'!$Y$3:$Y$7690,"&lt;&gt;P") + SUMIFS('2way'!$AD$3:$AD$7690,'2way'!$R$3:$R$7690,"="&amp;D8,'2way'!$Y$3:$Y$7690,"&lt;&gt;P")</f>
        <v>-500</v>
      </c>
      <c r="H8" s="68">
        <f t="shared" si="1"/>
        <v>-0.45454545454545453</v>
      </c>
      <c r="I8">
        <f>SUMIFS('2way'!$Z$3:$Z$7690,'2way'!$Q$3:$Q$7690,"=" &amp;B8,'2way'!$Y$3:$Y$7690,"&lt;&gt;P") + SUMIFS('2way'!$Z$3:$Z$7690,'2way'!$R$3:$R$7690,"=" &amp;B8,'2way'!$Y$3:$Y$7690,"&lt;&gt;P")</f>
        <v>1100</v>
      </c>
      <c r="J8">
        <f>SUMIFS('2way'!$AF$3:$AF$7690,'2way'!$Q$3:$Q$7690,"="&amp;B8,'2way'!$Y$3:$Y$7690,"&lt;&gt;P") + SUMIFS('2way'!$AF$3:$AF$7690,'2way'!$R$3:$R$7690,"="&amp;B8,'2way'!$Y$3:$Y$7690,"&lt;&gt;P")</f>
        <v>-1100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1100</v>
      </c>
      <c r="D9">
        <f>SUMIFS('2way'!$AB$3:$AB$7690,'2way'!$Q$3:$Q$7690,"="&amp;B9,'2way'!$Z$3:$Z$7690,"&lt;&gt;P") + SUMIFS('2way'!$AB$3:$AB$7690,'2way'!$R$3:$R$7690,"="&amp;B9,'2way'!$Z$3:$Z$7690,"&lt;&gt;P")</f>
        <v>-1100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1100</v>
      </c>
      <c r="G9">
        <f>SUMIFS('2way'!$AD$3:$AD$7690,'2way'!$Q$3:$Q$7690,"="&amp;B9,'2way'!$Y$3:$Y$7690,"&lt;&gt;P") + SUMIFS('2way'!$AD$3:$AD$7690,'2way'!$R$3:$R$7690,"="&amp;D9,'2way'!$Y$3:$Y$7690,"&lt;&gt;P")</f>
        <v>-500</v>
      </c>
      <c r="H9" s="68">
        <f t="shared" si="1"/>
        <v>-0.45454545454545453</v>
      </c>
      <c r="I9">
        <f>SUMIFS('2way'!$Z$3:$Z$7690,'2way'!$Q$3:$Q$7690,"=" &amp;B9,'2way'!$Y$3:$Y$7690,"&lt;&gt;P") + SUMIFS('2way'!$Z$3:$Z$7690,'2way'!$R$3:$R$7690,"=" &amp;B9,'2way'!$Y$3:$Y$7690,"&lt;&gt;P")</f>
        <v>1100</v>
      </c>
      <c r="J9">
        <f>SUMIFS('2way'!$AF$3:$AF$7690,'2way'!$Q$3:$Q$7690,"="&amp;B9,'2way'!$Y$3:$Y$7690,"&lt;&gt;P") + SUMIFS('2way'!$AF$3:$AF$7690,'2way'!$R$3:$R$7690,"="&amp;B9,'2way'!$Y$3:$Y$7690,"&lt;&gt;P")</f>
        <v>-1100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1200</v>
      </c>
      <c r="D10">
        <f>SUMIFS('2way'!$AB$3:$AB$7690,'2way'!$Q$3:$Q$7690,"="&amp;B10,'2way'!$Z$3:$Z$7690,"&lt;&gt;P") + SUMIFS('2way'!$AB$3:$AB$7690,'2way'!$R$3:$R$7690,"="&amp;B10,'2way'!$Z$3:$Z$7690,"&lt;&gt;P")</f>
        <v>-1200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1200</v>
      </c>
      <c r="G10">
        <f>SUMIFS('2way'!$AD$3:$AD$7690,'2way'!$Q$3:$Q$7690,"="&amp;B10,'2way'!$Y$3:$Y$7690,"&lt;&gt;P") + SUMIFS('2way'!$AD$3:$AD$7690,'2way'!$R$3:$R$7690,"="&amp;D10,'2way'!$Y$3:$Y$7690,"&lt;&gt;P")</f>
        <v>-700</v>
      </c>
      <c r="H10" s="68">
        <f t="shared" si="1"/>
        <v>-0.58333333333333337</v>
      </c>
      <c r="I10">
        <f>SUMIFS('2way'!$Z$3:$Z$7690,'2way'!$Q$3:$Q$7690,"=" &amp;B10,'2way'!$Y$3:$Y$7690,"&lt;&gt;P") + SUMIFS('2way'!$Z$3:$Z$7690,'2way'!$R$3:$R$7690,"=" &amp;B10,'2way'!$Y$3:$Y$7690,"&lt;&gt;P")</f>
        <v>1200</v>
      </c>
      <c r="J10">
        <f>SUMIFS('2way'!$AF$3:$AF$7690,'2way'!$Q$3:$Q$7690,"="&amp;B10,'2way'!$Y$3:$Y$7690,"&lt;&gt;P") + SUMIFS('2way'!$AF$3:$AF$7690,'2way'!$R$3:$R$7690,"="&amp;B10,'2way'!$Y$3:$Y$7690,"&lt;&gt;P")</f>
        <v>-1200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1100</v>
      </c>
      <c r="D11">
        <f>SUMIFS('2way'!$AB$3:$AB$7690,'2way'!$Q$3:$Q$7690,"="&amp;B11,'2way'!$Z$3:$Z$7690,"&lt;&gt;P") + SUMIFS('2way'!$AB$3:$AB$7690,'2way'!$R$3:$R$7690,"="&amp;B11,'2way'!$Z$3:$Z$7690,"&lt;&gt;P")</f>
        <v>-1100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1100</v>
      </c>
      <c r="G11">
        <f>SUMIFS('2way'!$AD$3:$AD$7690,'2way'!$Q$3:$Q$7690,"="&amp;B11,'2way'!$Y$3:$Y$7690,"&lt;&gt;P") + SUMIFS('2way'!$AD$3:$AD$7690,'2way'!$R$3:$R$7690,"="&amp;D11,'2way'!$Y$3:$Y$7690,"&lt;&gt;P")</f>
        <v>-600</v>
      </c>
      <c r="H11" s="68">
        <f t="shared" si="1"/>
        <v>-0.54545454545454541</v>
      </c>
      <c r="I11">
        <f>SUMIFS('2way'!$Z$3:$Z$7690,'2way'!$Q$3:$Q$7690,"=" &amp;B11,'2way'!$Y$3:$Y$7690,"&lt;&gt;P") + SUMIFS('2way'!$Z$3:$Z$7690,'2way'!$R$3:$R$7690,"=" &amp;B11,'2way'!$Y$3:$Y$7690,"&lt;&gt;P")</f>
        <v>1100</v>
      </c>
      <c r="J11">
        <f>SUMIFS('2way'!$AF$3:$AF$7690,'2way'!$Q$3:$Q$7690,"="&amp;B11,'2way'!$Y$3:$Y$7690,"&lt;&gt;P") + SUMIFS('2way'!$AF$3:$AF$7690,'2way'!$R$3:$R$7690,"="&amp;B11,'2way'!$Y$3:$Y$7690,"&lt;&gt;P")</f>
        <v>-1100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1100</v>
      </c>
      <c r="D12">
        <f>SUMIFS('2way'!$AB$3:$AB$7690,'2way'!$Q$3:$Q$7690,"="&amp;B12,'2way'!$Z$3:$Z$7690,"&lt;&gt;P") + SUMIFS('2way'!$AB$3:$AB$7690,'2way'!$R$3:$R$7690,"="&amp;B12,'2way'!$Z$3:$Z$7690,"&lt;&gt;P")</f>
        <v>-1100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1100</v>
      </c>
      <c r="G12">
        <f>SUMIFS('2way'!$AD$3:$AD$7690,'2way'!$Q$3:$Q$7690,"="&amp;B12,'2way'!$Y$3:$Y$7690,"&lt;&gt;P") + SUMIFS('2way'!$AD$3:$AD$7690,'2way'!$R$3:$R$7690,"="&amp;D12,'2way'!$Y$3:$Y$7690,"&lt;&gt;P")</f>
        <v>-500</v>
      </c>
      <c r="H12" s="68">
        <f t="shared" si="1"/>
        <v>-0.45454545454545453</v>
      </c>
      <c r="I12">
        <f>SUMIFS('2way'!$Z$3:$Z$7690,'2way'!$Q$3:$Q$7690,"=" &amp;B12,'2way'!$Y$3:$Y$7690,"&lt;&gt;P") + SUMIFS('2way'!$Z$3:$Z$7690,'2way'!$R$3:$R$7690,"=" &amp;B12,'2way'!$Y$3:$Y$7690,"&lt;&gt;P")</f>
        <v>1100</v>
      </c>
      <c r="J12">
        <f>SUMIFS('2way'!$AF$3:$AF$7690,'2way'!$Q$3:$Q$7690,"="&amp;B12,'2way'!$Y$3:$Y$7690,"&lt;&gt;P") + SUMIFS('2way'!$AF$3:$AF$7690,'2way'!$R$3:$R$7690,"="&amp;B12,'2way'!$Y$3:$Y$7690,"&lt;&gt;P")</f>
        <v>-1100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1100</v>
      </c>
      <c r="D13">
        <f>SUMIFS('2way'!$AB$3:$AB$7690,'2way'!$Q$3:$Q$7690,"="&amp;B13,'2way'!$Z$3:$Z$7690,"&lt;&gt;P") + SUMIFS('2way'!$AB$3:$AB$7690,'2way'!$R$3:$R$7690,"="&amp;B13,'2way'!$Z$3:$Z$7690,"&lt;&gt;P")</f>
        <v>-1100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1100</v>
      </c>
      <c r="G13">
        <f>SUMIFS('2way'!$AD$3:$AD$7690,'2way'!$Q$3:$Q$7690,"="&amp;B13,'2way'!$Y$3:$Y$7690,"&lt;&gt;P") + SUMIFS('2way'!$AD$3:$AD$7690,'2way'!$R$3:$R$7690,"="&amp;D13,'2way'!$Y$3:$Y$7690,"&lt;&gt;P")</f>
        <v>-600</v>
      </c>
      <c r="H13" s="68">
        <f t="shared" si="1"/>
        <v>-0.54545454545454541</v>
      </c>
      <c r="I13">
        <f>SUMIFS('2way'!$Z$3:$Z$7690,'2way'!$Q$3:$Q$7690,"=" &amp;B13,'2way'!$Y$3:$Y$7690,"&lt;&gt;P") + SUMIFS('2way'!$Z$3:$Z$7690,'2way'!$R$3:$R$7690,"=" &amp;B13,'2way'!$Y$3:$Y$7690,"&lt;&gt;P")</f>
        <v>1100</v>
      </c>
      <c r="J13">
        <f>SUMIFS('2way'!$AF$3:$AF$7690,'2way'!$Q$3:$Q$7690,"="&amp;B13,'2way'!$Y$3:$Y$7690,"&lt;&gt;P") + SUMIFS('2way'!$AF$3:$AF$7690,'2way'!$R$3:$R$7690,"="&amp;B13,'2way'!$Y$3:$Y$7690,"&lt;&gt;P")</f>
        <v>-1100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1200</v>
      </c>
      <c r="D14">
        <f>SUMIFS('2way'!$AB$3:$AB$7690,'2way'!$Q$3:$Q$7690,"="&amp;B14,'2way'!$Z$3:$Z$7690,"&lt;&gt;P") + SUMIFS('2way'!$AB$3:$AB$7690,'2way'!$R$3:$R$7690,"="&amp;B14,'2way'!$Z$3:$Z$7690,"&lt;&gt;P")</f>
        <v>-1200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1200</v>
      </c>
      <c r="G14">
        <f>SUMIFS('2way'!$AD$3:$AD$7690,'2way'!$Q$3:$Q$7690,"="&amp;B14,'2way'!$Y$3:$Y$7690,"&lt;&gt;P") + SUMIFS('2way'!$AD$3:$AD$7690,'2way'!$R$3:$R$7690,"="&amp;D14,'2way'!$Y$3:$Y$7690,"&lt;&gt;P")</f>
        <v>-600</v>
      </c>
      <c r="H14" s="68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1200</v>
      </c>
      <c r="J14">
        <f>SUMIFS('2way'!$AF$3:$AF$7690,'2way'!$Q$3:$Q$7690,"="&amp;B14,'2way'!$Y$3:$Y$7690,"&lt;&gt;P") + SUMIFS('2way'!$AF$3:$AF$7690,'2way'!$R$3:$R$7690,"="&amp;B14,'2way'!$Y$3:$Y$7690,"&lt;&gt;P")</f>
        <v>-1200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1200</v>
      </c>
      <c r="D15">
        <f>SUMIFS('2way'!$AB$3:$AB$7690,'2way'!$Q$3:$Q$7690,"="&amp;B15,'2way'!$Z$3:$Z$7690,"&lt;&gt;P") + SUMIFS('2way'!$AB$3:$AB$7690,'2way'!$R$3:$R$7690,"="&amp;B15,'2way'!$Z$3:$Z$7690,"&lt;&gt;P")</f>
        <v>-1200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1200</v>
      </c>
      <c r="G15">
        <f>SUMIFS('2way'!$AD$3:$AD$7690,'2way'!$Q$3:$Q$7690,"="&amp;B15,'2way'!$Y$3:$Y$7690,"&lt;&gt;P") + SUMIFS('2way'!$AD$3:$AD$7690,'2way'!$R$3:$R$7690,"="&amp;D15,'2way'!$Y$3:$Y$7690,"&lt;&gt;P")</f>
        <v>-600</v>
      </c>
      <c r="H15" s="68">
        <f t="shared" si="1"/>
        <v>-0.5</v>
      </c>
      <c r="I15">
        <f>SUMIFS('2way'!$Z$3:$Z$7690,'2way'!$Q$3:$Q$7690,"=" &amp;B15,'2way'!$Y$3:$Y$7690,"&lt;&gt;P") + SUMIFS('2way'!$Z$3:$Z$7690,'2way'!$R$3:$R$7690,"=" &amp;B15,'2way'!$Y$3:$Y$7690,"&lt;&gt;P")</f>
        <v>1200</v>
      </c>
      <c r="J15">
        <f>SUMIFS('2way'!$AF$3:$AF$7690,'2way'!$Q$3:$Q$7690,"="&amp;B15,'2way'!$Y$3:$Y$7690,"&lt;&gt;P") + SUMIFS('2way'!$AF$3:$AF$7690,'2way'!$R$3:$R$7690,"="&amp;B15,'2way'!$Y$3:$Y$7690,"&lt;&gt;P")</f>
        <v>-1200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1200</v>
      </c>
      <c r="D16">
        <f>SUMIFS('2way'!$AB$3:$AB$7690,'2way'!$Q$3:$Q$7690,"="&amp;B16,'2way'!$Z$3:$Z$7690,"&lt;&gt;P") + SUMIFS('2way'!$AB$3:$AB$7690,'2way'!$R$3:$R$7690,"="&amp;B16,'2way'!$Z$3:$Z$7690,"&lt;&gt;P")</f>
        <v>-1200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1200</v>
      </c>
      <c r="G16">
        <f>SUMIFS('2way'!$AD$3:$AD$7690,'2way'!$Q$3:$Q$7690,"="&amp;B16,'2way'!$Y$3:$Y$7690,"&lt;&gt;P") + SUMIFS('2way'!$AD$3:$AD$7690,'2way'!$R$3:$R$7690,"="&amp;D16,'2way'!$Y$3:$Y$7690,"&lt;&gt;P")</f>
        <v>-500</v>
      </c>
      <c r="H16" s="68">
        <f t="shared" si="1"/>
        <v>-0.41666666666666669</v>
      </c>
      <c r="I16">
        <f>SUMIFS('2way'!$Z$3:$Z$7690,'2way'!$Q$3:$Q$7690,"=" &amp;B16,'2way'!$Y$3:$Y$7690,"&lt;&gt;P") + SUMIFS('2way'!$Z$3:$Z$7690,'2way'!$R$3:$R$7690,"=" &amp;B16,'2way'!$Y$3:$Y$7690,"&lt;&gt;P")</f>
        <v>1200</v>
      </c>
      <c r="J16">
        <f>SUMIFS('2way'!$AF$3:$AF$7690,'2way'!$Q$3:$Q$7690,"="&amp;B16,'2way'!$Y$3:$Y$7690,"&lt;&gt;P") + SUMIFS('2way'!$AF$3:$AF$7690,'2way'!$R$3:$R$7690,"="&amp;B16,'2way'!$Y$3:$Y$7690,"&lt;&gt;P")</f>
        <v>-1200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1200</v>
      </c>
      <c r="D17">
        <f>SUMIFS('2way'!$AB$3:$AB$7690,'2way'!$Q$3:$Q$7690,"="&amp;B17,'2way'!$Z$3:$Z$7690,"&lt;&gt;P") + SUMIFS('2way'!$AB$3:$AB$7690,'2way'!$R$3:$R$7690,"="&amp;B17,'2way'!$Z$3:$Z$7690,"&lt;&gt;P")</f>
        <v>-1200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1200</v>
      </c>
      <c r="G17">
        <f>SUMIFS('2way'!$AD$3:$AD$7690,'2way'!$Q$3:$Q$7690,"="&amp;B17,'2way'!$Y$3:$Y$7690,"&lt;&gt;P") + SUMIFS('2way'!$AD$3:$AD$7690,'2way'!$R$3:$R$7690,"="&amp;D17,'2way'!$Y$3:$Y$7690,"&lt;&gt;P")</f>
        <v>-600</v>
      </c>
      <c r="H17" s="68">
        <f t="shared" si="1"/>
        <v>-0.5</v>
      </c>
      <c r="I17">
        <f>SUMIFS('2way'!$Z$3:$Z$7690,'2way'!$Q$3:$Q$7690,"=" &amp;B17,'2way'!$Y$3:$Y$7690,"&lt;&gt;P") + SUMIFS('2way'!$Z$3:$Z$7690,'2way'!$R$3:$R$7690,"=" &amp;B17,'2way'!$Y$3:$Y$7690,"&lt;&gt;P")</f>
        <v>1200</v>
      </c>
      <c r="J17">
        <f>SUMIFS('2way'!$AF$3:$AF$7690,'2way'!$Q$3:$Q$7690,"="&amp;B17,'2way'!$Y$3:$Y$7690,"&lt;&gt;P") + SUMIFS('2way'!$AF$3:$AF$7690,'2way'!$R$3:$R$7690,"="&amp;B17,'2way'!$Y$3:$Y$7690,"&lt;&gt;P")</f>
        <v>-1200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1100</v>
      </c>
      <c r="D18">
        <f>SUMIFS('2way'!$AB$3:$AB$7690,'2way'!$Q$3:$Q$7690,"="&amp;B18,'2way'!$Z$3:$Z$7690,"&lt;&gt;P") + SUMIFS('2way'!$AB$3:$AB$7690,'2way'!$R$3:$R$7690,"="&amp;B18,'2way'!$Z$3:$Z$7690,"&lt;&gt;P")</f>
        <v>-1100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1100</v>
      </c>
      <c r="G18">
        <f>SUMIFS('2way'!$AD$3:$AD$7690,'2way'!$Q$3:$Q$7690,"="&amp;B18,'2way'!$Y$3:$Y$7690,"&lt;&gt;P") + SUMIFS('2way'!$AD$3:$AD$7690,'2way'!$R$3:$R$7690,"="&amp;D18,'2way'!$Y$3:$Y$7690,"&lt;&gt;P")</f>
        <v>-500</v>
      </c>
      <c r="H18" s="68">
        <f t="shared" si="1"/>
        <v>-0.45454545454545453</v>
      </c>
      <c r="I18">
        <f>SUMIFS('2way'!$Z$3:$Z$7690,'2way'!$Q$3:$Q$7690,"=" &amp;B18,'2way'!$Y$3:$Y$7690,"&lt;&gt;P") + SUMIFS('2way'!$Z$3:$Z$7690,'2way'!$R$3:$R$7690,"=" &amp;B18,'2way'!$Y$3:$Y$7690,"&lt;&gt;P")</f>
        <v>1100</v>
      </c>
      <c r="J18">
        <f>SUMIFS('2way'!$AF$3:$AF$7690,'2way'!$Q$3:$Q$7690,"="&amp;B18,'2way'!$Y$3:$Y$7690,"&lt;&gt;P") + SUMIFS('2way'!$AF$3:$AF$7690,'2way'!$R$3:$R$7690,"="&amp;B18,'2way'!$Y$3:$Y$7690,"&lt;&gt;P")</f>
        <v>-1100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1000</v>
      </c>
      <c r="D19">
        <f>SUMIFS('2way'!$AB$3:$AB$7690,'2way'!$Q$3:$Q$7690,"="&amp;B19,'2way'!$Z$3:$Z$7690,"&lt;&gt;P") + SUMIFS('2way'!$AB$3:$AB$7690,'2way'!$R$3:$R$7690,"="&amp;B19,'2way'!$Z$3:$Z$7690,"&lt;&gt;P")</f>
        <v>-1100</v>
      </c>
      <c r="E19" s="68">
        <f t="shared" si="0"/>
        <v>-1.1000000000000001</v>
      </c>
      <c r="F19">
        <f>SUMIFS('2way'!$Z$3:$Z$7690,'2way'!$Q$3:$Q$7690,"=" &amp;B19,'2way'!$Y$3:$Y$7690,"&lt;&gt;P") + SUMIFS('2way'!$Z$3:$Z$7690,'2way'!$R$3:$R$7690,"=" &amp;B19,'2way'!$Y$3:$Y$7690,"&lt;&gt;P")</f>
        <v>1000</v>
      </c>
      <c r="G19">
        <f>SUMIFS('2way'!$AD$3:$AD$7690,'2way'!$Q$3:$Q$7690,"="&amp;B19,'2way'!$Y$3:$Y$7690,"&lt;&gt;P") + SUMIFS('2way'!$AD$3:$AD$7690,'2way'!$R$3:$R$7690,"="&amp;D19,'2way'!$Y$3:$Y$7690,"&lt;&gt;P")</f>
        <v>-400</v>
      </c>
      <c r="H19" s="68">
        <f t="shared" si="1"/>
        <v>-0.4</v>
      </c>
      <c r="I19">
        <f>SUMIFS('2way'!$Z$3:$Z$7690,'2way'!$Q$3:$Q$7690,"=" &amp;B19,'2way'!$Y$3:$Y$7690,"&lt;&gt;P") + SUMIFS('2way'!$Z$3:$Z$7690,'2way'!$R$3:$R$7690,"=" &amp;B19,'2way'!$Y$3:$Y$7690,"&lt;&gt;P")</f>
        <v>1000</v>
      </c>
      <c r="J19">
        <f>SUMIFS('2way'!$AF$3:$AF$7690,'2way'!$Q$3:$Q$7690,"="&amp;B19,'2way'!$Y$3:$Y$7690,"&lt;&gt;P") + SUMIFS('2way'!$AF$3:$AF$7690,'2way'!$R$3:$R$7690,"="&amp;B19,'2way'!$Y$3:$Y$7690,"&lt;&gt;P")</f>
        <v>-1000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1200</v>
      </c>
      <c r="D20">
        <f>SUMIFS('2way'!$AB$3:$AB$7690,'2way'!$Q$3:$Q$7690,"="&amp;B20,'2way'!$Z$3:$Z$7690,"&lt;&gt;P") + SUMIFS('2way'!$AB$3:$AB$7690,'2way'!$R$3:$R$7690,"="&amp;B20,'2way'!$Z$3:$Z$7690,"&lt;&gt;P")</f>
        <v>-1200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1200</v>
      </c>
      <c r="G20">
        <f>SUMIFS('2way'!$AD$3:$AD$7690,'2way'!$Q$3:$Q$7690,"="&amp;B20,'2way'!$Y$3:$Y$7690,"&lt;&gt;P") + SUMIFS('2way'!$AD$3:$AD$7690,'2way'!$R$3:$R$7690,"="&amp;D20,'2way'!$Y$3:$Y$7690,"&lt;&gt;P")</f>
        <v>-700</v>
      </c>
      <c r="H20" s="68">
        <f t="shared" si="1"/>
        <v>-0.58333333333333337</v>
      </c>
      <c r="I20">
        <f>SUMIFS('2way'!$Z$3:$Z$7690,'2way'!$Q$3:$Q$7690,"=" &amp;B20,'2way'!$Y$3:$Y$7690,"&lt;&gt;P") + SUMIFS('2way'!$Z$3:$Z$7690,'2way'!$R$3:$R$7690,"=" &amp;B20,'2way'!$Y$3:$Y$7690,"&lt;&gt;P")</f>
        <v>1200</v>
      </c>
      <c r="J20">
        <f>SUMIFS('2way'!$AF$3:$AF$7690,'2way'!$Q$3:$Q$7690,"="&amp;B20,'2way'!$Y$3:$Y$7690,"&lt;&gt;P") + SUMIFS('2way'!$AF$3:$AF$7690,'2way'!$R$3:$R$7690,"="&amp;B20,'2way'!$Y$3:$Y$7690,"&lt;&gt;P")</f>
        <v>-1200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1200</v>
      </c>
      <c r="D21">
        <f>SUMIFS('2way'!$AB$3:$AB$7690,'2way'!$Q$3:$Q$7690,"="&amp;B21,'2way'!$Z$3:$Z$7690,"&lt;&gt;P") + SUMIFS('2way'!$AB$3:$AB$7690,'2way'!$R$3:$R$7690,"="&amp;B21,'2way'!$Z$3:$Z$7690,"&lt;&gt;P")</f>
        <v>-1200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1200</v>
      </c>
      <c r="G21">
        <f>SUMIFS('2way'!$AD$3:$AD$7690,'2way'!$Q$3:$Q$7690,"="&amp;B21,'2way'!$Y$3:$Y$7690,"&lt;&gt;P") + SUMIFS('2way'!$AD$3:$AD$7690,'2way'!$R$3:$R$7690,"="&amp;D21,'2way'!$Y$3:$Y$7690,"&lt;&gt;P")</f>
        <v>-700</v>
      </c>
      <c r="H21" s="68">
        <f t="shared" si="1"/>
        <v>-0.58333333333333337</v>
      </c>
      <c r="I21">
        <f>SUMIFS('2way'!$Z$3:$Z$7690,'2way'!$Q$3:$Q$7690,"=" &amp;B21,'2way'!$Y$3:$Y$7690,"&lt;&gt;P") + SUMIFS('2way'!$Z$3:$Z$7690,'2way'!$R$3:$R$7690,"=" &amp;B21,'2way'!$Y$3:$Y$7690,"&lt;&gt;P")</f>
        <v>1200</v>
      </c>
      <c r="J21">
        <f>SUMIFS('2way'!$AF$3:$AF$7690,'2way'!$Q$3:$Q$7690,"="&amp;B21,'2way'!$Y$3:$Y$7690,"&lt;&gt;P") + SUMIFS('2way'!$AF$3:$AF$7690,'2way'!$R$3:$R$7690,"="&amp;B21,'2way'!$Y$3:$Y$7690,"&lt;&gt;P")</f>
        <v>-1200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1200</v>
      </c>
      <c r="D22">
        <f>SUMIFS('2way'!$AB$3:$AB$7690,'2way'!$Q$3:$Q$7690,"="&amp;B22,'2way'!$Z$3:$Z$7690,"&lt;&gt;P") + SUMIFS('2way'!$AB$3:$AB$7690,'2way'!$R$3:$R$7690,"="&amp;B22,'2way'!$Z$3:$Z$7690,"&lt;&gt;P")</f>
        <v>-1200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1200</v>
      </c>
      <c r="G22">
        <f>SUMIFS('2way'!$AD$3:$AD$7690,'2way'!$Q$3:$Q$7690,"="&amp;B22,'2way'!$Y$3:$Y$7690,"&lt;&gt;P") + SUMIFS('2way'!$AD$3:$AD$7690,'2way'!$R$3:$R$7690,"="&amp;D22,'2way'!$Y$3:$Y$7690,"&lt;&gt;P")</f>
        <v>-700</v>
      </c>
      <c r="H22" s="68">
        <f t="shared" si="1"/>
        <v>-0.58333333333333337</v>
      </c>
      <c r="I22">
        <f>SUMIFS('2way'!$Z$3:$Z$7690,'2way'!$Q$3:$Q$7690,"=" &amp;B22,'2way'!$Y$3:$Y$7690,"&lt;&gt;P") + SUMIFS('2way'!$Z$3:$Z$7690,'2way'!$R$3:$R$7690,"=" &amp;B22,'2way'!$Y$3:$Y$7690,"&lt;&gt;P")</f>
        <v>1200</v>
      </c>
      <c r="J22">
        <f>SUMIFS('2way'!$AF$3:$AF$7690,'2way'!$Q$3:$Q$7690,"="&amp;B22,'2way'!$Y$3:$Y$7690,"&lt;&gt;P") + SUMIFS('2way'!$AF$3:$AF$7690,'2way'!$R$3:$R$7690,"="&amp;B22,'2way'!$Y$3:$Y$7690,"&lt;&gt;P")</f>
        <v>-1200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1100</v>
      </c>
      <c r="D23">
        <f>SUMIFS('2way'!$AB$3:$AB$7690,'2way'!$Q$3:$Q$7690,"="&amp;B23,'2way'!$Z$3:$Z$7690,"&lt;&gt;P") + SUMIFS('2way'!$AB$3:$AB$7690,'2way'!$R$3:$R$7690,"="&amp;B23,'2way'!$Z$3:$Z$7690,"&lt;&gt;P")</f>
        <v>-1100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1100</v>
      </c>
      <c r="G23">
        <f>SUMIFS('2way'!$AD$3:$AD$7690,'2way'!$Q$3:$Q$7690,"="&amp;B23,'2way'!$Y$3:$Y$7690,"&lt;&gt;P") + SUMIFS('2way'!$AD$3:$AD$7690,'2way'!$R$3:$R$7690,"="&amp;D23,'2way'!$Y$3:$Y$7690,"&lt;&gt;P")</f>
        <v>-600</v>
      </c>
      <c r="H23" s="68">
        <f t="shared" si="1"/>
        <v>-0.54545454545454541</v>
      </c>
      <c r="I23">
        <f>SUMIFS('2way'!$Z$3:$Z$7690,'2way'!$Q$3:$Q$7690,"=" &amp;B23,'2way'!$Y$3:$Y$7690,"&lt;&gt;P") + SUMIFS('2way'!$Z$3:$Z$7690,'2way'!$R$3:$R$7690,"=" &amp;B23,'2way'!$Y$3:$Y$7690,"&lt;&gt;P")</f>
        <v>1100</v>
      </c>
      <c r="J23">
        <f>SUMIFS('2way'!$AF$3:$AF$7690,'2way'!$Q$3:$Q$7690,"="&amp;B23,'2way'!$Y$3:$Y$7690,"&lt;&gt;P") + SUMIFS('2way'!$AF$3:$AF$7690,'2way'!$R$3:$R$7690,"="&amp;B23,'2way'!$Y$3:$Y$7690,"&lt;&gt;P")</f>
        <v>-1100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1200</v>
      </c>
      <c r="D24">
        <f>SUMIFS('2way'!$AB$3:$AB$7690,'2way'!$Q$3:$Q$7690,"="&amp;B24,'2way'!$Z$3:$Z$7690,"&lt;&gt;P") + SUMIFS('2way'!$AB$3:$AB$7690,'2way'!$R$3:$R$7690,"="&amp;B24,'2way'!$Z$3:$Z$7690,"&lt;&gt;P")</f>
        <v>-1200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1200</v>
      </c>
      <c r="G24">
        <f>SUMIFS('2way'!$AD$3:$AD$7690,'2way'!$Q$3:$Q$7690,"="&amp;B24,'2way'!$Y$3:$Y$7690,"&lt;&gt;P") + SUMIFS('2way'!$AD$3:$AD$7690,'2way'!$R$3:$R$7690,"="&amp;D24,'2way'!$Y$3:$Y$7690,"&lt;&gt;P")</f>
        <v>-600</v>
      </c>
      <c r="H24" s="68">
        <f t="shared" si="1"/>
        <v>-0.5</v>
      </c>
      <c r="I24">
        <f>SUMIFS('2way'!$Z$3:$Z$7690,'2way'!$Q$3:$Q$7690,"=" &amp;B24,'2way'!$Y$3:$Y$7690,"&lt;&gt;P") + SUMIFS('2way'!$Z$3:$Z$7690,'2way'!$R$3:$R$7690,"=" &amp;B24,'2way'!$Y$3:$Y$7690,"&lt;&gt;P")</f>
        <v>1200</v>
      </c>
      <c r="J24">
        <f>SUMIFS('2way'!$AF$3:$AF$7690,'2way'!$Q$3:$Q$7690,"="&amp;B24,'2way'!$Y$3:$Y$7690,"&lt;&gt;P") + SUMIFS('2way'!$AF$3:$AF$7690,'2way'!$R$3:$R$7690,"="&amp;B24,'2way'!$Y$3:$Y$7690,"&lt;&gt;P")</f>
        <v>-1200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1100</v>
      </c>
      <c r="D25">
        <f>SUMIFS('2way'!$AB$3:$AB$7690,'2way'!$Q$3:$Q$7690,"="&amp;B25,'2way'!$Z$3:$Z$7690,"&lt;&gt;P") + SUMIFS('2way'!$AB$3:$AB$7690,'2way'!$R$3:$R$7690,"="&amp;B25,'2way'!$Z$3:$Z$7690,"&lt;&gt;P")</f>
        <v>-1200</v>
      </c>
      <c r="E25" s="68">
        <f t="shared" si="0"/>
        <v>-1.0909090909090908</v>
      </c>
      <c r="F25">
        <f>SUMIFS('2way'!$Z$3:$Z$7690,'2way'!$Q$3:$Q$7690,"=" &amp;B25,'2way'!$Y$3:$Y$7690,"&lt;&gt;P") + SUMIFS('2way'!$Z$3:$Z$7690,'2way'!$R$3:$R$7690,"=" &amp;B25,'2way'!$Y$3:$Y$7690,"&lt;&gt;P")</f>
        <v>1100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68">
        <f t="shared" si="1"/>
        <v>-0.45454545454545453</v>
      </c>
      <c r="I25">
        <f>SUMIFS('2way'!$Z$3:$Z$7690,'2way'!$Q$3:$Q$7690,"=" &amp;B25,'2way'!$Y$3:$Y$7690,"&lt;&gt;P") + SUMIFS('2way'!$Z$3:$Z$7690,'2way'!$R$3:$R$7690,"=" &amp;B25,'2way'!$Y$3:$Y$7690,"&lt;&gt;P")</f>
        <v>1100</v>
      </c>
      <c r="J25">
        <f>SUMIFS('2way'!$AF$3:$AF$7690,'2way'!$Q$3:$Q$7690,"="&amp;B25,'2way'!$Y$3:$Y$7690,"&lt;&gt;P") + SUMIFS('2way'!$AF$3:$AF$7690,'2way'!$R$3:$R$7690,"="&amp;B25,'2way'!$Y$3:$Y$7690,"&lt;&gt;P")</f>
        <v>-1100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1100</v>
      </c>
      <c r="D26">
        <f>SUMIFS('2way'!$AB$3:$AB$7690,'2way'!$Q$3:$Q$7690,"="&amp;B26,'2way'!$Z$3:$Z$7690,"&lt;&gt;P") + SUMIFS('2way'!$AB$3:$AB$7690,'2way'!$R$3:$R$7690,"="&amp;B26,'2way'!$Z$3:$Z$7690,"&lt;&gt;P")</f>
        <v>-1100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1100</v>
      </c>
      <c r="G26">
        <f>SUMIFS('2way'!$AD$3:$AD$7690,'2way'!$Q$3:$Q$7690,"="&amp;B26,'2way'!$Y$3:$Y$7690,"&lt;&gt;P") + SUMIFS('2way'!$AD$3:$AD$7690,'2way'!$R$3:$R$7690,"="&amp;D26,'2way'!$Y$3:$Y$7690,"&lt;&gt;P")</f>
        <v>-500</v>
      </c>
      <c r="H26" s="68">
        <f t="shared" si="1"/>
        <v>-0.45454545454545453</v>
      </c>
      <c r="I26">
        <f>SUMIFS('2way'!$Z$3:$Z$7690,'2way'!$Q$3:$Q$7690,"=" &amp;B26,'2way'!$Y$3:$Y$7690,"&lt;&gt;P") + SUMIFS('2way'!$Z$3:$Z$7690,'2way'!$R$3:$R$7690,"=" &amp;B26,'2way'!$Y$3:$Y$7690,"&lt;&gt;P")</f>
        <v>1100</v>
      </c>
      <c r="J26">
        <f>SUMIFS('2way'!$AF$3:$AF$7690,'2way'!$Q$3:$Q$7690,"="&amp;B26,'2way'!$Y$3:$Y$7690,"&lt;&gt;P") + SUMIFS('2way'!$AF$3:$AF$7690,'2way'!$R$3:$R$7690,"="&amp;B26,'2way'!$Y$3:$Y$7690,"&lt;&gt;P")</f>
        <v>-1100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1200</v>
      </c>
      <c r="D27">
        <f>SUMIFS('2way'!$AB$3:$AB$7690,'2way'!$Q$3:$Q$7690,"="&amp;B27,'2way'!$Z$3:$Z$7690,"&lt;&gt;P") + SUMIFS('2way'!$AB$3:$AB$7690,'2way'!$R$3:$R$7690,"="&amp;B27,'2way'!$Z$3:$Z$7690,"&lt;&gt;P")</f>
        <v>-1200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1200</v>
      </c>
      <c r="G27">
        <f>SUMIFS('2way'!$AD$3:$AD$7690,'2way'!$Q$3:$Q$7690,"="&amp;B27,'2way'!$Y$3:$Y$7690,"&lt;&gt;P") + SUMIFS('2way'!$AD$3:$AD$7690,'2way'!$R$3:$R$7690,"="&amp;D27,'2way'!$Y$3:$Y$7690,"&lt;&gt;P")</f>
        <v>-500</v>
      </c>
      <c r="H27" s="68">
        <f t="shared" si="1"/>
        <v>-0.41666666666666669</v>
      </c>
      <c r="I27">
        <f>SUMIFS('2way'!$Z$3:$Z$7690,'2way'!$Q$3:$Q$7690,"=" &amp;B27,'2way'!$Y$3:$Y$7690,"&lt;&gt;P") + SUMIFS('2way'!$Z$3:$Z$7690,'2way'!$R$3:$R$7690,"=" &amp;B27,'2way'!$Y$3:$Y$7690,"&lt;&gt;P")</f>
        <v>1200</v>
      </c>
      <c r="J27">
        <f>SUMIFS('2way'!$AF$3:$AF$7690,'2way'!$Q$3:$Q$7690,"="&amp;B27,'2way'!$Y$3:$Y$7690,"&lt;&gt;P") + SUMIFS('2way'!$AF$3:$AF$7690,'2way'!$R$3:$R$7690,"="&amp;B27,'2way'!$Y$3:$Y$7690,"&lt;&gt;P")</f>
        <v>-1200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1200</v>
      </c>
      <c r="D28">
        <f>SUMIFS('2way'!$AB$3:$AB$7690,'2way'!$Q$3:$Q$7690,"="&amp;B28,'2way'!$Z$3:$Z$7690,"&lt;&gt;P") + SUMIFS('2way'!$AB$3:$AB$7690,'2way'!$R$3:$R$7690,"="&amp;B28,'2way'!$Z$3:$Z$7690,"&lt;&gt;P")</f>
        <v>-1200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1200</v>
      </c>
      <c r="G28">
        <f>SUMIFS('2way'!$AD$3:$AD$7690,'2way'!$Q$3:$Q$7690,"="&amp;B28,'2way'!$Y$3:$Y$7690,"&lt;&gt;P") + SUMIFS('2way'!$AD$3:$AD$7690,'2way'!$R$3:$R$7690,"="&amp;D28,'2way'!$Y$3:$Y$7690,"&lt;&gt;P")</f>
        <v>-600</v>
      </c>
      <c r="H28" s="68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1200</v>
      </c>
      <c r="J28">
        <f>SUMIFS('2way'!$AF$3:$AF$7690,'2way'!$Q$3:$Q$7690,"="&amp;B28,'2way'!$Y$3:$Y$7690,"&lt;&gt;P") + SUMIFS('2way'!$AF$3:$AF$7690,'2way'!$R$3:$R$7690,"="&amp;B28,'2way'!$Y$3:$Y$7690,"&lt;&gt;P")</f>
        <v>-1200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1000</v>
      </c>
      <c r="D29">
        <f>SUMIFS('2way'!$AB$3:$AB$7690,'2way'!$Q$3:$Q$7690,"="&amp;B29,'2way'!$Z$3:$Z$7690,"&lt;&gt;P") + SUMIFS('2way'!$AB$3:$AB$7690,'2way'!$R$3:$R$7690,"="&amp;B29,'2way'!$Z$3:$Z$7690,"&lt;&gt;P")</f>
        <v>-1000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1000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68">
        <f t="shared" si="1"/>
        <v>-0.4</v>
      </c>
      <c r="I29">
        <f>SUMIFS('2way'!$Z$3:$Z$7690,'2way'!$Q$3:$Q$7690,"=" &amp;B29,'2way'!$Y$3:$Y$7690,"&lt;&gt;P") + SUMIFS('2way'!$Z$3:$Z$7690,'2way'!$R$3:$R$7690,"=" &amp;B29,'2way'!$Y$3:$Y$7690,"&lt;&gt;P")</f>
        <v>1000</v>
      </c>
      <c r="J29">
        <f>SUMIFS('2way'!$AF$3:$AF$7690,'2way'!$Q$3:$Q$7690,"="&amp;B29,'2way'!$Y$3:$Y$7690,"&lt;&gt;P") + SUMIFS('2way'!$AF$3:$AF$7690,'2way'!$R$3:$R$7690,"="&amp;B29,'2way'!$Y$3:$Y$7690,"&lt;&gt;P")</f>
        <v>-1000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1000</v>
      </c>
      <c r="D30">
        <f>SUMIFS('2way'!$AB$3:$AB$7690,'2way'!$Q$3:$Q$7690,"="&amp;B30,'2way'!$Z$3:$Z$7690,"&lt;&gt;P") + SUMIFS('2way'!$AB$3:$AB$7690,'2way'!$R$3:$R$7690,"="&amp;B30,'2way'!$Z$3:$Z$7690,"&lt;&gt;P")</f>
        <v>-1000</v>
      </c>
      <c r="E30" s="68">
        <f t="shared" si="0"/>
        <v>-1</v>
      </c>
      <c r="F30">
        <f>SUMIFS('2way'!$Z$3:$Z$7690,'2way'!$Q$3:$Q$7690,"=" &amp;B30,'2way'!$Y$3:$Y$7690,"&lt;&gt;P") + SUMIFS('2way'!$Z$3:$Z$7690,'2way'!$R$3:$R$7690,"=" &amp;B30,'2way'!$Y$3:$Y$7690,"&lt;&gt;P")</f>
        <v>1000</v>
      </c>
      <c r="G30">
        <f>SUMIFS('2way'!$AD$3:$AD$7690,'2way'!$Q$3:$Q$7690,"="&amp;B30,'2way'!$Y$3:$Y$7690,"&lt;&gt;P") + SUMIFS('2way'!$AD$3:$AD$7690,'2way'!$R$3:$R$7690,"="&amp;D30,'2way'!$Y$3:$Y$7690,"&lt;&gt;P")</f>
        <v>-500</v>
      </c>
      <c r="H30" s="68">
        <f t="shared" si="1"/>
        <v>-0.5</v>
      </c>
      <c r="I30">
        <f>SUMIFS('2way'!$Z$3:$Z$7690,'2way'!$Q$3:$Q$7690,"=" &amp;B30,'2way'!$Y$3:$Y$7690,"&lt;&gt;P") + SUMIFS('2way'!$Z$3:$Z$7690,'2way'!$R$3:$R$7690,"=" &amp;B30,'2way'!$Y$3:$Y$7690,"&lt;&gt;P")</f>
        <v>1000</v>
      </c>
      <c r="J30">
        <f>SUMIFS('2way'!$AF$3:$AF$7690,'2way'!$Q$3:$Q$7690,"="&amp;B30,'2way'!$Y$3:$Y$7690,"&lt;&gt;P") + SUMIFS('2way'!$AF$3:$AF$7690,'2way'!$R$3:$R$7690,"="&amp;B30,'2way'!$Y$3:$Y$7690,"&lt;&gt;P")</f>
        <v>-1000</v>
      </c>
      <c r="K30" s="68">
        <f t="shared" si="2"/>
        <v>-1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1000</v>
      </c>
      <c r="D31">
        <f>SUMIFS('2way'!$AB$3:$AB$7690,'2way'!$Q$3:$Q$7690,"="&amp;B31,'2way'!$Z$3:$Z$7690,"&lt;&gt;P") + SUMIFS('2way'!$AB$3:$AB$7690,'2way'!$R$3:$R$7690,"="&amp;B31,'2way'!$Z$3:$Z$7690,"&lt;&gt;P")</f>
        <v>-1000</v>
      </c>
      <c r="E31" s="68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1000</v>
      </c>
      <c r="G31">
        <f>SUMIFS('2way'!$AD$3:$AD$7690,'2way'!$Q$3:$Q$7690,"="&amp;B31,'2way'!$Y$3:$Y$7690,"&lt;&gt;P") + SUMIFS('2way'!$AD$3:$AD$7690,'2way'!$R$3:$R$7690,"="&amp;D31,'2way'!$Y$3:$Y$7690,"&lt;&gt;P")</f>
        <v>-500</v>
      </c>
      <c r="H31" s="68">
        <f t="shared" si="1"/>
        <v>-0.5</v>
      </c>
      <c r="I31">
        <f>SUMIFS('2way'!$Z$3:$Z$7690,'2way'!$Q$3:$Q$7690,"=" &amp;B31,'2way'!$Y$3:$Y$7690,"&lt;&gt;P") + SUMIFS('2way'!$Z$3:$Z$7690,'2way'!$R$3:$R$7690,"=" &amp;B31,'2way'!$Y$3:$Y$7690,"&lt;&gt;P")</f>
        <v>1000</v>
      </c>
      <c r="J31">
        <f>SUMIFS('2way'!$AF$3:$AF$7690,'2way'!$Q$3:$Q$7690,"="&amp;B31,'2way'!$Y$3:$Y$7690,"&lt;&gt;P") + SUMIFS('2way'!$AF$3:$AF$7690,'2way'!$R$3:$R$7690,"="&amp;B31,'2way'!$Y$3:$Y$7690,"&lt;&gt;P")</f>
        <v>-1000</v>
      </c>
      <c r="K31" s="68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900</v>
      </c>
      <c r="D32">
        <f>SUMIFS('2way'!$AB$3:$AB$7690,'2way'!$Q$3:$Q$7690,"="&amp;B32,'2way'!$Z$3:$Z$7690,"&lt;&gt;P") + SUMIFS('2way'!$AB$3:$AB$7690,'2way'!$R$3:$R$7690,"="&amp;B32,'2way'!$Z$3:$Z$7690,"&lt;&gt;P")</f>
        <v>-1000</v>
      </c>
      <c r="E32" s="68">
        <f t="shared" si="0"/>
        <v>-1.1111111111111112</v>
      </c>
      <c r="F32">
        <f>SUMIFS('2way'!$Z$3:$Z$7690,'2way'!$Q$3:$Q$7690,"=" &amp;B32,'2way'!$Y$3:$Y$7690,"&lt;&gt;P") + SUMIFS('2way'!$Z$3:$Z$7690,'2way'!$R$3:$R$7690,"=" &amp;B32,'2way'!$Y$3:$Y$7690,"&lt;&gt;P")</f>
        <v>900</v>
      </c>
      <c r="G32">
        <f>SUMIFS('2way'!$AD$3:$AD$7690,'2way'!$Q$3:$Q$7690,"="&amp;B32,'2way'!$Y$3:$Y$7690,"&lt;&gt;P") + SUMIFS('2way'!$AD$3:$AD$7690,'2way'!$R$3:$R$7690,"="&amp;D32,'2way'!$Y$3:$Y$7690,"&lt;&gt;P")</f>
        <v>-400</v>
      </c>
      <c r="H32" s="68">
        <f t="shared" si="1"/>
        <v>-0.44444444444444442</v>
      </c>
      <c r="I32">
        <f>SUMIFS('2way'!$Z$3:$Z$7690,'2way'!$Q$3:$Q$7690,"=" &amp;B32,'2way'!$Y$3:$Y$7690,"&lt;&gt;P") + SUMIFS('2way'!$Z$3:$Z$7690,'2way'!$R$3:$R$7690,"=" &amp;B32,'2way'!$Y$3:$Y$7690,"&lt;&gt;P")</f>
        <v>900</v>
      </c>
      <c r="J32">
        <f>SUMIFS('2way'!$AF$3:$AF$7690,'2way'!$Q$3:$Q$7690,"="&amp;B32,'2way'!$Y$3:$Y$7690,"&lt;&gt;P") + SUMIFS('2way'!$AF$3:$AF$7690,'2way'!$R$3:$R$7690,"="&amp;B32,'2way'!$Y$3:$Y$7690,"&lt;&gt;P")</f>
        <v>-900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1000</v>
      </c>
      <c r="D33">
        <f>SUMIFS('2way'!$AB$3:$AB$7690,'2way'!$Q$3:$Q$7690,"="&amp;B33,'2way'!$Z$3:$Z$7690,"&lt;&gt;P") + SUMIFS('2way'!$AB$3:$AB$7690,'2way'!$R$3:$R$7690,"="&amp;B33,'2way'!$Z$3:$Z$7690,"&lt;&gt;P")</f>
        <v>-1000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1000</v>
      </c>
      <c r="G33">
        <f>SUMIFS('2way'!$AD$3:$AD$7690,'2way'!$Q$3:$Q$7690,"="&amp;B33,'2way'!$Y$3:$Y$7690,"&lt;&gt;P") + SUMIFS('2way'!$AD$3:$AD$7690,'2way'!$R$3:$R$7690,"="&amp;D33,'2way'!$Y$3:$Y$7690,"&lt;&gt;P")</f>
        <v>-500</v>
      </c>
      <c r="H33" s="68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1000</v>
      </c>
      <c r="J33">
        <f>SUMIFS('2way'!$AF$3:$AF$7690,'2way'!$Q$3:$Q$7690,"="&amp;B33,'2way'!$Y$3:$Y$7690,"&lt;&gt;P") + SUMIFS('2way'!$AF$3:$AF$7690,'2way'!$R$3:$R$7690,"="&amp;B33,'2way'!$Y$3:$Y$7690,"&lt;&gt;P")</f>
        <v>-1000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1000</v>
      </c>
      <c r="D34">
        <f>SUMIFS('2way'!$AB$3:$AB$7690,'2way'!$Q$3:$Q$7690,"="&amp;B34,'2way'!$Z$3:$Z$7690,"&lt;&gt;P") + SUMIFS('2way'!$AB$3:$AB$7690,'2way'!$R$3:$R$7690,"="&amp;B34,'2way'!$Z$3:$Z$7690,"&lt;&gt;P")</f>
        <v>-1000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1000</v>
      </c>
      <c r="G34">
        <f>SUMIFS('2way'!$AD$3:$AD$7690,'2way'!$Q$3:$Q$7690,"="&amp;B34,'2way'!$Y$3:$Y$7690,"&lt;&gt;P") + SUMIFS('2way'!$AD$3:$AD$7690,'2way'!$R$3:$R$7690,"="&amp;D34,'2way'!$Y$3:$Y$7690,"&lt;&gt;P")</f>
        <v>-500</v>
      </c>
      <c r="H34" s="68">
        <f t="shared" si="1"/>
        <v>-0.5</v>
      </c>
      <c r="I34">
        <f>SUMIFS('2way'!$Z$3:$Z$7690,'2way'!$Q$3:$Q$7690,"=" &amp;B34,'2way'!$Y$3:$Y$7690,"&lt;&gt;P") + SUMIFS('2way'!$Z$3:$Z$7690,'2way'!$R$3:$R$7690,"=" &amp;B34,'2way'!$Y$3:$Y$7690,"&lt;&gt;P")</f>
        <v>1000</v>
      </c>
      <c r="J34">
        <f>SUMIFS('2way'!$AF$3:$AF$7690,'2way'!$Q$3:$Q$7690,"="&amp;B34,'2way'!$Y$3:$Y$7690,"&lt;&gt;P") + SUMIFS('2way'!$AF$3:$AF$7690,'2way'!$R$3:$R$7690,"="&amp;B34,'2way'!$Y$3:$Y$7690,"&lt;&gt;P")</f>
        <v>-1000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1000</v>
      </c>
      <c r="D35">
        <f>SUMIFS('2way'!$AB$3:$AB$7690,'2way'!$Q$3:$Q$7690,"="&amp;B35,'2way'!$Z$3:$Z$7690,"&lt;&gt;P") + SUMIFS('2way'!$AB$3:$AB$7690,'2way'!$R$3:$R$7690,"="&amp;B35,'2way'!$Z$3:$Z$7690,"&lt;&gt;P")</f>
        <v>-1000</v>
      </c>
      <c r="E35" s="68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1000</v>
      </c>
      <c r="G35">
        <f>SUMIFS('2way'!$AD$3:$AD$7690,'2way'!$Q$3:$Q$7690,"="&amp;B35,'2way'!$Y$3:$Y$7690,"&lt;&gt;P") + SUMIFS('2way'!$AD$3:$AD$7690,'2way'!$R$3:$R$7690,"="&amp;D35,'2way'!$Y$3:$Y$7690,"&lt;&gt;P")</f>
        <v>-600</v>
      </c>
      <c r="H35" s="68">
        <f t="shared" si="1"/>
        <v>-0.6</v>
      </c>
      <c r="I35">
        <f>SUMIFS('2way'!$Z$3:$Z$7690,'2way'!$Q$3:$Q$7690,"=" &amp;B35,'2way'!$Y$3:$Y$7690,"&lt;&gt;P") + SUMIFS('2way'!$Z$3:$Z$7690,'2way'!$R$3:$R$7690,"=" &amp;B35,'2way'!$Y$3:$Y$7690,"&lt;&gt;P")</f>
        <v>1000</v>
      </c>
      <c r="J35">
        <f>SUMIFS('2way'!$AF$3:$AF$7690,'2way'!$Q$3:$Q$7690,"="&amp;B35,'2way'!$Y$3:$Y$7690,"&lt;&gt;P") + SUMIFS('2way'!$AF$3:$AF$7690,'2way'!$R$3:$R$7690,"="&amp;B35,'2way'!$Y$3:$Y$7690,"&lt;&gt;P")</f>
        <v>-1000</v>
      </c>
      <c r="K35" s="68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900</v>
      </c>
      <c r="D36">
        <f>SUMIFS('2way'!$AB$3:$AB$7690,'2way'!$Q$3:$Q$7690,"="&amp;B36,'2way'!$Z$3:$Z$7690,"&lt;&gt;P") + SUMIFS('2way'!$AB$3:$AB$7690,'2way'!$R$3:$R$7690,"="&amp;B36,'2way'!$Z$3:$Z$7690,"&lt;&gt;P")</f>
        <v>-1000</v>
      </c>
      <c r="E36" s="68">
        <f t="shared" si="0"/>
        <v>-1.1111111111111112</v>
      </c>
      <c r="F36">
        <f>SUMIFS('2way'!$Z$3:$Z$7690,'2way'!$Q$3:$Q$7690,"=" &amp;B36,'2way'!$Y$3:$Y$7690,"&lt;&gt;P") + SUMIFS('2way'!$Z$3:$Z$7690,'2way'!$R$3:$R$7690,"=" &amp;B36,'2way'!$Y$3:$Y$7690,"&lt;&gt;P")</f>
        <v>900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68">
        <f t="shared" si="1"/>
        <v>-0.44444444444444442</v>
      </c>
      <c r="I36">
        <f>SUMIFS('2way'!$Z$3:$Z$7690,'2way'!$Q$3:$Q$7690,"=" &amp;B36,'2way'!$Y$3:$Y$7690,"&lt;&gt;P") + SUMIFS('2way'!$Z$3:$Z$7690,'2way'!$R$3:$R$7690,"=" &amp;B36,'2way'!$Y$3:$Y$7690,"&lt;&gt;P")</f>
        <v>900</v>
      </c>
      <c r="J36">
        <f>SUMIFS('2way'!$AF$3:$AF$7690,'2way'!$Q$3:$Q$7690,"="&amp;B36,'2way'!$Y$3:$Y$7690,"&lt;&gt;P") + SUMIFS('2way'!$AF$3:$AF$7690,'2way'!$R$3:$R$7690,"="&amp;B36,'2way'!$Y$3:$Y$7690,"&lt;&gt;P")</f>
        <v>-900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1000</v>
      </c>
      <c r="D37">
        <f>SUMIFS('2way'!$AB$3:$AB$7690,'2way'!$Q$3:$Q$7690,"="&amp;B37,'2way'!$Z$3:$Z$7690,"&lt;&gt;P") + SUMIFS('2way'!$AB$3:$AB$7690,'2way'!$R$3:$R$7690,"="&amp;B37,'2way'!$Z$3:$Z$7690,"&lt;&gt;P")</f>
        <v>-1000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1000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68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1000</v>
      </c>
      <c r="J37">
        <f>SUMIFS('2way'!$AF$3:$AF$7690,'2way'!$Q$3:$Q$7690,"="&amp;B37,'2way'!$Y$3:$Y$7690,"&lt;&gt;P") + SUMIFS('2way'!$AF$3:$AF$7690,'2way'!$R$3:$R$7690,"="&amp;B37,'2way'!$Y$3:$Y$7690,"&lt;&gt;P")</f>
        <v>-1000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1000</v>
      </c>
      <c r="D39">
        <f>SUMIFS('2way'!$AB$3:$AB$7690,'2way'!$Q$3:$Q$7690,"="&amp;B39,'2way'!$Z$3:$Z$7690,"&lt;&gt;P") + SUMIFS('2way'!$AB$3:$AB$7690,'2way'!$R$3:$R$7690,"="&amp;B39,'2way'!$Z$3:$Z$7690,"&lt;&gt;P")</f>
        <v>-1000</v>
      </c>
      <c r="E39" s="68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1000</v>
      </c>
      <c r="G39">
        <f>SUMIFS('2way'!$AD$3:$AD$7690,'2way'!$Q$3:$Q$7690,"="&amp;B39,'2way'!$Y$3:$Y$7690,"&lt;&gt;P") + SUMIFS('2way'!$AD$3:$AD$7690,'2way'!$R$3:$R$7690,"="&amp;D39,'2way'!$Y$3:$Y$7690,"&lt;&gt;P")</f>
        <v>-500</v>
      </c>
      <c r="H39" s="68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1000</v>
      </c>
      <c r="J39">
        <f>SUMIFS('2way'!$AF$3:$AF$7690,'2way'!$Q$3:$Q$7690,"="&amp;B39,'2way'!$Y$3:$Y$7690,"&lt;&gt;P") + SUMIFS('2way'!$AF$3:$AF$7690,'2way'!$R$3:$R$7690,"="&amp;B39,'2way'!$Y$3:$Y$7690,"&lt;&gt;P")</f>
        <v>-1000</v>
      </c>
      <c r="K39" s="68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1000</v>
      </c>
      <c r="D40">
        <f>SUMIFS('2way'!$AB$3:$AB$7690,'2way'!$Q$3:$Q$7690,"="&amp;B40,'2way'!$Z$3:$Z$7690,"&lt;&gt;P") + SUMIFS('2way'!$AB$3:$AB$7690,'2way'!$R$3:$R$7690,"="&amp;B40,'2way'!$Z$3:$Z$7690,"&lt;&gt;P")</f>
        <v>-1000</v>
      </c>
      <c r="E40" s="68">
        <f t="shared" si="0"/>
        <v>-1</v>
      </c>
      <c r="F40">
        <f>SUMIFS('2way'!$Z$3:$Z$7690,'2way'!$Q$3:$Q$7690,"=" &amp;B40,'2way'!$Y$3:$Y$7690,"&lt;&gt;P") + SUMIFS('2way'!$Z$3:$Z$7690,'2way'!$R$3:$R$7690,"=" &amp;B40,'2way'!$Y$3:$Y$7690,"&lt;&gt;P")</f>
        <v>1000</v>
      </c>
      <c r="G40">
        <f>SUMIFS('2way'!$AD$3:$AD$7690,'2way'!$Q$3:$Q$7690,"="&amp;B40,'2way'!$Y$3:$Y$7690,"&lt;&gt;P") + SUMIFS('2way'!$AD$3:$AD$7690,'2way'!$R$3:$R$7690,"="&amp;D40,'2way'!$Y$3:$Y$7690,"&lt;&gt;P")</f>
        <v>-500</v>
      </c>
      <c r="H40" s="68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1000</v>
      </c>
      <c r="J40">
        <f>SUMIFS('2way'!$AF$3:$AF$7690,'2way'!$Q$3:$Q$7690,"="&amp;B40,'2way'!$Y$3:$Y$7690,"&lt;&gt;P") + SUMIFS('2way'!$AF$3:$AF$7690,'2way'!$R$3:$R$7690,"="&amp;B40,'2way'!$Y$3:$Y$7690,"&lt;&gt;P")</f>
        <v>-1000</v>
      </c>
      <c r="K40" s="68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1000</v>
      </c>
      <c r="D41">
        <f>SUMIFS('2way'!$AB$3:$AB$7690,'2way'!$Q$3:$Q$7690,"="&amp;B41,'2way'!$Z$3:$Z$7690,"&lt;&gt;P") + SUMIFS('2way'!$AB$3:$AB$7690,'2way'!$R$3:$R$7690,"="&amp;B41,'2way'!$Z$3:$Z$7690,"&lt;&gt;P")</f>
        <v>-1000</v>
      </c>
      <c r="E41" s="68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1000</v>
      </c>
      <c r="G41">
        <f>SUMIFS('2way'!$AD$3:$AD$7690,'2way'!$Q$3:$Q$7690,"="&amp;B41,'2way'!$Y$3:$Y$7690,"&lt;&gt;P") + SUMIFS('2way'!$AD$3:$AD$7690,'2way'!$R$3:$R$7690,"="&amp;D41,'2way'!$Y$3:$Y$7690,"&lt;&gt;P")</f>
        <v>-600</v>
      </c>
      <c r="H41" s="68">
        <f t="shared" si="1"/>
        <v>-0.6</v>
      </c>
      <c r="I41">
        <f>SUMIFS('2way'!$Z$3:$Z$7690,'2way'!$Q$3:$Q$7690,"=" &amp;B41,'2way'!$Y$3:$Y$7690,"&lt;&gt;P") + SUMIFS('2way'!$Z$3:$Z$7690,'2way'!$R$3:$R$7690,"=" &amp;B41,'2way'!$Y$3:$Y$7690,"&lt;&gt;P")</f>
        <v>1000</v>
      </c>
      <c r="J41">
        <f>SUMIFS('2way'!$AF$3:$AF$7690,'2way'!$Q$3:$Q$7690,"="&amp;B41,'2way'!$Y$3:$Y$7690,"&lt;&gt;P") + SUMIFS('2way'!$AF$3:$AF$7690,'2way'!$R$3:$R$7690,"="&amp;B41,'2way'!$Y$3:$Y$7690,"&lt;&gt;P")</f>
        <v>-1000</v>
      </c>
      <c r="K41" s="68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1100</v>
      </c>
      <c r="D42">
        <f>SUMIFS('2way'!$AB$3:$AB$7690,'2way'!$Q$3:$Q$7690,"="&amp;B42,'2way'!$Z$3:$Z$7690,"&lt;&gt;P") + SUMIFS('2way'!$AB$3:$AB$7690,'2way'!$R$3:$R$7690,"="&amp;B42,'2way'!$Z$3:$Z$7690,"&lt;&gt;P")</f>
        <v>-1100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1100</v>
      </c>
      <c r="G42">
        <f>SUMIFS('2way'!$AD$3:$AD$7690,'2way'!$Q$3:$Q$7690,"="&amp;B42,'2way'!$Y$3:$Y$7690,"&lt;&gt;P") + SUMIFS('2way'!$AD$3:$AD$7690,'2way'!$R$3:$R$7690,"="&amp;D42,'2way'!$Y$3:$Y$7690,"&lt;&gt;P")</f>
        <v>-600</v>
      </c>
      <c r="H42" s="68">
        <f t="shared" si="1"/>
        <v>-0.54545454545454541</v>
      </c>
      <c r="I42">
        <f>SUMIFS('2way'!$Z$3:$Z$7690,'2way'!$Q$3:$Q$7690,"=" &amp;B42,'2way'!$Y$3:$Y$7690,"&lt;&gt;P") + SUMIFS('2way'!$Z$3:$Z$7690,'2way'!$R$3:$R$7690,"=" &amp;B42,'2way'!$Y$3:$Y$7690,"&lt;&gt;P")</f>
        <v>1100</v>
      </c>
      <c r="J42">
        <f>SUMIFS('2way'!$AF$3:$AF$7690,'2way'!$Q$3:$Q$7690,"="&amp;B42,'2way'!$Y$3:$Y$7690,"&lt;&gt;P") + SUMIFS('2way'!$AF$3:$AF$7690,'2way'!$R$3:$R$7690,"="&amp;B42,'2way'!$Y$3:$Y$7690,"&lt;&gt;P")</f>
        <v>-1100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1200</v>
      </c>
      <c r="D43">
        <f>SUMIFS('2way'!$AB$3:$AB$7690,'2way'!$Q$3:$Q$7690,"="&amp;B43,'2way'!$Z$3:$Z$7690,"&lt;&gt;P") + SUMIFS('2way'!$AB$3:$AB$7690,'2way'!$R$3:$R$7690,"="&amp;B43,'2way'!$Z$3:$Z$7690,"&lt;&gt;P")</f>
        <v>-1200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1200</v>
      </c>
      <c r="G43">
        <f>SUMIFS('2way'!$AD$3:$AD$7690,'2way'!$Q$3:$Q$7690,"="&amp;B43,'2way'!$Y$3:$Y$7690,"&lt;&gt;P") + SUMIFS('2way'!$AD$3:$AD$7690,'2way'!$R$3:$R$7690,"="&amp;D43,'2way'!$Y$3:$Y$7690,"&lt;&gt;P")</f>
        <v>-600</v>
      </c>
      <c r="H43" s="68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1200</v>
      </c>
      <c r="J43">
        <f>SUMIFS('2way'!$AF$3:$AF$7690,'2way'!$Q$3:$Q$7690,"="&amp;B43,'2way'!$Y$3:$Y$7690,"&lt;&gt;P") + SUMIFS('2way'!$AF$3:$AF$7690,'2way'!$R$3:$R$7690,"="&amp;B43,'2way'!$Y$3:$Y$7690,"&lt;&gt;P")</f>
        <v>-1200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1000</v>
      </c>
      <c r="D44">
        <f>SUMIFS('2way'!$AB$3:$AB$7690,'2way'!$Q$3:$Q$7690,"="&amp;B44,'2way'!$Z$3:$Z$7690,"&lt;&gt;P") + SUMIFS('2way'!$AB$3:$AB$7690,'2way'!$R$3:$R$7690,"="&amp;B44,'2way'!$Z$3:$Z$7690,"&lt;&gt;P")</f>
        <v>-1100</v>
      </c>
      <c r="E44" s="68">
        <f t="shared" si="0"/>
        <v>-1.1000000000000001</v>
      </c>
      <c r="F44">
        <f>SUMIFS('2way'!$Z$3:$Z$7690,'2way'!$Q$3:$Q$7690,"=" &amp;B44,'2way'!$Y$3:$Y$7690,"&lt;&gt;P") + SUMIFS('2way'!$Z$3:$Z$7690,'2way'!$R$3:$R$7690,"=" &amp;B44,'2way'!$Y$3:$Y$7690,"&lt;&gt;P")</f>
        <v>1000</v>
      </c>
      <c r="G44">
        <f>SUMIFS('2way'!$AD$3:$AD$7690,'2way'!$Q$3:$Q$7690,"="&amp;B44,'2way'!$Y$3:$Y$7690,"&lt;&gt;P") + SUMIFS('2way'!$AD$3:$AD$7690,'2way'!$R$3:$R$7690,"="&amp;D44,'2way'!$Y$3:$Y$7690,"&lt;&gt;P")</f>
        <v>-400</v>
      </c>
      <c r="H44" s="68">
        <f t="shared" si="1"/>
        <v>-0.4</v>
      </c>
      <c r="I44">
        <f>SUMIFS('2way'!$Z$3:$Z$7690,'2way'!$Q$3:$Q$7690,"=" &amp;B44,'2way'!$Y$3:$Y$7690,"&lt;&gt;P") + SUMIFS('2way'!$Z$3:$Z$7690,'2way'!$R$3:$R$7690,"=" &amp;B44,'2way'!$Y$3:$Y$7690,"&lt;&gt;P")</f>
        <v>1000</v>
      </c>
      <c r="J44">
        <f>SUMIFS('2way'!$AF$3:$AF$7690,'2way'!$Q$3:$Q$7690,"="&amp;B44,'2way'!$Y$3:$Y$7690,"&lt;&gt;P") + SUMIFS('2way'!$AF$3:$AF$7690,'2way'!$R$3:$R$7690,"="&amp;B44,'2way'!$Y$3:$Y$7690,"&lt;&gt;P")</f>
        <v>-1000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1100</v>
      </c>
      <c r="D45">
        <f>SUMIFS('2way'!$AB$3:$AB$7690,'2way'!$Q$3:$Q$7690,"="&amp;B45,'2way'!$Z$3:$Z$7690,"&lt;&gt;P") + SUMIFS('2way'!$AB$3:$AB$7690,'2way'!$R$3:$R$7690,"="&amp;B45,'2way'!$Z$3:$Z$7690,"&lt;&gt;P")</f>
        <v>-1100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1100</v>
      </c>
      <c r="G45">
        <f>SUMIFS('2way'!$AD$3:$AD$7690,'2way'!$Q$3:$Q$7690,"="&amp;B45,'2way'!$Y$3:$Y$7690,"&lt;&gt;P") + SUMIFS('2way'!$AD$3:$AD$7690,'2way'!$R$3:$R$7690,"="&amp;D45,'2way'!$Y$3:$Y$7690,"&lt;&gt;P")</f>
        <v>-600</v>
      </c>
      <c r="H45" s="68">
        <f t="shared" si="1"/>
        <v>-0.54545454545454541</v>
      </c>
      <c r="I45">
        <f>SUMIFS('2way'!$Z$3:$Z$7690,'2way'!$Q$3:$Q$7690,"=" &amp;B45,'2way'!$Y$3:$Y$7690,"&lt;&gt;P") + SUMIFS('2way'!$Z$3:$Z$7690,'2way'!$R$3:$R$7690,"=" &amp;B45,'2way'!$Y$3:$Y$7690,"&lt;&gt;P")</f>
        <v>1100</v>
      </c>
      <c r="J45">
        <f>SUMIFS('2way'!$AF$3:$AF$7690,'2way'!$Q$3:$Q$7690,"="&amp;B45,'2way'!$Y$3:$Y$7690,"&lt;&gt;P") + SUMIFS('2way'!$AF$3:$AF$7690,'2way'!$R$3:$R$7690,"="&amp;B45,'2way'!$Y$3:$Y$7690,"&lt;&gt;P")</f>
        <v>-1100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1000</v>
      </c>
      <c r="D46">
        <f>SUMIFS('2way'!$AB$3:$AB$7690,'2way'!$Q$3:$Q$7690,"="&amp;B46,'2way'!$Z$3:$Z$7690,"&lt;&gt;P") + SUMIFS('2way'!$AB$3:$AB$7690,'2way'!$R$3:$R$7690,"="&amp;B46,'2way'!$Z$3:$Z$7690,"&lt;&gt;P")</f>
        <v>-1100</v>
      </c>
      <c r="E46" s="68">
        <f t="shared" si="0"/>
        <v>-1.1000000000000001</v>
      </c>
      <c r="F46">
        <f>SUMIFS('2way'!$Z$3:$Z$7690,'2way'!$Q$3:$Q$7690,"=" &amp;B46,'2way'!$Y$3:$Y$7690,"&lt;&gt;P") + SUMIFS('2way'!$Z$3:$Z$7690,'2way'!$R$3:$R$7690,"=" &amp;B46,'2way'!$Y$3:$Y$7690,"&lt;&gt;P")</f>
        <v>1000</v>
      </c>
      <c r="G46">
        <f>SUMIFS('2way'!$AD$3:$AD$7690,'2way'!$Q$3:$Q$7690,"="&amp;B46,'2way'!$Y$3:$Y$7690,"&lt;&gt;P") + SUMIFS('2way'!$AD$3:$AD$7690,'2way'!$R$3:$R$7690,"="&amp;D46,'2way'!$Y$3:$Y$7690,"&lt;&gt;P")</f>
        <v>-400</v>
      </c>
      <c r="H46" s="68">
        <f t="shared" si="1"/>
        <v>-0.4</v>
      </c>
      <c r="I46">
        <f>SUMIFS('2way'!$Z$3:$Z$7690,'2way'!$Q$3:$Q$7690,"=" &amp;B46,'2way'!$Y$3:$Y$7690,"&lt;&gt;P") + SUMIFS('2way'!$Z$3:$Z$7690,'2way'!$R$3:$R$7690,"=" &amp;B46,'2way'!$Y$3:$Y$7690,"&lt;&gt;P")</f>
        <v>1000</v>
      </c>
      <c r="J46">
        <f>SUMIFS('2way'!$AF$3:$AF$7690,'2way'!$Q$3:$Q$7690,"="&amp;B46,'2way'!$Y$3:$Y$7690,"&lt;&gt;P") + SUMIFS('2way'!$AF$3:$AF$7690,'2way'!$R$3:$R$7690,"="&amp;B46,'2way'!$Y$3:$Y$7690,"&lt;&gt;P")</f>
        <v>-1000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1000</v>
      </c>
      <c r="D47">
        <f>SUMIFS('2way'!$AB$3:$AB$7690,'2way'!$Q$3:$Q$7690,"="&amp;B47,'2way'!$Z$3:$Z$7690,"&lt;&gt;P") + SUMIFS('2way'!$AB$3:$AB$7690,'2way'!$R$3:$R$7690,"="&amp;B47,'2way'!$Z$3:$Z$7690,"&lt;&gt;P")</f>
        <v>-1100</v>
      </c>
      <c r="E47" s="68">
        <f t="shared" si="0"/>
        <v>-1.1000000000000001</v>
      </c>
      <c r="F47">
        <f>SUMIFS('2way'!$Z$3:$Z$7690,'2way'!$Q$3:$Q$7690,"=" &amp;B47,'2way'!$Y$3:$Y$7690,"&lt;&gt;P") + SUMIFS('2way'!$Z$3:$Z$7690,'2way'!$R$3:$R$7690,"=" &amp;B47,'2way'!$Y$3:$Y$7690,"&lt;&gt;P")</f>
        <v>1000</v>
      </c>
      <c r="G47">
        <f>SUMIFS('2way'!$AD$3:$AD$7690,'2way'!$Q$3:$Q$7690,"="&amp;B47,'2way'!$Y$3:$Y$7690,"&lt;&gt;P") + SUMIFS('2way'!$AD$3:$AD$7690,'2way'!$R$3:$R$7690,"="&amp;D47,'2way'!$Y$3:$Y$7690,"&lt;&gt;P")</f>
        <v>-500</v>
      </c>
      <c r="H47" s="68">
        <f t="shared" si="1"/>
        <v>-0.5</v>
      </c>
      <c r="I47">
        <f>SUMIFS('2way'!$Z$3:$Z$7690,'2way'!$Q$3:$Q$7690,"=" &amp;B47,'2way'!$Y$3:$Y$7690,"&lt;&gt;P") + SUMIFS('2way'!$Z$3:$Z$7690,'2way'!$R$3:$R$7690,"=" &amp;B47,'2way'!$Y$3:$Y$7690,"&lt;&gt;P")</f>
        <v>1000</v>
      </c>
      <c r="J47">
        <f>SUMIFS('2way'!$AF$3:$AF$7690,'2way'!$Q$3:$Q$7690,"="&amp;B47,'2way'!$Y$3:$Y$7690,"&lt;&gt;P") + SUMIFS('2way'!$AF$3:$AF$7690,'2way'!$R$3:$R$7690,"="&amp;B47,'2way'!$Y$3:$Y$7690,"&lt;&gt;P")</f>
        <v>-1000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1000</v>
      </c>
      <c r="D48">
        <f>SUMIFS('2way'!$AB$3:$AB$7690,'2way'!$Q$3:$Q$7690,"="&amp;B48,'2way'!$Z$3:$Z$7690,"&lt;&gt;P") + SUMIFS('2way'!$AB$3:$AB$7690,'2way'!$R$3:$R$7690,"="&amp;B48,'2way'!$Z$3:$Z$7690,"&lt;&gt;P")</f>
        <v>-1000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1000</v>
      </c>
      <c r="G48">
        <f>SUMIFS('2way'!$AD$3:$AD$7690,'2way'!$Q$3:$Q$7690,"="&amp;B48,'2way'!$Y$3:$Y$7690,"&lt;&gt;P") + SUMIFS('2way'!$AD$3:$AD$7690,'2way'!$R$3:$R$7690,"="&amp;D48,'2way'!$Y$3:$Y$7690,"&lt;&gt;P")</f>
        <v>-600</v>
      </c>
      <c r="H48" s="68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1000</v>
      </c>
      <c r="J48">
        <f>SUMIFS('2way'!$AF$3:$AF$7690,'2way'!$Q$3:$Q$7690,"="&amp;B48,'2way'!$Y$3:$Y$7690,"&lt;&gt;P") + SUMIFS('2way'!$AF$3:$AF$7690,'2way'!$R$3:$R$7690,"="&amp;B48,'2way'!$Y$3:$Y$7690,"&lt;&gt;P")</f>
        <v>-1000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1200</v>
      </c>
      <c r="D49">
        <f>SUMIFS('2way'!$AB$3:$AB$7690,'2way'!$Q$3:$Q$7690,"="&amp;B49,'2way'!$Z$3:$Z$7690,"&lt;&gt;P") + SUMIFS('2way'!$AB$3:$AB$7690,'2way'!$R$3:$R$7690,"="&amp;B49,'2way'!$Z$3:$Z$7690,"&lt;&gt;P")</f>
        <v>-1200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1200</v>
      </c>
      <c r="G49">
        <f>SUMIFS('2way'!$AD$3:$AD$7690,'2way'!$Q$3:$Q$7690,"="&amp;B49,'2way'!$Y$3:$Y$7690,"&lt;&gt;P") + SUMIFS('2way'!$AD$3:$AD$7690,'2way'!$R$3:$R$7690,"="&amp;D49,'2way'!$Y$3:$Y$7690,"&lt;&gt;P")</f>
        <v>-600</v>
      </c>
      <c r="H49" s="68">
        <f t="shared" si="1"/>
        <v>-0.5</v>
      </c>
      <c r="I49">
        <f>SUMIFS('2way'!$Z$3:$Z$7690,'2way'!$Q$3:$Q$7690,"=" &amp;B49,'2way'!$Y$3:$Y$7690,"&lt;&gt;P") + SUMIFS('2way'!$Z$3:$Z$7690,'2way'!$R$3:$R$7690,"=" &amp;B49,'2way'!$Y$3:$Y$7690,"&lt;&gt;P")</f>
        <v>1200</v>
      </c>
      <c r="J49">
        <f>SUMIFS('2way'!$AF$3:$AF$7690,'2way'!$Q$3:$Q$7690,"="&amp;B49,'2way'!$Y$3:$Y$7690,"&lt;&gt;P") + SUMIFS('2way'!$AF$3:$AF$7690,'2way'!$R$3:$R$7690,"="&amp;B49,'2way'!$Y$3:$Y$7690,"&lt;&gt;P")</f>
        <v>-1200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1200</v>
      </c>
      <c r="D50">
        <f>SUMIFS('2way'!$AB$3:$AB$7690,'2way'!$Q$3:$Q$7690,"="&amp;B50,'2way'!$Z$3:$Z$7690,"&lt;&gt;P") + SUMIFS('2way'!$AB$3:$AB$7690,'2way'!$R$3:$R$7690,"="&amp;B50,'2way'!$Z$3:$Z$7690,"&lt;&gt;P")</f>
        <v>-1200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1200</v>
      </c>
      <c r="G50">
        <f>SUMIFS('2way'!$AD$3:$AD$7690,'2way'!$Q$3:$Q$7690,"="&amp;B50,'2way'!$Y$3:$Y$7690,"&lt;&gt;P") + SUMIFS('2way'!$AD$3:$AD$7690,'2way'!$R$3:$R$7690,"="&amp;D50,'2way'!$Y$3:$Y$7690,"&lt;&gt;P")</f>
        <v>-600</v>
      </c>
      <c r="H50" s="68">
        <f t="shared" si="1"/>
        <v>-0.5</v>
      </c>
      <c r="I50">
        <f>SUMIFS('2way'!$Z$3:$Z$7690,'2way'!$Q$3:$Q$7690,"=" &amp;B50,'2way'!$Y$3:$Y$7690,"&lt;&gt;P") + SUMIFS('2way'!$Z$3:$Z$7690,'2way'!$R$3:$R$7690,"=" &amp;B50,'2way'!$Y$3:$Y$7690,"&lt;&gt;P")</f>
        <v>1200</v>
      </c>
      <c r="J50">
        <f>SUMIFS('2way'!$AF$3:$AF$7690,'2way'!$Q$3:$Q$7690,"="&amp;B50,'2way'!$Y$3:$Y$7690,"&lt;&gt;P") + SUMIFS('2way'!$AF$3:$AF$7690,'2way'!$R$3:$R$7690,"="&amp;B50,'2way'!$Y$3:$Y$7690,"&lt;&gt;P")</f>
        <v>-1200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1300</v>
      </c>
      <c r="D51">
        <f>SUMIFS('2way'!$AB$3:$AB$7690,'2way'!$Q$3:$Q$7690,"="&amp;B51,'2way'!$Z$3:$Z$7690,"&lt;&gt;P") + SUMIFS('2way'!$AB$3:$AB$7690,'2way'!$R$3:$R$7690,"="&amp;B51,'2way'!$Z$3:$Z$7690,"&lt;&gt;P")</f>
        <v>-1300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1300</v>
      </c>
      <c r="G51">
        <f>SUMIFS('2way'!$AD$3:$AD$7690,'2way'!$Q$3:$Q$7690,"="&amp;B51,'2way'!$Y$3:$Y$7690,"&lt;&gt;P") + SUMIFS('2way'!$AD$3:$AD$7690,'2way'!$R$3:$R$7690,"="&amp;D51,'2way'!$Y$3:$Y$7690,"&lt;&gt;P")</f>
        <v>-700</v>
      </c>
      <c r="H51" s="68">
        <f t="shared" si="1"/>
        <v>-0.53846153846153844</v>
      </c>
      <c r="I51">
        <f>SUMIFS('2way'!$Z$3:$Z$7690,'2way'!$Q$3:$Q$7690,"=" &amp;B51,'2way'!$Y$3:$Y$7690,"&lt;&gt;P") + SUMIFS('2way'!$Z$3:$Z$7690,'2way'!$R$3:$R$7690,"=" &amp;B51,'2way'!$Y$3:$Y$7690,"&lt;&gt;P")</f>
        <v>1300</v>
      </c>
      <c r="J51">
        <f>SUMIFS('2way'!$AF$3:$AF$7690,'2way'!$Q$3:$Q$7690,"="&amp;B51,'2way'!$Y$3:$Y$7690,"&lt;&gt;P") + SUMIFS('2way'!$AF$3:$AF$7690,'2way'!$R$3:$R$7690,"="&amp;B51,'2way'!$Y$3:$Y$7690,"&lt;&gt;P")</f>
        <v>-1300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1100</v>
      </c>
      <c r="D52">
        <f>SUMIFS('2way'!$AB$3:$AB$7690,'2way'!$Q$3:$Q$7690,"="&amp;B52,'2way'!$Z$3:$Z$7690,"&lt;&gt;P") + SUMIFS('2way'!$AB$3:$AB$7690,'2way'!$R$3:$R$7690,"="&amp;B52,'2way'!$Z$3:$Z$7690,"&lt;&gt;P")</f>
        <v>-1100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1100</v>
      </c>
      <c r="G52">
        <f>SUMIFS('2way'!$AD$3:$AD$7690,'2way'!$Q$3:$Q$7690,"="&amp;B52,'2way'!$Y$3:$Y$7690,"&lt;&gt;P") + SUMIFS('2way'!$AD$3:$AD$7690,'2way'!$R$3:$R$7690,"="&amp;D52,'2way'!$Y$3:$Y$7690,"&lt;&gt;P")</f>
        <v>-500</v>
      </c>
      <c r="H52" s="68">
        <f t="shared" si="1"/>
        <v>-0.45454545454545453</v>
      </c>
      <c r="I52">
        <f>SUMIFS('2way'!$Z$3:$Z$7690,'2way'!$Q$3:$Q$7690,"=" &amp;B52,'2way'!$Y$3:$Y$7690,"&lt;&gt;P") + SUMIFS('2way'!$Z$3:$Z$7690,'2way'!$R$3:$R$7690,"=" &amp;B52,'2way'!$Y$3:$Y$7690,"&lt;&gt;P")</f>
        <v>1100</v>
      </c>
      <c r="J52">
        <f>SUMIFS('2way'!$AF$3:$AF$7690,'2way'!$Q$3:$Q$7690,"="&amp;B52,'2way'!$Y$3:$Y$7690,"&lt;&gt;P") + SUMIFS('2way'!$AF$3:$AF$7690,'2way'!$R$3:$R$7690,"="&amp;B52,'2way'!$Y$3:$Y$7690,"&lt;&gt;P")</f>
        <v>-1100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1100</v>
      </c>
      <c r="D53">
        <f>SUMIFS('2way'!$AB$3:$AB$7690,'2way'!$Q$3:$Q$7690,"="&amp;B53,'2way'!$Z$3:$Z$7690,"&lt;&gt;P") + SUMIFS('2way'!$AB$3:$AB$7690,'2way'!$R$3:$R$7690,"="&amp;B53,'2way'!$Z$3:$Z$7690,"&lt;&gt;P")</f>
        <v>-1100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1100</v>
      </c>
      <c r="G53">
        <f>SUMIFS('2way'!$AD$3:$AD$7690,'2way'!$Q$3:$Q$7690,"="&amp;B53,'2way'!$Y$3:$Y$7690,"&lt;&gt;P") + SUMIFS('2way'!$AD$3:$AD$7690,'2way'!$R$3:$R$7690,"="&amp;D53,'2way'!$Y$3:$Y$7690,"&lt;&gt;P")</f>
        <v>-600</v>
      </c>
      <c r="H53" s="68">
        <f t="shared" si="1"/>
        <v>-0.54545454545454541</v>
      </c>
      <c r="I53">
        <f>SUMIFS('2way'!$Z$3:$Z$7690,'2way'!$Q$3:$Q$7690,"=" &amp;B53,'2way'!$Y$3:$Y$7690,"&lt;&gt;P") + SUMIFS('2way'!$Z$3:$Z$7690,'2way'!$R$3:$R$7690,"=" &amp;B53,'2way'!$Y$3:$Y$7690,"&lt;&gt;P")</f>
        <v>1100</v>
      </c>
      <c r="J53">
        <f>SUMIFS('2way'!$AF$3:$AF$7690,'2way'!$Q$3:$Q$7690,"="&amp;B53,'2way'!$Y$3:$Y$7690,"&lt;&gt;P") + SUMIFS('2way'!$AF$3:$AF$7690,'2way'!$R$3:$R$7690,"="&amp;B53,'2way'!$Y$3:$Y$7690,"&lt;&gt;P")</f>
        <v>-1100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1200</v>
      </c>
      <c r="D54">
        <f>SUMIFS('2way'!$AB$3:$AB$7690,'2way'!$Q$3:$Q$7690,"="&amp;B54,'2way'!$Z$3:$Z$7690,"&lt;&gt;P") + SUMIFS('2way'!$AB$3:$AB$7690,'2way'!$R$3:$R$7690,"="&amp;B54,'2way'!$Z$3:$Z$7690,"&lt;&gt;P")</f>
        <v>-1200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1200</v>
      </c>
      <c r="G54">
        <f>SUMIFS('2way'!$AD$3:$AD$7690,'2way'!$Q$3:$Q$7690,"="&amp;B54,'2way'!$Y$3:$Y$7690,"&lt;&gt;P") + SUMIFS('2way'!$AD$3:$AD$7690,'2way'!$R$3:$R$7690,"="&amp;D54,'2way'!$Y$3:$Y$7690,"&lt;&gt;P")</f>
        <v>-500</v>
      </c>
      <c r="H54" s="68">
        <f t="shared" si="1"/>
        <v>-0.41666666666666669</v>
      </c>
      <c r="I54">
        <f>SUMIFS('2way'!$Z$3:$Z$7690,'2way'!$Q$3:$Q$7690,"=" &amp;B54,'2way'!$Y$3:$Y$7690,"&lt;&gt;P") + SUMIFS('2way'!$Z$3:$Z$7690,'2way'!$R$3:$R$7690,"=" &amp;B54,'2way'!$Y$3:$Y$7690,"&lt;&gt;P")</f>
        <v>1200</v>
      </c>
      <c r="J54">
        <f>SUMIFS('2way'!$AF$3:$AF$7690,'2way'!$Q$3:$Q$7690,"="&amp;B54,'2way'!$Y$3:$Y$7690,"&lt;&gt;P") + SUMIFS('2way'!$AF$3:$AF$7690,'2way'!$R$3:$R$7690,"="&amp;B54,'2way'!$Y$3:$Y$7690,"&lt;&gt;P")</f>
        <v>-1200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1100</v>
      </c>
      <c r="D55">
        <f>SUMIFS('2way'!$AB$3:$AB$7690,'2way'!$Q$3:$Q$7690,"="&amp;B55,'2way'!$Z$3:$Z$7690,"&lt;&gt;P") + SUMIFS('2way'!$AB$3:$AB$7690,'2way'!$R$3:$R$7690,"="&amp;B55,'2way'!$Z$3:$Z$7690,"&lt;&gt;P")</f>
        <v>-1200</v>
      </c>
      <c r="E55" s="68">
        <f t="shared" si="0"/>
        <v>-1.0909090909090908</v>
      </c>
      <c r="F55">
        <f>SUMIFS('2way'!$Z$3:$Z$7690,'2way'!$Q$3:$Q$7690,"=" &amp;B55,'2way'!$Y$3:$Y$7690,"&lt;&gt;P") + SUMIFS('2way'!$Z$3:$Z$7690,'2way'!$R$3:$R$7690,"=" &amp;B55,'2way'!$Y$3:$Y$7690,"&lt;&gt;P")</f>
        <v>1100</v>
      </c>
      <c r="G55">
        <f>SUMIFS('2way'!$AD$3:$AD$7690,'2way'!$Q$3:$Q$7690,"="&amp;B55,'2way'!$Y$3:$Y$7690,"&lt;&gt;P") + SUMIFS('2way'!$AD$3:$AD$7690,'2way'!$R$3:$R$7690,"="&amp;D55,'2way'!$Y$3:$Y$7690,"&lt;&gt;P")</f>
        <v>-700</v>
      </c>
      <c r="H55" s="68">
        <f t="shared" si="1"/>
        <v>-0.63636363636363635</v>
      </c>
      <c r="I55">
        <f>SUMIFS('2way'!$Z$3:$Z$7690,'2way'!$Q$3:$Q$7690,"=" &amp;B55,'2way'!$Y$3:$Y$7690,"&lt;&gt;P") + SUMIFS('2way'!$Z$3:$Z$7690,'2way'!$R$3:$R$7690,"=" &amp;B55,'2way'!$Y$3:$Y$7690,"&lt;&gt;P")</f>
        <v>1100</v>
      </c>
      <c r="J55">
        <f>SUMIFS('2way'!$AF$3:$AF$7690,'2way'!$Q$3:$Q$7690,"="&amp;B55,'2way'!$Y$3:$Y$7690,"&lt;&gt;P") + SUMIFS('2way'!$AF$3:$AF$7690,'2way'!$R$3:$R$7690,"="&amp;B55,'2way'!$Y$3:$Y$7690,"&lt;&gt;P")</f>
        <v>-1100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1100</v>
      </c>
      <c r="D56">
        <f>SUMIFS('2way'!$AB$3:$AB$7690,'2way'!$Q$3:$Q$7690,"="&amp;B56,'2way'!$Z$3:$Z$7690,"&lt;&gt;P") + SUMIFS('2way'!$AB$3:$AB$7690,'2way'!$R$3:$R$7690,"="&amp;B56,'2way'!$Z$3:$Z$7690,"&lt;&gt;P")</f>
        <v>-1100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1100</v>
      </c>
      <c r="G56">
        <f>SUMIFS('2way'!$AD$3:$AD$7690,'2way'!$Q$3:$Q$7690,"="&amp;B56,'2way'!$Y$3:$Y$7690,"&lt;&gt;P") + SUMIFS('2way'!$AD$3:$AD$7690,'2way'!$R$3:$R$7690,"="&amp;D56,'2way'!$Y$3:$Y$7690,"&lt;&gt;P")</f>
        <v>-400</v>
      </c>
      <c r="H56" s="68">
        <f t="shared" si="1"/>
        <v>-0.36363636363636365</v>
      </c>
      <c r="I56">
        <f>SUMIFS('2way'!$Z$3:$Z$7690,'2way'!$Q$3:$Q$7690,"=" &amp;B56,'2way'!$Y$3:$Y$7690,"&lt;&gt;P") + SUMIFS('2way'!$Z$3:$Z$7690,'2way'!$R$3:$R$7690,"=" &amp;B56,'2way'!$Y$3:$Y$7690,"&lt;&gt;P")</f>
        <v>1100</v>
      </c>
      <c r="J56">
        <f>SUMIFS('2way'!$AF$3:$AF$7690,'2way'!$Q$3:$Q$7690,"="&amp;B56,'2way'!$Y$3:$Y$7690,"&lt;&gt;P") + SUMIFS('2way'!$AF$3:$AF$7690,'2way'!$R$3:$R$7690,"="&amp;B56,'2way'!$Y$3:$Y$7690,"&lt;&gt;P")</f>
        <v>-1100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1200</v>
      </c>
      <c r="D57">
        <f>SUMIFS('2way'!$AB$3:$AB$7690,'2way'!$Q$3:$Q$7690,"="&amp;B57,'2way'!$Z$3:$Z$7690,"&lt;&gt;P") + SUMIFS('2way'!$AB$3:$AB$7690,'2way'!$R$3:$R$7690,"="&amp;B57,'2way'!$Z$3:$Z$7690,"&lt;&gt;P")</f>
        <v>-1200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1200</v>
      </c>
      <c r="G57">
        <f>SUMIFS('2way'!$AD$3:$AD$7690,'2way'!$Q$3:$Q$7690,"="&amp;B57,'2way'!$Y$3:$Y$7690,"&lt;&gt;P") + SUMIFS('2way'!$AD$3:$AD$7690,'2way'!$R$3:$R$7690,"="&amp;D57,'2way'!$Y$3:$Y$7690,"&lt;&gt;P")</f>
        <v>-600</v>
      </c>
      <c r="H57" s="68">
        <f t="shared" si="1"/>
        <v>-0.5</v>
      </c>
      <c r="I57">
        <f>SUMIFS('2way'!$Z$3:$Z$7690,'2way'!$Q$3:$Q$7690,"=" &amp;B57,'2way'!$Y$3:$Y$7690,"&lt;&gt;P") + SUMIFS('2way'!$Z$3:$Z$7690,'2way'!$R$3:$R$7690,"=" &amp;B57,'2way'!$Y$3:$Y$7690,"&lt;&gt;P")</f>
        <v>1200</v>
      </c>
      <c r="J57">
        <f>SUMIFS('2way'!$AF$3:$AF$7690,'2way'!$Q$3:$Q$7690,"="&amp;B57,'2way'!$Y$3:$Y$7690,"&lt;&gt;P") + SUMIFS('2way'!$AF$3:$AF$7690,'2way'!$R$3:$R$7690,"="&amp;B57,'2way'!$Y$3:$Y$7690,"&lt;&gt;P")</f>
        <v>-1200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1100</v>
      </c>
      <c r="D58">
        <f>SUMIFS('2way'!$AB$3:$AB$7690,'2way'!$Q$3:$Q$7690,"="&amp;B58,'2way'!$Z$3:$Z$7690,"&lt;&gt;P") + SUMIFS('2way'!$AB$3:$AB$7690,'2way'!$R$3:$R$7690,"="&amp;B58,'2way'!$Z$3:$Z$7690,"&lt;&gt;P")</f>
        <v>-1100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1100</v>
      </c>
      <c r="G58">
        <f>SUMIFS('2way'!$AD$3:$AD$7690,'2way'!$Q$3:$Q$7690,"="&amp;B58,'2way'!$Y$3:$Y$7690,"&lt;&gt;P") + SUMIFS('2way'!$AD$3:$AD$7690,'2way'!$R$3:$R$7690,"="&amp;D58,'2way'!$Y$3:$Y$7690,"&lt;&gt;P")</f>
        <v>-600</v>
      </c>
      <c r="H58" s="68">
        <f t="shared" si="1"/>
        <v>-0.54545454545454541</v>
      </c>
      <c r="I58">
        <f>SUMIFS('2way'!$Z$3:$Z$7690,'2way'!$Q$3:$Q$7690,"=" &amp;B58,'2way'!$Y$3:$Y$7690,"&lt;&gt;P") + SUMIFS('2way'!$Z$3:$Z$7690,'2way'!$R$3:$R$7690,"=" &amp;B58,'2way'!$Y$3:$Y$7690,"&lt;&gt;P")</f>
        <v>1100</v>
      </c>
      <c r="J58">
        <f>SUMIFS('2way'!$AF$3:$AF$7690,'2way'!$Q$3:$Q$7690,"="&amp;B58,'2way'!$Y$3:$Y$7690,"&lt;&gt;P") + SUMIFS('2way'!$AF$3:$AF$7690,'2way'!$R$3:$R$7690,"="&amp;B58,'2way'!$Y$3:$Y$7690,"&lt;&gt;P")</f>
        <v>-1100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1000</v>
      </c>
      <c r="D59">
        <f>SUMIFS('2way'!$AB$3:$AB$7690,'2way'!$Q$3:$Q$7690,"="&amp;B59,'2way'!$Z$3:$Z$7690,"&lt;&gt;P") + SUMIFS('2way'!$AB$3:$AB$7690,'2way'!$R$3:$R$7690,"="&amp;B59,'2way'!$Z$3:$Z$7690,"&lt;&gt;P")</f>
        <v>-1000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1000</v>
      </c>
      <c r="G59">
        <f>SUMIFS('2way'!$AD$3:$AD$7690,'2way'!$Q$3:$Q$7690,"="&amp;B59,'2way'!$Y$3:$Y$7690,"&lt;&gt;P") + SUMIFS('2way'!$AD$3:$AD$7690,'2way'!$R$3:$R$7690,"="&amp;D59,'2way'!$Y$3:$Y$7690,"&lt;&gt;P")</f>
        <v>-500</v>
      </c>
      <c r="H59" s="68">
        <f t="shared" si="1"/>
        <v>-0.5</v>
      </c>
      <c r="I59">
        <f>SUMIFS('2way'!$Z$3:$Z$7690,'2way'!$Q$3:$Q$7690,"=" &amp;B59,'2way'!$Y$3:$Y$7690,"&lt;&gt;P") + SUMIFS('2way'!$Z$3:$Z$7690,'2way'!$R$3:$R$7690,"=" &amp;B59,'2way'!$Y$3:$Y$7690,"&lt;&gt;P")</f>
        <v>1000</v>
      </c>
      <c r="J59">
        <f>SUMIFS('2way'!$AF$3:$AF$7690,'2way'!$Q$3:$Q$7690,"="&amp;B59,'2way'!$Y$3:$Y$7690,"&lt;&gt;P") + SUMIFS('2way'!$AF$3:$AF$7690,'2way'!$R$3:$R$7690,"="&amp;B59,'2way'!$Y$3:$Y$7690,"&lt;&gt;P")</f>
        <v>-1000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1000</v>
      </c>
      <c r="D60">
        <f>SUMIFS('2way'!$AB$3:$AB$7690,'2way'!$Q$3:$Q$7690,"="&amp;B60,'2way'!$Z$3:$Z$7690,"&lt;&gt;P") + SUMIFS('2way'!$AB$3:$AB$7690,'2way'!$R$3:$R$7690,"="&amp;B60,'2way'!$Z$3:$Z$7690,"&lt;&gt;P")</f>
        <v>-1000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1000</v>
      </c>
      <c r="G60">
        <f>SUMIFS('2way'!$AD$3:$AD$7690,'2way'!$Q$3:$Q$7690,"="&amp;B60,'2way'!$Y$3:$Y$7690,"&lt;&gt;P") + SUMIFS('2way'!$AD$3:$AD$7690,'2way'!$R$3:$R$7690,"="&amp;D60,'2way'!$Y$3:$Y$7690,"&lt;&gt;P")</f>
        <v>-400</v>
      </c>
      <c r="H60" s="68">
        <f t="shared" si="1"/>
        <v>-0.4</v>
      </c>
      <c r="I60">
        <f>SUMIFS('2way'!$Z$3:$Z$7690,'2way'!$Q$3:$Q$7690,"=" &amp;B60,'2way'!$Y$3:$Y$7690,"&lt;&gt;P") + SUMIFS('2way'!$Z$3:$Z$7690,'2way'!$R$3:$R$7690,"=" &amp;B60,'2way'!$Y$3:$Y$7690,"&lt;&gt;P")</f>
        <v>1000</v>
      </c>
      <c r="J60">
        <f>SUMIFS('2way'!$AF$3:$AF$7690,'2way'!$Q$3:$Q$7690,"="&amp;B60,'2way'!$Y$3:$Y$7690,"&lt;&gt;P") + SUMIFS('2way'!$AF$3:$AF$7690,'2way'!$R$3:$R$7690,"="&amp;B60,'2way'!$Y$3:$Y$7690,"&lt;&gt;P")</f>
        <v>-1000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1200</v>
      </c>
      <c r="D61">
        <f>SUMIFS('2way'!$AB$3:$AB$7690,'2way'!$Q$3:$Q$7690,"="&amp;B61,'2way'!$Z$3:$Z$7690,"&lt;&gt;P") + SUMIFS('2way'!$AB$3:$AB$7690,'2way'!$R$3:$R$7690,"="&amp;B61,'2way'!$Z$3:$Z$7690,"&lt;&gt;P")</f>
        <v>-1200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1200</v>
      </c>
      <c r="G61">
        <f>SUMIFS('2way'!$AD$3:$AD$7690,'2way'!$Q$3:$Q$7690,"="&amp;B61,'2way'!$Y$3:$Y$7690,"&lt;&gt;P") + SUMIFS('2way'!$AD$3:$AD$7690,'2way'!$R$3:$R$7690,"="&amp;D61,'2way'!$Y$3:$Y$7690,"&lt;&gt;P")</f>
        <v>-700</v>
      </c>
      <c r="H61" s="68">
        <f t="shared" si="1"/>
        <v>-0.58333333333333337</v>
      </c>
      <c r="I61">
        <f>SUMIFS('2way'!$Z$3:$Z$7690,'2way'!$Q$3:$Q$7690,"=" &amp;B61,'2way'!$Y$3:$Y$7690,"&lt;&gt;P") + SUMIFS('2way'!$Z$3:$Z$7690,'2way'!$R$3:$R$7690,"=" &amp;B61,'2way'!$Y$3:$Y$7690,"&lt;&gt;P")</f>
        <v>1200</v>
      </c>
      <c r="J61">
        <f>SUMIFS('2way'!$AF$3:$AF$7690,'2way'!$Q$3:$Q$7690,"="&amp;B61,'2way'!$Y$3:$Y$7690,"&lt;&gt;P") + SUMIFS('2way'!$AF$3:$AF$7690,'2way'!$R$3:$R$7690,"="&amp;B61,'2way'!$Y$3:$Y$7690,"&lt;&gt;P")</f>
        <v>-1200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68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68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68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68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68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68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68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68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68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68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68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68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1000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1000</v>
      </c>
      <c r="G78">
        <f>SUMIFS('2way'!$AD$3:$AD$7690,'2way'!$Q$3:$Q$7690,"="&amp;B78,'2way'!$Y$3:$Y$7690,"&lt;&gt;P") + SUMIFS('2way'!$AD$3:$AD$7690,'2way'!$R$3:$R$7690,"="&amp;D78,'2way'!$Y$3:$Y$7690,"&lt;&gt;P")</f>
        <v>-500</v>
      </c>
      <c r="H78" s="68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1000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1000</v>
      </c>
      <c r="D79">
        <f>SUMIFS('2way'!$AB$3:$AB$7690,'2way'!$Q$3:$Q$7690,"="&amp;B79,'2way'!$Z$3:$Z$7690,"&lt;&gt;P") + SUMIFS('2way'!$AB$3:$AB$7690,'2way'!$R$3:$R$7690,"="&amp;B79,'2way'!$Z$3:$Z$7690,"&lt;&gt;P")</f>
        <v>-1000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1000</v>
      </c>
      <c r="G79">
        <f>SUMIFS('2way'!$AD$3:$AD$7690,'2way'!$Q$3:$Q$7690,"="&amp;B79,'2way'!$Y$3:$Y$7690,"&lt;&gt;P") + SUMIFS('2way'!$AD$3:$AD$7690,'2way'!$R$3:$R$7690,"="&amp;D79,'2way'!$Y$3:$Y$7690,"&lt;&gt;P")</f>
        <v>-500</v>
      </c>
      <c r="H79" s="68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1000</v>
      </c>
      <c r="J79">
        <f>SUMIFS('2way'!$AF$3:$AF$7690,'2way'!$Q$3:$Q$7690,"="&amp;B79,'2way'!$Y$3:$Y$7690,"&lt;&gt;P") + SUMIFS('2way'!$AF$3:$AF$7690,'2way'!$R$3:$R$7690,"="&amp;B79,'2way'!$Y$3:$Y$7690,"&lt;&gt;P")</f>
        <v>-1000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1000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1000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1000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1000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1000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1000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1000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1000</v>
      </c>
      <c r="G82">
        <f>SUMIFS('2way'!$AD$3:$AD$7690,'2way'!$Q$3:$Q$7690,"="&amp;B82,'2way'!$Y$3:$Y$7690,"&lt;&gt;P") + SUMIFS('2way'!$AD$3:$AD$7690,'2way'!$R$3:$R$7690,"="&amp;D82,'2way'!$Y$3:$Y$7690,"&lt;&gt;P")</f>
        <v>-500</v>
      </c>
      <c r="H82" s="68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1000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1000</v>
      </c>
      <c r="D83">
        <f>SUMIFS('2way'!$AB$3:$AB$7690,'2way'!$Q$3:$Q$7690,"="&amp;B83,'2way'!$Z$3:$Z$7690,"&lt;&gt;P") + SUMIFS('2way'!$AB$3:$AB$7690,'2way'!$R$3:$R$7690,"="&amp;B83,'2way'!$Z$3:$Z$7690,"&lt;&gt;P")</f>
        <v>-1000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1000</v>
      </c>
      <c r="G83">
        <f>SUMIFS('2way'!$AD$3:$AD$7690,'2way'!$Q$3:$Q$7690,"="&amp;B83,'2way'!$Y$3:$Y$7690,"&lt;&gt;P") + SUMIFS('2way'!$AD$3:$AD$7690,'2way'!$R$3:$R$7690,"="&amp;D83,'2way'!$Y$3:$Y$7690,"&lt;&gt;P")</f>
        <v>-400</v>
      </c>
      <c r="H83" s="68">
        <f t="shared" si="4"/>
        <v>-0.4</v>
      </c>
      <c r="I83">
        <f>SUMIFS('2way'!$Z$3:$Z$7690,'2way'!$Q$3:$Q$7690,"=" &amp;B83,'2way'!$Y$3:$Y$7690,"&lt;&gt;P") + SUMIFS('2way'!$Z$3:$Z$7690,'2way'!$R$3:$R$7690,"=" &amp;B83,'2way'!$Y$3:$Y$7690,"&lt;&gt;P")</f>
        <v>1000</v>
      </c>
      <c r="J83">
        <f>SUMIFS('2way'!$AF$3:$AF$7690,'2way'!$Q$3:$Q$7690,"="&amp;B83,'2way'!$Y$3:$Y$7690,"&lt;&gt;P") + SUMIFS('2way'!$AF$3:$AF$7690,'2way'!$R$3:$R$7690,"="&amp;B83,'2way'!$Y$3:$Y$7690,"&lt;&gt;P")</f>
        <v>-1000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1000</v>
      </c>
      <c r="D84">
        <f>SUMIFS('2way'!$AB$3:$AB$7690,'2way'!$Q$3:$Q$7690,"="&amp;B84,'2way'!$Z$3:$Z$7690,"&lt;&gt;P") + SUMIFS('2way'!$AB$3:$AB$7690,'2way'!$R$3:$R$7690,"="&amp;B84,'2way'!$Z$3:$Z$7690,"&lt;&gt;P")</f>
        <v>-1000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1000</v>
      </c>
      <c r="G84">
        <f>SUMIFS('2way'!$AD$3:$AD$7690,'2way'!$Q$3:$Q$7690,"="&amp;B84,'2way'!$Y$3:$Y$7690,"&lt;&gt;P") + SUMIFS('2way'!$AD$3:$AD$7690,'2way'!$R$3:$R$7690,"="&amp;D84,'2way'!$Y$3:$Y$7690,"&lt;&gt;P")</f>
        <v>-500</v>
      </c>
      <c r="H84" s="68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1000</v>
      </c>
      <c r="J84">
        <f>SUMIFS('2way'!$AF$3:$AF$7690,'2way'!$Q$3:$Q$7690,"="&amp;B84,'2way'!$Y$3:$Y$7690,"&lt;&gt;P") + SUMIFS('2way'!$AF$3:$AF$7690,'2way'!$R$3:$R$7690,"="&amp;B84,'2way'!$Y$3:$Y$7690,"&lt;&gt;P")</f>
        <v>-1000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1000</v>
      </c>
      <c r="D85">
        <f>SUMIFS('2way'!$AB$3:$AB$7690,'2way'!$Q$3:$Q$7690,"="&amp;B85,'2way'!$Z$3:$Z$7690,"&lt;&gt;P") + SUMIFS('2way'!$AB$3:$AB$7690,'2way'!$R$3:$R$7690,"="&amp;B85,'2way'!$Z$3:$Z$7690,"&lt;&gt;P")</f>
        <v>-1000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1000</v>
      </c>
      <c r="G85">
        <f>SUMIFS('2way'!$AD$3:$AD$7690,'2way'!$Q$3:$Q$7690,"="&amp;B85,'2way'!$Y$3:$Y$7690,"&lt;&gt;P") + SUMIFS('2way'!$AD$3:$AD$7690,'2way'!$R$3:$R$7690,"="&amp;D85,'2way'!$Y$3:$Y$7690,"&lt;&gt;P")</f>
        <v>-600</v>
      </c>
      <c r="H85" s="68">
        <f t="shared" si="4"/>
        <v>-0.6</v>
      </c>
      <c r="I85">
        <f>SUMIFS('2way'!$Z$3:$Z$7690,'2way'!$Q$3:$Q$7690,"=" &amp;B85,'2way'!$Y$3:$Y$7690,"&lt;&gt;P") + SUMIFS('2way'!$Z$3:$Z$7690,'2way'!$R$3:$R$7690,"=" &amp;B85,'2way'!$Y$3:$Y$7690,"&lt;&gt;P")</f>
        <v>1000</v>
      </c>
      <c r="J85">
        <f>SUMIFS('2way'!$AF$3:$AF$7690,'2way'!$Q$3:$Q$7690,"="&amp;B85,'2way'!$Y$3:$Y$7690,"&lt;&gt;P") + SUMIFS('2way'!$AF$3:$AF$7690,'2way'!$R$3:$R$7690,"="&amp;B85,'2way'!$Y$3:$Y$7690,"&lt;&gt;P")</f>
        <v>-1000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1000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1000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1000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1000</v>
      </c>
      <c r="D87">
        <f>SUMIFS('2way'!$AB$3:$AB$7690,'2way'!$Q$3:$Q$7690,"="&amp;B87,'2way'!$Z$3:$Z$7690,"&lt;&gt;P") + SUMIFS('2way'!$AB$3:$AB$7690,'2way'!$R$3:$R$7690,"="&amp;B87,'2way'!$Z$3:$Z$7690,"&lt;&gt;P")</f>
        <v>-1000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1000</v>
      </c>
      <c r="G87">
        <f>SUMIFS('2way'!$AD$3:$AD$7690,'2way'!$Q$3:$Q$7690,"="&amp;B87,'2way'!$Y$3:$Y$7690,"&lt;&gt;P") + SUMIFS('2way'!$AD$3:$AD$7690,'2way'!$R$3:$R$7690,"="&amp;D87,'2way'!$Y$3:$Y$7690,"&lt;&gt;P")</f>
        <v>-500</v>
      </c>
      <c r="H87" s="68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1000</v>
      </c>
      <c r="J87">
        <f>SUMIFS('2way'!$AF$3:$AF$7690,'2way'!$Q$3:$Q$7690,"="&amp;B87,'2way'!$Y$3:$Y$7690,"&lt;&gt;P") + SUMIFS('2way'!$AF$3:$AF$7690,'2way'!$R$3:$R$7690,"="&amp;B87,'2way'!$Y$3:$Y$7690,"&lt;&gt;P")</f>
        <v>-1000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1000</v>
      </c>
      <c r="D88">
        <f>SUMIFS('2way'!$AB$3:$AB$7690,'2way'!$Q$3:$Q$7690,"="&amp;B88,'2way'!$Z$3:$Z$7690,"&lt;&gt;P") + SUMIFS('2way'!$AB$3:$AB$7690,'2way'!$R$3:$R$7690,"="&amp;B88,'2way'!$Z$3:$Z$7690,"&lt;&gt;P")</f>
        <v>-1000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1000</v>
      </c>
      <c r="G88">
        <f>SUMIFS('2way'!$AD$3:$AD$7690,'2way'!$Q$3:$Q$7690,"="&amp;B88,'2way'!$Y$3:$Y$7690,"&lt;&gt;P") + SUMIFS('2way'!$AD$3:$AD$7690,'2way'!$R$3:$R$7690,"="&amp;D88,'2way'!$Y$3:$Y$7690,"&lt;&gt;P")</f>
        <v>-500</v>
      </c>
      <c r="H88" s="68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1000</v>
      </c>
      <c r="J88">
        <f>SUMIFS('2way'!$AF$3:$AF$7690,'2way'!$Q$3:$Q$7690,"="&amp;B88,'2way'!$Y$3:$Y$7690,"&lt;&gt;P") + SUMIFS('2way'!$AF$3:$AF$7690,'2way'!$R$3:$R$7690,"="&amp;B88,'2way'!$Y$3:$Y$7690,"&lt;&gt;P")</f>
        <v>-1000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1000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1000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1000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1100</v>
      </c>
      <c r="D90">
        <f>SUMIFS('2way'!$AB$3:$AB$7690,'2way'!$Q$3:$Q$7690,"="&amp;B90,'2way'!$Z$3:$Z$7690,"&lt;&gt;P") + SUMIFS('2way'!$AB$3:$AB$7690,'2way'!$R$3:$R$7690,"="&amp;B90,'2way'!$Z$3:$Z$7690,"&lt;&gt;P")</f>
        <v>-1100</v>
      </c>
      <c r="E90" s="68">
        <f t="shared" si="3"/>
        <v>-1</v>
      </c>
      <c r="F90">
        <f>SUMIFS('2way'!$Z$3:$Z$7690,'2way'!$Q$3:$Q$7690,"=" &amp;B90,'2way'!$Y$3:$Y$7690,"&lt;&gt;P") + SUMIFS('2way'!$Z$3:$Z$7690,'2way'!$R$3:$R$7690,"=" &amp;B90,'2way'!$Y$3:$Y$7690,"&lt;&gt;P")</f>
        <v>1100</v>
      </c>
      <c r="G90">
        <f>SUMIFS('2way'!$AD$3:$AD$7690,'2way'!$Q$3:$Q$7690,"="&amp;B90,'2way'!$Y$3:$Y$7690,"&lt;&gt;P") + SUMIFS('2way'!$AD$3:$AD$7690,'2way'!$R$3:$R$7690,"="&amp;D90,'2way'!$Y$3:$Y$7690,"&lt;&gt;P")</f>
        <v>-400</v>
      </c>
      <c r="H90" s="68">
        <f t="shared" si="4"/>
        <v>-0.36363636363636365</v>
      </c>
      <c r="I90">
        <f>SUMIFS('2way'!$Z$3:$Z$7690,'2way'!$Q$3:$Q$7690,"=" &amp;B90,'2way'!$Y$3:$Y$7690,"&lt;&gt;P") + SUMIFS('2way'!$Z$3:$Z$7690,'2way'!$R$3:$R$7690,"=" &amp;B90,'2way'!$Y$3:$Y$7690,"&lt;&gt;P")</f>
        <v>1100</v>
      </c>
      <c r="J90">
        <f>SUMIFS('2way'!$AF$3:$AF$7690,'2way'!$Q$3:$Q$7690,"="&amp;B90,'2way'!$Y$3:$Y$7690,"&lt;&gt;P") + SUMIFS('2way'!$AF$3:$AF$7690,'2way'!$R$3:$R$7690,"="&amp;B90,'2way'!$Y$3:$Y$7690,"&lt;&gt;P")</f>
        <v>-1100</v>
      </c>
      <c r="K90" s="68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1200</v>
      </c>
      <c r="D91">
        <f>SUMIFS('2way'!$AB$3:$AB$7690,'2way'!$Q$3:$Q$7690,"="&amp;B91,'2way'!$Z$3:$Z$7690,"&lt;&gt;P") + SUMIFS('2way'!$AB$3:$AB$7690,'2way'!$R$3:$R$7690,"="&amp;B91,'2way'!$Z$3:$Z$7690,"&lt;&gt;P")</f>
        <v>-1200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1200</v>
      </c>
      <c r="G91">
        <f>SUMIFS('2way'!$AD$3:$AD$7690,'2way'!$Q$3:$Q$7690,"="&amp;B91,'2way'!$Y$3:$Y$7690,"&lt;&gt;P") + SUMIFS('2way'!$AD$3:$AD$7690,'2way'!$R$3:$R$7690,"="&amp;D91,'2way'!$Y$3:$Y$7690,"&lt;&gt;P")</f>
        <v>-800</v>
      </c>
      <c r="H91" s="68">
        <f t="shared" si="4"/>
        <v>-0.66666666666666663</v>
      </c>
      <c r="I91">
        <f>SUMIFS('2way'!$Z$3:$Z$7690,'2way'!$Q$3:$Q$7690,"=" &amp;B91,'2way'!$Y$3:$Y$7690,"&lt;&gt;P") + SUMIFS('2way'!$Z$3:$Z$7690,'2way'!$R$3:$R$7690,"=" &amp;B91,'2way'!$Y$3:$Y$7690,"&lt;&gt;P")</f>
        <v>1200</v>
      </c>
      <c r="J91">
        <f>SUMIFS('2way'!$AF$3:$AF$7690,'2way'!$Q$3:$Q$7690,"="&amp;B91,'2way'!$Y$3:$Y$7690,"&lt;&gt;P") + SUMIFS('2way'!$AF$3:$AF$7690,'2way'!$R$3:$R$7690,"="&amp;B91,'2way'!$Y$3:$Y$7690,"&lt;&gt;P")</f>
        <v>-1200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1300</v>
      </c>
      <c r="D92">
        <f>SUMIFS('2way'!$AB$3:$AB$7690,'2way'!$Q$3:$Q$7690,"="&amp;B92,'2way'!$Z$3:$Z$7690,"&lt;&gt;P") + SUMIFS('2way'!$AB$3:$AB$7690,'2way'!$R$3:$R$7690,"="&amp;B92,'2way'!$Z$3:$Z$7690,"&lt;&gt;P")</f>
        <v>-1300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1300</v>
      </c>
      <c r="G92">
        <f>SUMIFS('2way'!$AD$3:$AD$7690,'2way'!$Q$3:$Q$7690,"="&amp;B92,'2way'!$Y$3:$Y$7690,"&lt;&gt;P") + SUMIFS('2way'!$AD$3:$AD$7690,'2way'!$R$3:$R$7690,"="&amp;D92,'2way'!$Y$3:$Y$7690,"&lt;&gt;P")</f>
        <v>-500</v>
      </c>
      <c r="H92" s="68">
        <f t="shared" si="4"/>
        <v>-0.38461538461538464</v>
      </c>
      <c r="I92">
        <f>SUMIFS('2way'!$Z$3:$Z$7690,'2way'!$Q$3:$Q$7690,"=" &amp;B92,'2way'!$Y$3:$Y$7690,"&lt;&gt;P") + SUMIFS('2way'!$Z$3:$Z$7690,'2way'!$R$3:$R$7690,"=" &amp;B92,'2way'!$Y$3:$Y$7690,"&lt;&gt;P")</f>
        <v>1300</v>
      </c>
      <c r="J92">
        <f>SUMIFS('2way'!$AF$3:$AF$7690,'2way'!$Q$3:$Q$7690,"="&amp;B92,'2way'!$Y$3:$Y$7690,"&lt;&gt;P") + SUMIFS('2way'!$AF$3:$AF$7690,'2way'!$R$3:$R$7690,"="&amp;B92,'2way'!$Y$3:$Y$7690,"&lt;&gt;P")</f>
        <v>-1300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1100</v>
      </c>
      <c r="D93">
        <f>SUMIFS('2way'!$AB$3:$AB$7690,'2way'!$Q$3:$Q$7690,"="&amp;B93,'2way'!$Z$3:$Z$7690,"&lt;&gt;P") + SUMIFS('2way'!$AB$3:$AB$7690,'2way'!$R$3:$R$7690,"="&amp;B93,'2way'!$Z$3:$Z$7690,"&lt;&gt;P")</f>
        <v>-1100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1100</v>
      </c>
      <c r="G93">
        <f>SUMIFS('2way'!$AD$3:$AD$7690,'2way'!$Q$3:$Q$7690,"="&amp;B93,'2way'!$Y$3:$Y$7690,"&lt;&gt;P") + SUMIFS('2way'!$AD$3:$AD$7690,'2way'!$R$3:$R$7690,"="&amp;D93,'2way'!$Y$3:$Y$7690,"&lt;&gt;P")</f>
        <v>-700</v>
      </c>
      <c r="H93" s="68">
        <f t="shared" si="4"/>
        <v>-0.63636363636363635</v>
      </c>
      <c r="I93">
        <f>SUMIFS('2way'!$Z$3:$Z$7690,'2way'!$Q$3:$Q$7690,"=" &amp;B93,'2way'!$Y$3:$Y$7690,"&lt;&gt;P") + SUMIFS('2way'!$Z$3:$Z$7690,'2way'!$R$3:$R$7690,"=" &amp;B93,'2way'!$Y$3:$Y$7690,"&lt;&gt;P")</f>
        <v>1100</v>
      </c>
      <c r="J93">
        <f>SUMIFS('2way'!$AF$3:$AF$7690,'2way'!$Q$3:$Q$7690,"="&amp;B93,'2way'!$Y$3:$Y$7690,"&lt;&gt;P") + SUMIFS('2way'!$AF$3:$AF$7690,'2way'!$R$3:$R$7690,"="&amp;B93,'2way'!$Y$3:$Y$7690,"&lt;&gt;P")</f>
        <v>-1100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900</v>
      </c>
      <c r="D94">
        <f>SUMIFS('2way'!$AB$3:$AB$7690,'2way'!$Q$3:$Q$7690,"="&amp;B94,'2way'!$Z$3:$Z$7690,"&lt;&gt;P") + SUMIFS('2way'!$AB$3:$AB$7690,'2way'!$R$3:$R$7690,"="&amp;B94,'2way'!$Z$3:$Z$7690,"&lt;&gt;P")</f>
        <v>-1000</v>
      </c>
      <c r="E94" s="68">
        <f t="shared" si="3"/>
        <v>-1.1111111111111112</v>
      </c>
      <c r="F94">
        <f>SUMIFS('2way'!$Z$3:$Z$7690,'2way'!$Q$3:$Q$7690,"=" &amp;B94,'2way'!$Y$3:$Y$7690,"&lt;&gt;P") + SUMIFS('2way'!$Z$3:$Z$7690,'2way'!$R$3:$R$7690,"=" &amp;B94,'2way'!$Y$3:$Y$7690,"&lt;&gt;P")</f>
        <v>900</v>
      </c>
      <c r="G94">
        <f>SUMIFS('2way'!$AD$3:$AD$7690,'2way'!$Q$3:$Q$7690,"="&amp;B94,'2way'!$Y$3:$Y$7690,"&lt;&gt;P") + SUMIFS('2way'!$AD$3:$AD$7690,'2way'!$R$3:$R$7690,"="&amp;D94,'2way'!$Y$3:$Y$7690,"&lt;&gt;P")</f>
        <v>-700</v>
      </c>
      <c r="H94" s="68">
        <f t="shared" si="4"/>
        <v>-0.77777777777777779</v>
      </c>
      <c r="I94">
        <f>SUMIFS('2way'!$Z$3:$Z$7690,'2way'!$Q$3:$Q$7690,"=" &amp;B94,'2way'!$Y$3:$Y$7690,"&lt;&gt;P") + SUMIFS('2way'!$Z$3:$Z$7690,'2way'!$R$3:$R$7690,"=" &amp;B94,'2way'!$Y$3:$Y$7690,"&lt;&gt;P")</f>
        <v>900</v>
      </c>
      <c r="J94">
        <f>SUMIFS('2way'!$AF$3:$AF$7690,'2way'!$Q$3:$Q$7690,"="&amp;B94,'2way'!$Y$3:$Y$7690,"&lt;&gt;P") + SUMIFS('2way'!$AF$3:$AF$7690,'2way'!$R$3:$R$7690,"="&amp;B94,'2way'!$Y$3:$Y$7690,"&lt;&gt;P")</f>
        <v>-900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1200</v>
      </c>
      <c r="D95">
        <f>SUMIFS('2way'!$AB$3:$AB$7690,'2way'!$Q$3:$Q$7690,"="&amp;B95,'2way'!$Z$3:$Z$7690,"&lt;&gt;P") + SUMIFS('2way'!$AB$3:$AB$7690,'2way'!$R$3:$R$7690,"="&amp;B95,'2way'!$Z$3:$Z$7690,"&lt;&gt;P")</f>
        <v>-1200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1200</v>
      </c>
      <c r="G95">
        <f>SUMIFS('2way'!$AD$3:$AD$7690,'2way'!$Q$3:$Q$7690,"="&amp;B95,'2way'!$Y$3:$Y$7690,"&lt;&gt;P") + SUMIFS('2way'!$AD$3:$AD$7690,'2way'!$R$3:$R$7690,"="&amp;D95,'2way'!$Y$3:$Y$7690,"&lt;&gt;P")</f>
        <v>-600</v>
      </c>
      <c r="H95" s="68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1200</v>
      </c>
      <c r="J95">
        <f>SUMIFS('2way'!$AF$3:$AF$7690,'2way'!$Q$3:$Q$7690,"="&amp;B95,'2way'!$Y$3:$Y$7690,"&lt;&gt;P") + SUMIFS('2way'!$AF$3:$AF$7690,'2way'!$R$3:$R$7690,"="&amp;B95,'2way'!$Y$3:$Y$7690,"&lt;&gt;P")</f>
        <v>-1200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800</v>
      </c>
      <c r="D96">
        <f>SUMIFS('2way'!$AB$3:$AB$7690,'2way'!$Q$3:$Q$7690,"="&amp;B96,'2way'!$Z$3:$Z$7690,"&lt;&gt;P") + SUMIFS('2way'!$AB$3:$AB$7690,'2way'!$R$3:$R$7690,"="&amp;B96,'2way'!$Z$3:$Z$7690,"&lt;&gt;P")</f>
        <v>-900</v>
      </c>
      <c r="E96" s="68">
        <f t="shared" si="3"/>
        <v>-1.125</v>
      </c>
      <c r="F96">
        <f>SUMIFS('2way'!$Z$3:$Z$7690,'2way'!$Q$3:$Q$7690,"=" &amp;B96,'2way'!$Y$3:$Y$7690,"&lt;&gt;P") + SUMIFS('2way'!$Z$3:$Z$7690,'2way'!$R$3:$R$7690,"=" &amp;B96,'2way'!$Y$3:$Y$7690,"&lt;&gt;P")</f>
        <v>800</v>
      </c>
      <c r="G96">
        <f>SUMIFS('2way'!$AD$3:$AD$7690,'2way'!$Q$3:$Q$7690,"="&amp;B96,'2way'!$Y$3:$Y$7690,"&lt;&gt;P") + SUMIFS('2way'!$AD$3:$AD$7690,'2way'!$R$3:$R$7690,"="&amp;D96,'2way'!$Y$3:$Y$7690,"&lt;&gt;P")</f>
        <v>-400</v>
      </c>
      <c r="H96" s="68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800</v>
      </c>
      <c r="J96">
        <f>SUMIFS('2way'!$AF$3:$AF$7690,'2way'!$Q$3:$Q$7690,"="&amp;B96,'2way'!$Y$3:$Y$7690,"&lt;&gt;P") + SUMIFS('2way'!$AF$3:$AF$7690,'2way'!$R$3:$R$7690,"="&amp;B96,'2way'!$Y$3:$Y$7690,"&lt;&gt;P")</f>
        <v>-800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1000</v>
      </c>
      <c r="D97">
        <f>SUMIFS('2way'!$AB$3:$AB$7690,'2way'!$Q$3:$Q$7690,"="&amp;B97,'2way'!$Z$3:$Z$7690,"&lt;&gt;P") + SUMIFS('2way'!$AB$3:$AB$7690,'2way'!$R$3:$R$7690,"="&amp;B97,'2way'!$Z$3:$Z$7690,"&lt;&gt;P")</f>
        <v>-1000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1000</v>
      </c>
      <c r="G97">
        <f>SUMIFS('2way'!$AD$3:$AD$7690,'2way'!$Q$3:$Q$7690,"="&amp;B97,'2way'!$Y$3:$Y$7690,"&lt;&gt;P") + SUMIFS('2way'!$AD$3:$AD$7690,'2way'!$R$3:$R$7690,"="&amp;D97,'2way'!$Y$3:$Y$7690,"&lt;&gt;P")</f>
        <v>-400</v>
      </c>
      <c r="H97" s="68">
        <f t="shared" si="4"/>
        <v>-0.4</v>
      </c>
      <c r="I97">
        <f>SUMIFS('2way'!$Z$3:$Z$7690,'2way'!$Q$3:$Q$7690,"=" &amp;B97,'2way'!$Y$3:$Y$7690,"&lt;&gt;P") + SUMIFS('2way'!$Z$3:$Z$7690,'2way'!$R$3:$R$7690,"=" &amp;B97,'2way'!$Y$3:$Y$7690,"&lt;&gt;P")</f>
        <v>1000</v>
      </c>
      <c r="J97">
        <f>SUMIFS('2way'!$AF$3:$AF$7690,'2way'!$Q$3:$Q$7690,"="&amp;B97,'2way'!$Y$3:$Y$7690,"&lt;&gt;P") + SUMIFS('2way'!$AF$3:$AF$7690,'2way'!$R$3:$R$7690,"="&amp;B97,'2way'!$Y$3:$Y$7690,"&lt;&gt;P")</f>
        <v>-1000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1100</v>
      </c>
      <c r="D98">
        <f>SUMIFS('2way'!$AB$3:$AB$7690,'2way'!$Q$3:$Q$7690,"="&amp;B98,'2way'!$Z$3:$Z$7690,"&lt;&gt;P") + SUMIFS('2way'!$AB$3:$AB$7690,'2way'!$R$3:$R$7690,"="&amp;B98,'2way'!$Z$3:$Z$7690,"&lt;&gt;P")</f>
        <v>-1100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1100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68">
        <f t="shared" si="4"/>
        <v>-0.54545454545454541</v>
      </c>
      <c r="I98">
        <f>SUMIFS('2way'!$Z$3:$Z$7690,'2way'!$Q$3:$Q$7690,"=" &amp;B98,'2way'!$Y$3:$Y$7690,"&lt;&gt;P") + SUMIFS('2way'!$Z$3:$Z$7690,'2way'!$R$3:$R$7690,"=" &amp;B98,'2way'!$Y$3:$Y$7690,"&lt;&gt;P")</f>
        <v>1100</v>
      </c>
      <c r="J98">
        <f>SUMIFS('2way'!$AF$3:$AF$7690,'2way'!$Q$3:$Q$7690,"="&amp;B98,'2way'!$Y$3:$Y$7690,"&lt;&gt;P") + SUMIFS('2way'!$AF$3:$AF$7690,'2way'!$R$3:$R$7690,"="&amp;B98,'2way'!$Y$3:$Y$7690,"&lt;&gt;P")</f>
        <v>-1100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1100</v>
      </c>
      <c r="D99">
        <f>SUMIFS('2way'!$AB$3:$AB$7690,'2way'!$Q$3:$Q$7690,"="&amp;B99,'2way'!$Z$3:$Z$7690,"&lt;&gt;P") + SUMIFS('2way'!$AB$3:$AB$7690,'2way'!$R$3:$R$7690,"="&amp;B99,'2way'!$Z$3:$Z$7690,"&lt;&gt;P")</f>
        <v>-1100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1100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68">
        <f t="shared" si="4"/>
        <v>-0.45454545454545453</v>
      </c>
      <c r="I99">
        <f>SUMIFS('2way'!$Z$3:$Z$7690,'2way'!$Q$3:$Q$7690,"=" &amp;B99,'2way'!$Y$3:$Y$7690,"&lt;&gt;P") + SUMIFS('2way'!$Z$3:$Z$7690,'2way'!$R$3:$R$7690,"=" &amp;B99,'2way'!$Y$3:$Y$7690,"&lt;&gt;P")</f>
        <v>1100</v>
      </c>
      <c r="J99">
        <f>SUMIFS('2way'!$AF$3:$AF$7690,'2way'!$Q$3:$Q$7690,"="&amp;B99,'2way'!$Y$3:$Y$7690,"&lt;&gt;P") + SUMIFS('2way'!$AF$3:$AF$7690,'2way'!$R$3:$R$7690,"="&amp;B99,'2way'!$Y$3:$Y$7690,"&lt;&gt;P")</f>
        <v>-1100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1000</v>
      </c>
      <c r="D100">
        <f>SUMIFS('2way'!$AB$3:$AB$7690,'2way'!$Q$3:$Q$7690,"="&amp;B100,'2way'!$Z$3:$Z$7690,"&lt;&gt;P") + SUMIFS('2way'!$AB$3:$AB$7690,'2way'!$R$3:$R$7690,"="&amp;B100,'2way'!$Z$3:$Z$7690,"&lt;&gt;P")</f>
        <v>-1000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1000</v>
      </c>
      <c r="G100">
        <f>SUMIFS('2way'!$AD$3:$AD$7690,'2way'!$Q$3:$Q$7690,"="&amp;B100,'2way'!$Y$3:$Y$7690,"&lt;&gt;P") + SUMIFS('2way'!$AD$3:$AD$7690,'2way'!$R$3:$R$7690,"="&amp;D100,'2way'!$Y$3:$Y$7690,"&lt;&gt;P")</f>
        <v>-400</v>
      </c>
      <c r="H100" s="68">
        <f t="shared" si="4"/>
        <v>-0.4</v>
      </c>
      <c r="I100">
        <f>SUMIFS('2way'!$Z$3:$Z$7690,'2way'!$Q$3:$Q$7690,"=" &amp;B100,'2way'!$Y$3:$Y$7690,"&lt;&gt;P") + SUMIFS('2way'!$Z$3:$Z$7690,'2way'!$R$3:$R$7690,"=" &amp;B100,'2way'!$Y$3:$Y$7690,"&lt;&gt;P")</f>
        <v>1000</v>
      </c>
      <c r="J100">
        <f>SUMIFS('2way'!$AF$3:$AF$7690,'2way'!$Q$3:$Q$7690,"="&amp;B100,'2way'!$Y$3:$Y$7690,"&lt;&gt;P") + SUMIFS('2way'!$AF$3:$AF$7690,'2way'!$R$3:$R$7690,"="&amp;B100,'2way'!$Y$3:$Y$7690,"&lt;&gt;P")</f>
        <v>-1000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1000</v>
      </c>
      <c r="D101">
        <f>SUMIFS('2way'!$AB$3:$AB$7690,'2way'!$Q$3:$Q$7690,"="&amp;B101,'2way'!$Z$3:$Z$7690,"&lt;&gt;P") + SUMIFS('2way'!$AB$3:$AB$7690,'2way'!$R$3:$R$7690,"="&amp;B101,'2way'!$Z$3:$Z$7690,"&lt;&gt;P")</f>
        <v>-1000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1000</v>
      </c>
      <c r="G101">
        <f>SUMIFS('2way'!$AD$3:$AD$7690,'2way'!$Q$3:$Q$7690,"="&amp;B101,'2way'!$Y$3:$Y$7690,"&lt;&gt;P") + SUMIFS('2way'!$AD$3:$AD$7690,'2way'!$R$3:$R$7690,"="&amp;D101,'2way'!$Y$3:$Y$7690,"&lt;&gt;P")</f>
        <v>-400</v>
      </c>
      <c r="H101" s="68">
        <f t="shared" si="4"/>
        <v>-0.4</v>
      </c>
      <c r="I101">
        <f>SUMIFS('2way'!$Z$3:$Z$7690,'2way'!$Q$3:$Q$7690,"=" &amp;B101,'2way'!$Y$3:$Y$7690,"&lt;&gt;P") + SUMIFS('2way'!$Z$3:$Z$7690,'2way'!$R$3:$R$7690,"=" &amp;B101,'2way'!$Y$3:$Y$7690,"&lt;&gt;P")</f>
        <v>1000</v>
      </c>
      <c r="J101">
        <f>SUMIFS('2way'!$AF$3:$AF$7690,'2way'!$Q$3:$Q$7690,"="&amp;B101,'2way'!$Y$3:$Y$7690,"&lt;&gt;P") + SUMIFS('2way'!$AF$3:$AF$7690,'2way'!$R$3:$R$7690,"="&amp;B101,'2way'!$Y$3:$Y$7690,"&lt;&gt;P")</f>
        <v>-1000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700</v>
      </c>
      <c r="D102">
        <f>SUMIFS('2way'!$AB$3:$AB$7690,'2way'!$Q$3:$Q$7690,"="&amp;B102,'2way'!$Z$3:$Z$7690,"&lt;&gt;P") + SUMIFS('2way'!$AB$3:$AB$7690,'2way'!$R$3:$R$7690,"="&amp;B102,'2way'!$Z$3:$Z$7690,"&lt;&gt;P")</f>
        <v>-700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700</v>
      </c>
      <c r="G102">
        <f>SUMIFS('2way'!$AD$3:$AD$7690,'2way'!$Q$3:$Q$7690,"="&amp;B102,'2way'!$Y$3:$Y$7690,"&lt;&gt;P") + SUMIFS('2way'!$AD$3:$AD$7690,'2way'!$R$3:$R$7690,"="&amp;D102,'2way'!$Y$3:$Y$7690,"&lt;&gt;P")</f>
        <v>-300</v>
      </c>
      <c r="H102" s="68">
        <f t="shared" si="4"/>
        <v>-0.42857142857142855</v>
      </c>
      <c r="I102">
        <f>SUMIFS('2way'!$Z$3:$Z$7690,'2way'!$Q$3:$Q$7690,"=" &amp;B102,'2way'!$Y$3:$Y$7690,"&lt;&gt;P") + SUMIFS('2way'!$Z$3:$Z$7690,'2way'!$R$3:$R$7690,"=" &amp;B102,'2way'!$Y$3:$Y$7690,"&lt;&gt;P")</f>
        <v>700</v>
      </c>
      <c r="J102">
        <f>SUMIFS('2way'!$AF$3:$AF$7690,'2way'!$Q$3:$Q$7690,"="&amp;B102,'2way'!$Y$3:$Y$7690,"&lt;&gt;P") + SUMIFS('2way'!$AF$3:$AF$7690,'2way'!$R$3:$R$7690,"="&amp;B102,'2way'!$Y$3:$Y$7690,"&lt;&gt;P")</f>
        <v>-700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800</v>
      </c>
      <c r="D103">
        <f>SUMIFS('2way'!$AB$3:$AB$7690,'2way'!$Q$3:$Q$7690,"="&amp;B103,'2way'!$Z$3:$Z$7690,"&lt;&gt;P") + SUMIFS('2way'!$AB$3:$AB$7690,'2way'!$R$3:$R$7690,"="&amp;B103,'2way'!$Z$3:$Z$7690,"&lt;&gt;P")</f>
        <v>-800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800</v>
      </c>
      <c r="G103">
        <f>SUMIFS('2way'!$AD$3:$AD$7690,'2way'!$Q$3:$Q$7690,"="&amp;B103,'2way'!$Y$3:$Y$7690,"&lt;&gt;P") + SUMIFS('2way'!$AD$3:$AD$7690,'2way'!$R$3:$R$7690,"="&amp;D103,'2way'!$Y$3:$Y$7690,"&lt;&gt;P")</f>
        <v>-400</v>
      </c>
      <c r="H103" s="68">
        <f t="shared" si="4"/>
        <v>-0.5</v>
      </c>
      <c r="I103">
        <f>SUMIFS('2way'!$Z$3:$Z$7690,'2way'!$Q$3:$Q$7690,"=" &amp;B103,'2way'!$Y$3:$Y$7690,"&lt;&gt;P") + SUMIFS('2way'!$Z$3:$Z$7690,'2way'!$R$3:$R$7690,"=" &amp;B103,'2way'!$Y$3:$Y$7690,"&lt;&gt;P")</f>
        <v>800</v>
      </c>
      <c r="J103">
        <f>SUMIFS('2way'!$AF$3:$AF$7690,'2way'!$Q$3:$Q$7690,"="&amp;B103,'2way'!$Y$3:$Y$7690,"&lt;&gt;P") + SUMIFS('2way'!$AF$3:$AF$7690,'2way'!$R$3:$R$7690,"="&amp;B103,'2way'!$Y$3:$Y$7690,"&lt;&gt;P")</f>
        <v>-800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800</v>
      </c>
      <c r="D104">
        <f>SUMIFS('2way'!$AB$3:$AB$7690,'2way'!$Q$3:$Q$7690,"="&amp;B104,'2way'!$Z$3:$Z$7690,"&lt;&gt;P") + SUMIFS('2way'!$AB$3:$AB$7690,'2way'!$R$3:$R$7690,"="&amp;B104,'2way'!$Z$3:$Z$7690,"&lt;&gt;P")</f>
        <v>-800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800</v>
      </c>
      <c r="G104">
        <f>SUMIFS('2way'!$AD$3:$AD$7690,'2way'!$Q$3:$Q$7690,"="&amp;B104,'2way'!$Y$3:$Y$7690,"&lt;&gt;P") + SUMIFS('2way'!$AD$3:$AD$7690,'2way'!$R$3:$R$7690,"="&amp;D104,'2way'!$Y$3:$Y$7690,"&lt;&gt;P")</f>
        <v>-500</v>
      </c>
      <c r="H104" s="68">
        <f t="shared" si="4"/>
        <v>-0.625</v>
      </c>
      <c r="I104">
        <f>SUMIFS('2way'!$Z$3:$Z$7690,'2way'!$Q$3:$Q$7690,"=" &amp;B104,'2way'!$Y$3:$Y$7690,"&lt;&gt;P") + SUMIFS('2way'!$Z$3:$Z$7690,'2way'!$R$3:$R$7690,"=" &amp;B104,'2way'!$Y$3:$Y$7690,"&lt;&gt;P")</f>
        <v>800</v>
      </c>
      <c r="J104">
        <f>SUMIFS('2way'!$AF$3:$AF$7690,'2way'!$Q$3:$Q$7690,"="&amp;B104,'2way'!$Y$3:$Y$7690,"&lt;&gt;P") + SUMIFS('2way'!$AF$3:$AF$7690,'2way'!$R$3:$R$7690,"="&amp;B104,'2way'!$Y$3:$Y$7690,"&lt;&gt;P")</f>
        <v>-800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1000</v>
      </c>
      <c r="D105">
        <f>SUMIFS('2way'!$AB$3:$AB$7690,'2way'!$Q$3:$Q$7690,"="&amp;B105,'2way'!$Z$3:$Z$7690,"&lt;&gt;P") + SUMIFS('2way'!$AB$3:$AB$7690,'2way'!$R$3:$R$7690,"="&amp;B105,'2way'!$Z$3:$Z$7690,"&lt;&gt;P")</f>
        <v>-1000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1000</v>
      </c>
      <c r="G105">
        <f>SUMIFS('2way'!$AD$3:$AD$7690,'2way'!$Q$3:$Q$7690,"="&amp;B105,'2way'!$Y$3:$Y$7690,"&lt;&gt;P") + SUMIFS('2way'!$AD$3:$AD$7690,'2way'!$R$3:$R$7690,"="&amp;D105,'2way'!$Y$3:$Y$7690,"&lt;&gt;P")</f>
        <v>-400</v>
      </c>
      <c r="H105" s="68">
        <f t="shared" si="4"/>
        <v>-0.4</v>
      </c>
      <c r="I105">
        <f>SUMIFS('2way'!$Z$3:$Z$7690,'2way'!$Q$3:$Q$7690,"=" &amp;B105,'2way'!$Y$3:$Y$7690,"&lt;&gt;P") + SUMIFS('2way'!$Z$3:$Z$7690,'2way'!$R$3:$R$7690,"=" &amp;B105,'2way'!$Y$3:$Y$7690,"&lt;&gt;P")</f>
        <v>1000</v>
      </c>
      <c r="J105">
        <f>SUMIFS('2way'!$AF$3:$AF$7690,'2way'!$Q$3:$Q$7690,"="&amp;B105,'2way'!$Y$3:$Y$7690,"&lt;&gt;P") + SUMIFS('2way'!$AF$3:$AF$7690,'2way'!$R$3:$R$7690,"="&amp;B105,'2way'!$Y$3:$Y$7690,"&lt;&gt;P")</f>
        <v>-1000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800</v>
      </c>
      <c r="D106">
        <f>SUMIFS('2way'!$AB$3:$AB$7690,'2way'!$Q$3:$Q$7690,"="&amp;B106,'2way'!$Z$3:$Z$7690,"&lt;&gt;P") + SUMIFS('2way'!$AB$3:$AB$7690,'2way'!$R$3:$R$7690,"="&amp;B106,'2way'!$Z$3:$Z$7690,"&lt;&gt;P")</f>
        <v>-800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800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68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800</v>
      </c>
      <c r="J106">
        <f>SUMIFS('2way'!$AF$3:$AF$7690,'2way'!$Q$3:$Q$7690,"="&amp;B106,'2way'!$Y$3:$Y$7690,"&lt;&gt;P") + SUMIFS('2way'!$AF$3:$AF$7690,'2way'!$R$3:$R$7690,"="&amp;B106,'2way'!$Y$3:$Y$7690,"&lt;&gt;P")</f>
        <v>-800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800</v>
      </c>
      <c r="D107">
        <f>SUMIFS('2way'!$AB$3:$AB$7690,'2way'!$Q$3:$Q$7690,"="&amp;B107,'2way'!$Z$3:$Z$7690,"&lt;&gt;P") + SUMIFS('2way'!$AB$3:$AB$7690,'2way'!$R$3:$R$7690,"="&amp;B107,'2way'!$Z$3:$Z$7690,"&lt;&gt;P")</f>
        <v>-800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800</v>
      </c>
      <c r="G107">
        <f>SUMIFS('2way'!$AD$3:$AD$7690,'2way'!$Q$3:$Q$7690,"="&amp;B107,'2way'!$Y$3:$Y$7690,"&lt;&gt;P") + SUMIFS('2way'!$AD$3:$AD$7690,'2way'!$R$3:$R$7690,"="&amp;D107,'2way'!$Y$3:$Y$7690,"&lt;&gt;P")</f>
        <v>-400</v>
      </c>
      <c r="H107" s="68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800</v>
      </c>
      <c r="J107">
        <f>SUMIFS('2way'!$AF$3:$AF$7690,'2way'!$Q$3:$Q$7690,"="&amp;B107,'2way'!$Y$3:$Y$7690,"&lt;&gt;P") + SUMIFS('2way'!$AF$3:$AF$7690,'2way'!$R$3:$R$7690,"="&amp;B107,'2way'!$Y$3:$Y$7690,"&lt;&gt;P")</f>
        <v>-800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800</v>
      </c>
      <c r="D108">
        <f>SUMIFS('2way'!$AB$3:$AB$7690,'2way'!$Q$3:$Q$7690,"="&amp;B108,'2way'!$Z$3:$Z$7690,"&lt;&gt;P") + SUMIFS('2way'!$AB$3:$AB$7690,'2way'!$R$3:$R$7690,"="&amp;B108,'2way'!$Z$3:$Z$7690,"&lt;&gt;P")</f>
        <v>-800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800</v>
      </c>
      <c r="G108">
        <f>SUMIFS('2way'!$AD$3:$AD$7690,'2way'!$Q$3:$Q$7690,"="&amp;B108,'2way'!$Y$3:$Y$7690,"&lt;&gt;P") + SUMIFS('2way'!$AD$3:$AD$7690,'2way'!$R$3:$R$7690,"="&amp;D108,'2way'!$Y$3:$Y$7690,"&lt;&gt;P")</f>
        <v>-400</v>
      </c>
      <c r="H108" s="68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800</v>
      </c>
      <c r="J108">
        <f>SUMIFS('2way'!$AF$3:$AF$7690,'2way'!$Q$3:$Q$7690,"="&amp;B108,'2way'!$Y$3:$Y$7690,"&lt;&gt;P") + SUMIFS('2way'!$AF$3:$AF$7690,'2way'!$R$3:$R$7690,"="&amp;B108,'2way'!$Y$3:$Y$7690,"&lt;&gt;P")</f>
        <v>-800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1000</v>
      </c>
      <c r="D109">
        <f>SUMIFS('2way'!$AB$3:$AB$7690,'2way'!$Q$3:$Q$7690,"="&amp;B109,'2way'!$Z$3:$Z$7690,"&lt;&gt;P") + SUMIFS('2way'!$AB$3:$AB$7690,'2way'!$R$3:$R$7690,"="&amp;B109,'2way'!$Z$3:$Z$7690,"&lt;&gt;P")</f>
        <v>-1000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1000</v>
      </c>
      <c r="G109">
        <f>SUMIFS('2way'!$AD$3:$AD$7690,'2way'!$Q$3:$Q$7690,"="&amp;B109,'2way'!$Y$3:$Y$7690,"&lt;&gt;P") + SUMIFS('2way'!$AD$3:$AD$7690,'2way'!$R$3:$R$7690,"="&amp;D109,'2way'!$Y$3:$Y$7690,"&lt;&gt;P")</f>
        <v>-700</v>
      </c>
      <c r="H109" s="68">
        <f t="shared" si="4"/>
        <v>-0.7</v>
      </c>
      <c r="I109">
        <f>SUMIFS('2way'!$Z$3:$Z$7690,'2way'!$Q$3:$Q$7690,"=" &amp;B109,'2way'!$Y$3:$Y$7690,"&lt;&gt;P") + SUMIFS('2way'!$Z$3:$Z$7690,'2way'!$R$3:$R$7690,"=" &amp;B109,'2way'!$Y$3:$Y$7690,"&lt;&gt;P")</f>
        <v>1000</v>
      </c>
      <c r="J109">
        <f>SUMIFS('2way'!$AF$3:$AF$7690,'2way'!$Q$3:$Q$7690,"="&amp;B109,'2way'!$Y$3:$Y$7690,"&lt;&gt;P") + SUMIFS('2way'!$AF$3:$AF$7690,'2way'!$R$3:$R$7690,"="&amp;B109,'2way'!$Y$3:$Y$7690,"&lt;&gt;P")</f>
        <v>-1000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800</v>
      </c>
      <c r="D110">
        <f>SUMIFS('2way'!$AB$3:$AB$7690,'2way'!$Q$3:$Q$7690,"="&amp;B110,'2way'!$Z$3:$Z$7690,"&lt;&gt;P") + SUMIFS('2way'!$AB$3:$AB$7690,'2way'!$R$3:$R$7690,"="&amp;B110,'2way'!$Z$3:$Z$7690,"&lt;&gt;P")</f>
        <v>-800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800</v>
      </c>
      <c r="G110">
        <f>SUMIFS('2way'!$AD$3:$AD$7690,'2way'!$Q$3:$Q$7690,"="&amp;B110,'2way'!$Y$3:$Y$7690,"&lt;&gt;P") + SUMIFS('2way'!$AD$3:$AD$7690,'2way'!$R$3:$R$7690,"="&amp;D110,'2way'!$Y$3:$Y$7690,"&lt;&gt;P")</f>
        <v>-300</v>
      </c>
      <c r="H110" s="68">
        <f t="shared" si="4"/>
        <v>-0.375</v>
      </c>
      <c r="I110">
        <f>SUMIFS('2way'!$Z$3:$Z$7690,'2way'!$Q$3:$Q$7690,"=" &amp;B110,'2way'!$Y$3:$Y$7690,"&lt;&gt;P") + SUMIFS('2way'!$Z$3:$Z$7690,'2way'!$R$3:$R$7690,"=" &amp;B110,'2way'!$Y$3:$Y$7690,"&lt;&gt;P")</f>
        <v>800</v>
      </c>
      <c r="J110">
        <f>SUMIFS('2way'!$AF$3:$AF$7690,'2way'!$Q$3:$Q$7690,"="&amp;B110,'2way'!$Y$3:$Y$7690,"&lt;&gt;P") + SUMIFS('2way'!$AF$3:$AF$7690,'2way'!$R$3:$R$7690,"="&amp;B110,'2way'!$Y$3:$Y$7690,"&lt;&gt;P")</f>
        <v>-800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800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800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800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900</v>
      </c>
      <c r="D112">
        <f>SUMIFS('2way'!$AB$3:$AB$7690,'2way'!$Q$3:$Q$7690,"="&amp;B112,'2way'!$Z$3:$Z$7690,"&lt;&gt;P") + SUMIFS('2way'!$AB$3:$AB$7690,'2way'!$R$3:$R$7690,"="&amp;B112,'2way'!$Z$3:$Z$7690,"&lt;&gt;P")</f>
        <v>-900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900</v>
      </c>
      <c r="G112">
        <f>SUMIFS('2way'!$AD$3:$AD$7690,'2way'!$Q$3:$Q$7690,"="&amp;B112,'2way'!$Y$3:$Y$7690,"&lt;&gt;P") + SUMIFS('2way'!$AD$3:$AD$7690,'2way'!$R$3:$R$7690,"="&amp;D112,'2way'!$Y$3:$Y$7690,"&lt;&gt;P")</f>
        <v>-600</v>
      </c>
      <c r="H112" s="68">
        <f t="shared" si="4"/>
        <v>-0.66666666666666663</v>
      </c>
      <c r="I112">
        <f>SUMIFS('2way'!$Z$3:$Z$7690,'2way'!$Q$3:$Q$7690,"=" &amp;B112,'2way'!$Y$3:$Y$7690,"&lt;&gt;P") + SUMIFS('2way'!$Z$3:$Z$7690,'2way'!$R$3:$R$7690,"=" &amp;B112,'2way'!$Y$3:$Y$7690,"&lt;&gt;P")</f>
        <v>900</v>
      </c>
      <c r="J112">
        <f>SUMIFS('2way'!$AF$3:$AF$7690,'2way'!$Q$3:$Q$7690,"="&amp;B112,'2way'!$Y$3:$Y$7690,"&lt;&gt;P") + SUMIFS('2way'!$AF$3:$AF$7690,'2way'!$R$3:$R$7690,"="&amp;B112,'2way'!$Y$3:$Y$7690,"&lt;&gt;P")</f>
        <v>-900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1200</v>
      </c>
      <c r="D113">
        <f>SUMIFS('2way'!$AB$3:$AB$7690,'2way'!$Q$3:$Q$7690,"="&amp;B113,'2way'!$Z$3:$Z$7690,"&lt;&gt;P") + SUMIFS('2way'!$AB$3:$AB$7690,'2way'!$R$3:$R$7690,"="&amp;B113,'2way'!$Z$3:$Z$7690,"&lt;&gt;P")</f>
        <v>-1200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1200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68">
        <f t="shared" si="4"/>
        <v>-0.41666666666666669</v>
      </c>
      <c r="I113">
        <f>SUMIFS('2way'!$Z$3:$Z$7690,'2way'!$Q$3:$Q$7690,"=" &amp;B113,'2way'!$Y$3:$Y$7690,"&lt;&gt;P") + SUMIFS('2way'!$Z$3:$Z$7690,'2way'!$R$3:$R$7690,"=" &amp;B113,'2way'!$Y$3:$Y$7690,"&lt;&gt;P")</f>
        <v>1200</v>
      </c>
      <c r="J113">
        <f>SUMIFS('2way'!$AF$3:$AF$7690,'2way'!$Q$3:$Q$7690,"="&amp;B113,'2way'!$Y$3:$Y$7690,"&lt;&gt;P") + SUMIFS('2way'!$AF$3:$AF$7690,'2way'!$R$3:$R$7690,"="&amp;B113,'2way'!$Y$3:$Y$7690,"&lt;&gt;P")</f>
        <v>-1200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1000</v>
      </c>
      <c r="D114">
        <f>SUMIFS('2way'!$AB$3:$AB$7690,'2way'!$Q$3:$Q$7690,"="&amp;B114,'2way'!$Z$3:$Z$7690,"&lt;&gt;P") + SUMIFS('2way'!$AB$3:$AB$7690,'2way'!$R$3:$R$7690,"="&amp;B114,'2way'!$Z$3:$Z$7690,"&lt;&gt;P")</f>
        <v>-1000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1000</v>
      </c>
      <c r="G114">
        <f>SUMIFS('2way'!$AD$3:$AD$7690,'2way'!$Q$3:$Q$7690,"="&amp;B114,'2way'!$Y$3:$Y$7690,"&lt;&gt;P") + SUMIFS('2way'!$AD$3:$AD$7690,'2way'!$R$3:$R$7690,"="&amp;D114,'2way'!$Y$3:$Y$7690,"&lt;&gt;P")</f>
        <v>-400</v>
      </c>
      <c r="H114" s="68">
        <f t="shared" si="4"/>
        <v>-0.4</v>
      </c>
      <c r="I114">
        <f>SUMIFS('2way'!$Z$3:$Z$7690,'2way'!$Q$3:$Q$7690,"=" &amp;B114,'2way'!$Y$3:$Y$7690,"&lt;&gt;P") + SUMIFS('2way'!$Z$3:$Z$7690,'2way'!$R$3:$R$7690,"=" &amp;B114,'2way'!$Y$3:$Y$7690,"&lt;&gt;P")</f>
        <v>1000</v>
      </c>
      <c r="J114">
        <f>SUMIFS('2way'!$AF$3:$AF$7690,'2way'!$Q$3:$Q$7690,"="&amp;B114,'2way'!$Y$3:$Y$7690,"&lt;&gt;P") + SUMIFS('2way'!$AF$3:$AF$7690,'2way'!$R$3:$R$7690,"="&amp;B114,'2way'!$Y$3:$Y$7690,"&lt;&gt;P")</f>
        <v>-1000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1300</v>
      </c>
      <c r="D115">
        <f>SUMIFS('2way'!$AB$3:$AB$7690,'2way'!$Q$3:$Q$7690,"="&amp;B115,'2way'!$Z$3:$Z$7690,"&lt;&gt;P") + SUMIFS('2way'!$AB$3:$AB$7690,'2way'!$R$3:$R$7690,"="&amp;B115,'2way'!$Z$3:$Z$7690,"&lt;&gt;P")</f>
        <v>-1400</v>
      </c>
      <c r="E115" s="68">
        <f t="shared" si="3"/>
        <v>-1.0769230769230769</v>
      </c>
      <c r="F115">
        <f>SUMIFS('2way'!$Z$3:$Z$7690,'2way'!$Q$3:$Q$7690,"=" &amp;B115,'2way'!$Y$3:$Y$7690,"&lt;&gt;P") + SUMIFS('2way'!$Z$3:$Z$7690,'2way'!$R$3:$R$7690,"=" &amp;B115,'2way'!$Y$3:$Y$7690,"&lt;&gt;P")</f>
        <v>1300</v>
      </c>
      <c r="G115">
        <f>SUMIFS('2way'!$AD$3:$AD$7690,'2way'!$Q$3:$Q$7690,"="&amp;B115,'2way'!$Y$3:$Y$7690,"&lt;&gt;P") + SUMIFS('2way'!$AD$3:$AD$7690,'2way'!$R$3:$R$7690,"="&amp;D115,'2way'!$Y$3:$Y$7690,"&lt;&gt;P")</f>
        <v>-700</v>
      </c>
      <c r="H115" s="68">
        <f t="shared" si="4"/>
        <v>-0.53846153846153844</v>
      </c>
      <c r="I115">
        <f>SUMIFS('2way'!$Z$3:$Z$7690,'2way'!$Q$3:$Q$7690,"=" &amp;B115,'2way'!$Y$3:$Y$7690,"&lt;&gt;P") + SUMIFS('2way'!$Z$3:$Z$7690,'2way'!$R$3:$R$7690,"=" &amp;B115,'2way'!$Y$3:$Y$7690,"&lt;&gt;P")</f>
        <v>1300</v>
      </c>
      <c r="J115">
        <f>SUMIFS('2way'!$AF$3:$AF$7690,'2way'!$Q$3:$Q$7690,"="&amp;B115,'2way'!$Y$3:$Y$7690,"&lt;&gt;P") + SUMIFS('2way'!$AF$3:$AF$7690,'2way'!$R$3:$R$7690,"="&amp;B115,'2way'!$Y$3:$Y$7690,"&lt;&gt;P")</f>
        <v>-1300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1100</v>
      </c>
      <c r="D116">
        <f>SUMIFS('2way'!$AB$3:$AB$7690,'2way'!$Q$3:$Q$7690,"="&amp;B116,'2way'!$Z$3:$Z$7690,"&lt;&gt;P") + SUMIFS('2way'!$AB$3:$AB$7690,'2way'!$R$3:$R$7690,"="&amp;B116,'2way'!$Z$3:$Z$7690,"&lt;&gt;P")</f>
        <v>-1100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1100</v>
      </c>
      <c r="G116">
        <f>SUMIFS('2way'!$AD$3:$AD$7690,'2way'!$Q$3:$Q$7690,"="&amp;B116,'2way'!$Y$3:$Y$7690,"&lt;&gt;P") + SUMIFS('2way'!$AD$3:$AD$7690,'2way'!$R$3:$R$7690,"="&amp;D116,'2way'!$Y$3:$Y$7690,"&lt;&gt;P")</f>
        <v>-700</v>
      </c>
      <c r="H116" s="68">
        <f t="shared" si="4"/>
        <v>-0.63636363636363635</v>
      </c>
      <c r="I116">
        <f>SUMIFS('2way'!$Z$3:$Z$7690,'2way'!$Q$3:$Q$7690,"=" &amp;B116,'2way'!$Y$3:$Y$7690,"&lt;&gt;P") + SUMIFS('2way'!$Z$3:$Z$7690,'2way'!$R$3:$R$7690,"=" &amp;B116,'2way'!$Y$3:$Y$7690,"&lt;&gt;P")</f>
        <v>1100</v>
      </c>
      <c r="J116">
        <f>SUMIFS('2way'!$AF$3:$AF$7690,'2way'!$Q$3:$Q$7690,"="&amp;B116,'2way'!$Y$3:$Y$7690,"&lt;&gt;P") + SUMIFS('2way'!$AF$3:$AF$7690,'2way'!$R$3:$R$7690,"="&amp;B116,'2way'!$Y$3:$Y$7690,"&lt;&gt;P")</f>
        <v>-1100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1000</v>
      </c>
      <c r="D117">
        <f>SUMIFS('2way'!$AB$3:$AB$7690,'2way'!$Q$3:$Q$7690,"="&amp;B117,'2way'!$Z$3:$Z$7690,"&lt;&gt;P") + SUMIFS('2way'!$AB$3:$AB$7690,'2way'!$R$3:$R$7690,"="&amp;B117,'2way'!$Z$3:$Z$7690,"&lt;&gt;P")</f>
        <v>-1100</v>
      </c>
      <c r="E117" s="68">
        <f t="shared" si="3"/>
        <v>-1.1000000000000001</v>
      </c>
      <c r="F117">
        <f>SUMIFS('2way'!$Z$3:$Z$7690,'2way'!$Q$3:$Q$7690,"=" &amp;B117,'2way'!$Y$3:$Y$7690,"&lt;&gt;P") + SUMIFS('2way'!$Z$3:$Z$7690,'2way'!$R$3:$R$7690,"=" &amp;B117,'2way'!$Y$3:$Y$7690,"&lt;&gt;P")</f>
        <v>1000</v>
      </c>
      <c r="G117">
        <f>SUMIFS('2way'!$AD$3:$AD$7690,'2way'!$Q$3:$Q$7690,"="&amp;B117,'2way'!$Y$3:$Y$7690,"&lt;&gt;P") + SUMIFS('2way'!$AD$3:$AD$7690,'2way'!$R$3:$R$7690,"="&amp;D117,'2way'!$Y$3:$Y$7690,"&lt;&gt;P")</f>
        <v>-500</v>
      </c>
      <c r="H117" s="68">
        <f t="shared" si="4"/>
        <v>-0.5</v>
      </c>
      <c r="I117">
        <f>SUMIFS('2way'!$Z$3:$Z$7690,'2way'!$Q$3:$Q$7690,"=" &amp;B117,'2way'!$Y$3:$Y$7690,"&lt;&gt;P") + SUMIFS('2way'!$Z$3:$Z$7690,'2way'!$R$3:$R$7690,"=" &amp;B117,'2way'!$Y$3:$Y$7690,"&lt;&gt;P")</f>
        <v>1000</v>
      </c>
      <c r="J117">
        <f>SUMIFS('2way'!$AF$3:$AF$7690,'2way'!$Q$3:$Q$7690,"="&amp;B117,'2way'!$Y$3:$Y$7690,"&lt;&gt;P") + SUMIFS('2way'!$AF$3:$AF$7690,'2way'!$R$3:$R$7690,"="&amp;B117,'2way'!$Y$3:$Y$7690,"&lt;&gt;P")</f>
        <v>-1000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900</v>
      </c>
      <c r="D118">
        <f>SUMIFS('2way'!$AB$3:$AB$7690,'2way'!$Q$3:$Q$7690,"="&amp;B118,'2way'!$Z$3:$Z$7690,"&lt;&gt;P") + SUMIFS('2way'!$AB$3:$AB$7690,'2way'!$R$3:$R$7690,"="&amp;B118,'2way'!$Z$3:$Z$7690,"&lt;&gt;P")</f>
        <v>-900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900</v>
      </c>
      <c r="G118">
        <f>SUMIFS('2way'!$AD$3:$AD$7690,'2way'!$Q$3:$Q$7690,"="&amp;B118,'2way'!$Y$3:$Y$7690,"&lt;&gt;P") + SUMIFS('2way'!$AD$3:$AD$7690,'2way'!$R$3:$R$7690,"="&amp;D118,'2way'!$Y$3:$Y$7690,"&lt;&gt;P")</f>
        <v>-500</v>
      </c>
      <c r="H118" s="68">
        <f t="shared" si="4"/>
        <v>-0.55555555555555558</v>
      </c>
      <c r="I118">
        <f>SUMIFS('2way'!$Z$3:$Z$7690,'2way'!$Q$3:$Q$7690,"=" &amp;B118,'2way'!$Y$3:$Y$7690,"&lt;&gt;P") + SUMIFS('2way'!$Z$3:$Z$7690,'2way'!$R$3:$R$7690,"=" &amp;B118,'2way'!$Y$3:$Y$7690,"&lt;&gt;P")</f>
        <v>900</v>
      </c>
      <c r="J118">
        <f>SUMIFS('2way'!$AF$3:$AF$7690,'2way'!$Q$3:$Q$7690,"="&amp;B118,'2way'!$Y$3:$Y$7690,"&lt;&gt;P") + SUMIFS('2way'!$AF$3:$AF$7690,'2way'!$R$3:$R$7690,"="&amp;B118,'2way'!$Y$3:$Y$7690,"&lt;&gt;P")</f>
        <v>-900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900</v>
      </c>
      <c r="D119">
        <f>SUMIFS('2way'!$AB$3:$AB$7690,'2way'!$Q$3:$Q$7690,"="&amp;B119,'2way'!$Z$3:$Z$7690,"&lt;&gt;P") + SUMIFS('2way'!$AB$3:$AB$7690,'2way'!$R$3:$R$7690,"="&amp;B119,'2way'!$Z$3:$Z$7690,"&lt;&gt;P")</f>
        <v>-900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900</v>
      </c>
      <c r="G119">
        <f>SUMIFS('2way'!$AD$3:$AD$7690,'2way'!$Q$3:$Q$7690,"="&amp;B119,'2way'!$Y$3:$Y$7690,"&lt;&gt;P") + SUMIFS('2way'!$AD$3:$AD$7690,'2way'!$R$3:$R$7690,"="&amp;D119,'2way'!$Y$3:$Y$7690,"&lt;&gt;P")</f>
        <v>-200</v>
      </c>
      <c r="H119" s="68">
        <f t="shared" si="4"/>
        <v>-0.22222222222222221</v>
      </c>
      <c r="I119">
        <f>SUMIFS('2way'!$Z$3:$Z$7690,'2way'!$Q$3:$Q$7690,"=" &amp;B119,'2way'!$Y$3:$Y$7690,"&lt;&gt;P") + SUMIFS('2way'!$Z$3:$Z$7690,'2way'!$R$3:$R$7690,"=" &amp;B119,'2way'!$Y$3:$Y$7690,"&lt;&gt;P")</f>
        <v>900</v>
      </c>
      <c r="J119">
        <f>SUMIFS('2way'!$AF$3:$AF$7690,'2way'!$Q$3:$Q$7690,"="&amp;B119,'2way'!$Y$3:$Y$7690,"&lt;&gt;P") + SUMIFS('2way'!$AF$3:$AF$7690,'2way'!$R$3:$R$7690,"="&amp;B119,'2way'!$Y$3:$Y$7690,"&lt;&gt;P")</f>
        <v>-900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1100</v>
      </c>
      <c r="D120">
        <f>SUMIFS('2way'!$AB$3:$AB$7690,'2way'!$Q$3:$Q$7690,"="&amp;B120,'2way'!$Z$3:$Z$7690,"&lt;&gt;P") + SUMIFS('2way'!$AB$3:$AB$7690,'2way'!$R$3:$R$7690,"="&amp;B120,'2way'!$Z$3:$Z$7690,"&lt;&gt;P")</f>
        <v>-1100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1100</v>
      </c>
      <c r="G120">
        <f>SUMIFS('2way'!$AD$3:$AD$7690,'2way'!$Q$3:$Q$7690,"="&amp;B120,'2way'!$Y$3:$Y$7690,"&lt;&gt;P") + SUMIFS('2way'!$AD$3:$AD$7690,'2way'!$R$3:$R$7690,"="&amp;D120,'2way'!$Y$3:$Y$7690,"&lt;&gt;P")</f>
        <v>-600</v>
      </c>
      <c r="H120" s="68">
        <f t="shared" si="4"/>
        <v>-0.54545454545454541</v>
      </c>
      <c r="I120">
        <f>SUMIFS('2way'!$Z$3:$Z$7690,'2way'!$Q$3:$Q$7690,"=" &amp;B120,'2way'!$Y$3:$Y$7690,"&lt;&gt;P") + SUMIFS('2way'!$Z$3:$Z$7690,'2way'!$R$3:$R$7690,"=" &amp;B120,'2way'!$Y$3:$Y$7690,"&lt;&gt;P")</f>
        <v>1100</v>
      </c>
      <c r="J120">
        <f>SUMIFS('2way'!$AF$3:$AF$7690,'2way'!$Q$3:$Q$7690,"="&amp;B120,'2way'!$Y$3:$Y$7690,"&lt;&gt;P") + SUMIFS('2way'!$AF$3:$AF$7690,'2way'!$R$3:$R$7690,"="&amp;B120,'2way'!$Y$3:$Y$7690,"&lt;&gt;P")</f>
        <v>-1100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900</v>
      </c>
      <c r="D121">
        <f>SUMIFS('2way'!$AB$3:$AB$7690,'2way'!$Q$3:$Q$7690,"="&amp;B121,'2way'!$Z$3:$Z$7690,"&lt;&gt;P") + SUMIFS('2way'!$AB$3:$AB$7690,'2way'!$R$3:$R$7690,"="&amp;B121,'2way'!$Z$3:$Z$7690,"&lt;&gt;P")</f>
        <v>-900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900</v>
      </c>
      <c r="G121">
        <f>SUMIFS('2way'!$AD$3:$AD$7690,'2way'!$Q$3:$Q$7690,"="&amp;B121,'2way'!$Y$3:$Y$7690,"&lt;&gt;P") + SUMIFS('2way'!$AD$3:$AD$7690,'2way'!$R$3:$R$7690,"="&amp;D121,'2way'!$Y$3:$Y$7690,"&lt;&gt;P")</f>
        <v>-500</v>
      </c>
      <c r="H121" s="68">
        <f t="shared" si="4"/>
        <v>-0.55555555555555558</v>
      </c>
      <c r="I121">
        <f>SUMIFS('2way'!$Z$3:$Z$7690,'2way'!$Q$3:$Q$7690,"=" &amp;B121,'2way'!$Y$3:$Y$7690,"&lt;&gt;P") + SUMIFS('2way'!$Z$3:$Z$7690,'2way'!$R$3:$R$7690,"=" &amp;B121,'2way'!$Y$3:$Y$7690,"&lt;&gt;P")</f>
        <v>900</v>
      </c>
      <c r="J121">
        <f>SUMIFS('2way'!$AF$3:$AF$7690,'2way'!$Q$3:$Q$7690,"="&amp;B121,'2way'!$Y$3:$Y$7690,"&lt;&gt;P") + SUMIFS('2way'!$AF$3:$AF$7690,'2way'!$R$3:$R$7690,"="&amp;B121,'2way'!$Y$3:$Y$7690,"&lt;&gt;P")</f>
        <v>-900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900</v>
      </c>
      <c r="D122">
        <f>SUMIFS('2way'!$AB$3:$AB$7690,'2way'!$Q$3:$Q$7690,"="&amp;B122,'2way'!$Z$3:$Z$7690,"&lt;&gt;P") + SUMIFS('2way'!$AB$3:$AB$7690,'2way'!$R$3:$R$7690,"="&amp;B122,'2way'!$Z$3:$Z$7690,"&lt;&gt;P")</f>
        <v>-900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900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68">
        <f t="shared" si="4"/>
        <v>-0.44444444444444442</v>
      </c>
      <c r="I122">
        <f>SUMIFS('2way'!$Z$3:$Z$7690,'2way'!$Q$3:$Q$7690,"=" &amp;B122,'2way'!$Y$3:$Y$7690,"&lt;&gt;P") + SUMIFS('2way'!$Z$3:$Z$7690,'2way'!$R$3:$R$7690,"=" &amp;B122,'2way'!$Y$3:$Y$7690,"&lt;&gt;P")</f>
        <v>900</v>
      </c>
      <c r="J122">
        <f>SUMIFS('2way'!$AF$3:$AF$7690,'2way'!$Q$3:$Q$7690,"="&amp;B122,'2way'!$Y$3:$Y$7690,"&lt;&gt;P") + SUMIFS('2way'!$AF$3:$AF$7690,'2way'!$R$3:$R$7690,"="&amp;B122,'2way'!$Y$3:$Y$7690,"&lt;&gt;P")</f>
        <v>-900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1100</v>
      </c>
      <c r="D123">
        <f>SUMIFS('2way'!$AB$3:$AB$7690,'2way'!$Q$3:$Q$7690,"="&amp;B123,'2way'!$Z$3:$Z$7690,"&lt;&gt;P") + SUMIFS('2way'!$AB$3:$AB$7690,'2way'!$R$3:$R$7690,"="&amp;B123,'2way'!$Z$3:$Z$7690,"&lt;&gt;P")</f>
        <v>-1100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1100</v>
      </c>
      <c r="G123">
        <f>SUMIFS('2way'!$AD$3:$AD$7690,'2way'!$Q$3:$Q$7690,"="&amp;B123,'2way'!$Y$3:$Y$7690,"&lt;&gt;P") + SUMIFS('2way'!$AD$3:$AD$7690,'2way'!$R$3:$R$7690,"="&amp;D123,'2way'!$Y$3:$Y$7690,"&lt;&gt;P")</f>
        <v>-700</v>
      </c>
      <c r="H123" s="68">
        <f t="shared" si="4"/>
        <v>-0.63636363636363635</v>
      </c>
      <c r="I123">
        <f>SUMIFS('2way'!$Z$3:$Z$7690,'2way'!$Q$3:$Q$7690,"=" &amp;B123,'2way'!$Y$3:$Y$7690,"&lt;&gt;P") + SUMIFS('2way'!$Z$3:$Z$7690,'2way'!$R$3:$R$7690,"=" &amp;B123,'2way'!$Y$3:$Y$7690,"&lt;&gt;P")</f>
        <v>1100</v>
      </c>
      <c r="J123">
        <f>SUMIFS('2way'!$AF$3:$AF$7690,'2way'!$Q$3:$Q$7690,"="&amp;B123,'2way'!$Y$3:$Y$7690,"&lt;&gt;P") + SUMIFS('2way'!$AF$3:$AF$7690,'2way'!$R$3:$R$7690,"="&amp;B123,'2way'!$Y$3:$Y$7690,"&lt;&gt;P")</f>
        <v>-1100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900</v>
      </c>
      <c r="D124">
        <f>SUMIFS('2way'!$AB$3:$AB$7690,'2way'!$Q$3:$Q$7690,"="&amp;B124,'2way'!$Z$3:$Z$7690,"&lt;&gt;P") + SUMIFS('2way'!$AB$3:$AB$7690,'2way'!$R$3:$R$7690,"="&amp;B124,'2way'!$Z$3:$Z$7690,"&lt;&gt;P")</f>
        <v>-900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900</v>
      </c>
      <c r="G124">
        <f>SUMIFS('2way'!$AD$3:$AD$7690,'2way'!$Q$3:$Q$7690,"="&amp;B124,'2way'!$Y$3:$Y$7690,"&lt;&gt;P") + SUMIFS('2way'!$AD$3:$AD$7690,'2way'!$R$3:$R$7690,"="&amp;D124,'2way'!$Y$3:$Y$7690,"&lt;&gt;P")</f>
        <v>-500</v>
      </c>
      <c r="H124" s="68">
        <f t="shared" si="4"/>
        <v>-0.55555555555555558</v>
      </c>
      <c r="I124">
        <f>SUMIFS('2way'!$Z$3:$Z$7690,'2way'!$Q$3:$Q$7690,"=" &amp;B124,'2way'!$Y$3:$Y$7690,"&lt;&gt;P") + SUMIFS('2way'!$Z$3:$Z$7690,'2way'!$R$3:$R$7690,"=" &amp;B124,'2way'!$Y$3:$Y$7690,"&lt;&gt;P")</f>
        <v>900</v>
      </c>
      <c r="J124">
        <f>SUMIFS('2way'!$AF$3:$AF$7690,'2way'!$Q$3:$Q$7690,"="&amp;B124,'2way'!$Y$3:$Y$7690,"&lt;&gt;P") + SUMIFS('2way'!$AF$3:$AF$7690,'2way'!$R$3:$R$7690,"="&amp;B124,'2way'!$Y$3:$Y$7690,"&lt;&gt;P")</f>
        <v>-900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900</v>
      </c>
      <c r="D125">
        <f>SUMIFS('2way'!$AB$3:$AB$7690,'2way'!$Q$3:$Q$7690,"="&amp;B125,'2way'!$Z$3:$Z$7690,"&lt;&gt;P") + SUMIFS('2way'!$AB$3:$AB$7690,'2way'!$R$3:$R$7690,"="&amp;B125,'2way'!$Z$3:$Z$7690,"&lt;&gt;P")</f>
        <v>-900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900</v>
      </c>
      <c r="G125">
        <f>SUMIFS('2way'!$AD$3:$AD$7690,'2way'!$Q$3:$Q$7690,"="&amp;B125,'2way'!$Y$3:$Y$7690,"&lt;&gt;P") + SUMIFS('2way'!$AD$3:$AD$7690,'2way'!$R$3:$R$7690,"="&amp;D125,'2way'!$Y$3:$Y$7690,"&lt;&gt;P")</f>
        <v>-500</v>
      </c>
      <c r="H125" s="68">
        <f t="shared" si="4"/>
        <v>-0.55555555555555558</v>
      </c>
      <c r="I125">
        <f>SUMIFS('2way'!$Z$3:$Z$7690,'2way'!$Q$3:$Q$7690,"=" &amp;B125,'2way'!$Y$3:$Y$7690,"&lt;&gt;P") + SUMIFS('2way'!$Z$3:$Z$7690,'2way'!$R$3:$R$7690,"=" &amp;B125,'2way'!$Y$3:$Y$7690,"&lt;&gt;P")</f>
        <v>900</v>
      </c>
      <c r="J125">
        <f>SUMIFS('2way'!$AF$3:$AF$7690,'2way'!$Q$3:$Q$7690,"="&amp;B125,'2way'!$Y$3:$Y$7690,"&lt;&gt;P") + SUMIFS('2way'!$AF$3:$AF$7690,'2way'!$R$3:$R$7690,"="&amp;B125,'2way'!$Y$3:$Y$7690,"&lt;&gt;P")</f>
        <v>-900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900</v>
      </c>
      <c r="D126">
        <f>SUMIFS('2way'!$AB$3:$AB$7690,'2way'!$Q$3:$Q$7690,"="&amp;B126,'2way'!$Z$3:$Z$7690,"&lt;&gt;P") + SUMIFS('2way'!$AB$3:$AB$7690,'2way'!$R$3:$R$7690,"="&amp;B126,'2way'!$Z$3:$Z$7690,"&lt;&gt;P")</f>
        <v>-900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900</v>
      </c>
      <c r="G126">
        <f>SUMIFS('2way'!$AD$3:$AD$7690,'2way'!$Q$3:$Q$7690,"="&amp;B126,'2way'!$Y$3:$Y$7690,"&lt;&gt;P") + SUMIFS('2way'!$AD$3:$AD$7690,'2way'!$R$3:$R$7690,"="&amp;D126,'2way'!$Y$3:$Y$7690,"&lt;&gt;P")</f>
        <v>-500</v>
      </c>
      <c r="H126" s="68">
        <f t="shared" si="4"/>
        <v>-0.55555555555555558</v>
      </c>
      <c r="I126">
        <f>SUMIFS('2way'!$Z$3:$Z$7690,'2way'!$Q$3:$Q$7690,"=" &amp;B126,'2way'!$Y$3:$Y$7690,"&lt;&gt;P") + SUMIFS('2way'!$Z$3:$Z$7690,'2way'!$R$3:$R$7690,"=" &amp;B126,'2way'!$Y$3:$Y$7690,"&lt;&gt;P")</f>
        <v>900</v>
      </c>
      <c r="J126">
        <f>SUMIFS('2way'!$AF$3:$AF$7690,'2way'!$Q$3:$Q$7690,"="&amp;B126,'2way'!$Y$3:$Y$7690,"&lt;&gt;P") + SUMIFS('2way'!$AF$3:$AF$7690,'2way'!$R$3:$R$7690,"="&amp;B126,'2way'!$Y$3:$Y$7690,"&lt;&gt;P")</f>
        <v>-900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900</v>
      </c>
      <c r="D127">
        <f>SUMIFS('2way'!$AB$3:$AB$7690,'2way'!$Q$3:$Q$7690,"="&amp;B127,'2way'!$Z$3:$Z$7690,"&lt;&gt;P") + SUMIFS('2way'!$AB$3:$AB$7690,'2way'!$R$3:$R$7690,"="&amp;B127,'2way'!$Z$3:$Z$7690,"&lt;&gt;P")</f>
        <v>-900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900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68">
        <f t="shared" si="4"/>
        <v>-0.33333333333333331</v>
      </c>
      <c r="I127">
        <f>SUMIFS('2way'!$Z$3:$Z$7690,'2way'!$Q$3:$Q$7690,"=" &amp;B127,'2way'!$Y$3:$Y$7690,"&lt;&gt;P") + SUMIFS('2way'!$Z$3:$Z$7690,'2way'!$R$3:$R$7690,"=" &amp;B127,'2way'!$Y$3:$Y$7690,"&lt;&gt;P")</f>
        <v>900</v>
      </c>
      <c r="J127">
        <f>SUMIFS('2way'!$AF$3:$AF$7690,'2way'!$Q$3:$Q$7690,"="&amp;B127,'2way'!$Y$3:$Y$7690,"&lt;&gt;P") + SUMIFS('2way'!$AF$3:$AF$7690,'2way'!$R$3:$R$7690,"="&amp;B127,'2way'!$Y$3:$Y$7690,"&lt;&gt;P")</f>
        <v>-900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1000</v>
      </c>
      <c r="D128">
        <f>SUMIFS('2way'!$AB$3:$AB$7690,'2way'!$Q$3:$Q$7690,"="&amp;B128,'2way'!$Z$3:$Z$7690,"&lt;&gt;P") + SUMIFS('2way'!$AB$3:$AB$7690,'2way'!$R$3:$R$7690,"="&amp;B128,'2way'!$Z$3:$Z$7690,"&lt;&gt;P")</f>
        <v>-1000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1000</v>
      </c>
      <c r="G128">
        <f>SUMIFS('2way'!$AD$3:$AD$7690,'2way'!$Q$3:$Q$7690,"="&amp;B128,'2way'!$Y$3:$Y$7690,"&lt;&gt;P") + SUMIFS('2way'!$AD$3:$AD$7690,'2way'!$R$3:$R$7690,"="&amp;D128,'2way'!$Y$3:$Y$7690,"&lt;&gt;P")</f>
        <v>-500</v>
      </c>
      <c r="H128" s="68">
        <f t="shared" si="4"/>
        <v>-0.5</v>
      </c>
      <c r="I128">
        <f>SUMIFS('2way'!$Z$3:$Z$7690,'2way'!$Q$3:$Q$7690,"=" &amp;B128,'2way'!$Y$3:$Y$7690,"&lt;&gt;P") + SUMIFS('2way'!$Z$3:$Z$7690,'2way'!$R$3:$R$7690,"=" &amp;B128,'2way'!$Y$3:$Y$7690,"&lt;&gt;P")</f>
        <v>1000</v>
      </c>
      <c r="J128">
        <f>SUMIFS('2way'!$AF$3:$AF$7690,'2way'!$Q$3:$Q$7690,"="&amp;B128,'2way'!$Y$3:$Y$7690,"&lt;&gt;P") + SUMIFS('2way'!$AF$3:$AF$7690,'2way'!$R$3:$R$7690,"="&amp;B128,'2way'!$Y$3:$Y$7690,"&lt;&gt;P")</f>
        <v>-1000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900</v>
      </c>
      <c r="D129">
        <f>SUMIFS('2way'!$AB$3:$AB$7690,'2way'!$Q$3:$Q$7690,"="&amp;B129,'2way'!$Z$3:$Z$7690,"&lt;&gt;P") + SUMIFS('2way'!$AB$3:$AB$7690,'2way'!$R$3:$R$7690,"="&amp;B129,'2way'!$Z$3:$Z$7690,"&lt;&gt;P")</f>
        <v>-900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900</v>
      </c>
      <c r="G129">
        <f>SUMIFS('2way'!$AD$3:$AD$7690,'2way'!$Q$3:$Q$7690,"="&amp;B129,'2way'!$Y$3:$Y$7690,"&lt;&gt;P") + SUMIFS('2way'!$AD$3:$AD$7690,'2way'!$R$3:$R$7690,"="&amp;D129,'2way'!$Y$3:$Y$7690,"&lt;&gt;P")</f>
        <v>-500</v>
      </c>
      <c r="H129" s="68">
        <f t="shared" si="4"/>
        <v>-0.55555555555555558</v>
      </c>
      <c r="I129">
        <f>SUMIFS('2way'!$Z$3:$Z$7690,'2way'!$Q$3:$Q$7690,"=" &amp;B129,'2way'!$Y$3:$Y$7690,"&lt;&gt;P") + SUMIFS('2way'!$Z$3:$Z$7690,'2way'!$R$3:$R$7690,"=" &amp;B129,'2way'!$Y$3:$Y$7690,"&lt;&gt;P")</f>
        <v>900</v>
      </c>
      <c r="J129">
        <f>SUMIFS('2way'!$AF$3:$AF$7690,'2way'!$Q$3:$Q$7690,"="&amp;B129,'2way'!$Y$3:$Y$7690,"&lt;&gt;P") + SUMIFS('2way'!$AF$3:$AF$7690,'2way'!$R$3:$R$7690,"="&amp;B129,'2way'!$Y$3:$Y$7690,"&lt;&gt;P")</f>
        <v>-900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1100</v>
      </c>
      <c r="D130">
        <f>SUMIFS('2way'!$AB$3:$AB$7690,'2way'!$Q$3:$Q$7690,"="&amp;B130,'2way'!$Z$3:$Z$7690,"&lt;&gt;P") + SUMIFS('2way'!$AB$3:$AB$7690,'2way'!$R$3:$R$7690,"="&amp;B130,'2way'!$Z$3:$Z$7690,"&lt;&gt;P")</f>
        <v>-1100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1100</v>
      </c>
      <c r="G130">
        <f>SUMIFS('2way'!$AD$3:$AD$7690,'2way'!$Q$3:$Q$7690,"="&amp;B130,'2way'!$Y$3:$Y$7690,"&lt;&gt;P") + SUMIFS('2way'!$AD$3:$AD$7690,'2way'!$R$3:$R$7690,"="&amp;D130,'2way'!$Y$3:$Y$7690,"&lt;&gt;P")</f>
        <v>-400</v>
      </c>
      <c r="H130" s="68">
        <f t="shared" si="4"/>
        <v>-0.36363636363636365</v>
      </c>
      <c r="I130">
        <f>SUMIFS('2way'!$Z$3:$Z$7690,'2way'!$Q$3:$Q$7690,"=" &amp;B130,'2way'!$Y$3:$Y$7690,"&lt;&gt;P") + SUMIFS('2way'!$Z$3:$Z$7690,'2way'!$R$3:$R$7690,"=" &amp;B130,'2way'!$Y$3:$Y$7690,"&lt;&gt;P")</f>
        <v>1100</v>
      </c>
      <c r="J130">
        <f>SUMIFS('2way'!$AF$3:$AF$7690,'2way'!$Q$3:$Q$7690,"="&amp;B130,'2way'!$Y$3:$Y$7690,"&lt;&gt;P") + SUMIFS('2way'!$AF$3:$AF$7690,'2way'!$R$3:$R$7690,"="&amp;B130,'2way'!$Y$3:$Y$7690,"&lt;&gt;P")</f>
        <v>-1100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900</v>
      </c>
      <c r="D131">
        <f>SUMIFS('2way'!$AB$3:$AB$7690,'2way'!$Q$3:$Q$7690,"="&amp;B131,'2way'!$Z$3:$Z$7690,"&lt;&gt;P") + SUMIFS('2way'!$AB$3:$AB$7690,'2way'!$R$3:$R$7690,"="&amp;B131,'2way'!$Z$3:$Z$7690,"&lt;&gt;P")</f>
        <v>-900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900</v>
      </c>
      <c r="G131">
        <f>SUMIFS('2way'!$AD$3:$AD$7690,'2way'!$Q$3:$Q$7690,"="&amp;B131,'2way'!$Y$3:$Y$7690,"&lt;&gt;P") + SUMIFS('2way'!$AD$3:$AD$7690,'2way'!$R$3:$R$7690,"="&amp;D131,'2way'!$Y$3:$Y$7690,"&lt;&gt;P")</f>
        <v>-400</v>
      </c>
      <c r="H131" s="68">
        <f t="shared" si="4"/>
        <v>-0.44444444444444442</v>
      </c>
      <c r="I131">
        <f>SUMIFS('2way'!$Z$3:$Z$7690,'2way'!$Q$3:$Q$7690,"=" &amp;B131,'2way'!$Y$3:$Y$7690,"&lt;&gt;P") + SUMIFS('2way'!$Z$3:$Z$7690,'2way'!$R$3:$R$7690,"=" &amp;B131,'2way'!$Y$3:$Y$7690,"&lt;&gt;P")</f>
        <v>900</v>
      </c>
      <c r="J131">
        <f>SUMIFS('2way'!$AF$3:$AF$7690,'2way'!$Q$3:$Q$7690,"="&amp;B131,'2way'!$Y$3:$Y$7690,"&lt;&gt;P") + SUMIFS('2way'!$AF$3:$AF$7690,'2way'!$R$3:$R$7690,"="&amp;B131,'2way'!$Y$3:$Y$7690,"&lt;&gt;P")</f>
        <v>-900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1100</v>
      </c>
      <c r="D132">
        <f>SUMIFS('2way'!$AB$3:$AB$7690,'2way'!$Q$3:$Q$7690,"="&amp;B132,'2way'!$Z$3:$Z$7690,"&lt;&gt;P") + SUMIFS('2way'!$AB$3:$AB$7690,'2way'!$R$3:$R$7690,"="&amp;B132,'2way'!$Z$3:$Z$7690,"&lt;&gt;P")</f>
        <v>-1100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1100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68">
        <f t="shared" ref="H132:H195" si="7">G132/F132</f>
        <v>-0.36363636363636365</v>
      </c>
      <c r="I132">
        <f>SUMIFS('2way'!$Z$3:$Z$7690,'2way'!$Q$3:$Q$7690,"=" &amp;B132,'2way'!$Y$3:$Y$7690,"&lt;&gt;P") + SUMIFS('2way'!$Z$3:$Z$7690,'2way'!$R$3:$R$7690,"=" &amp;B132,'2way'!$Y$3:$Y$7690,"&lt;&gt;P")</f>
        <v>1100</v>
      </c>
      <c r="J132">
        <f>SUMIFS('2way'!$AF$3:$AF$7690,'2way'!$Q$3:$Q$7690,"="&amp;B132,'2way'!$Y$3:$Y$7690,"&lt;&gt;P") + SUMIFS('2way'!$AF$3:$AF$7690,'2way'!$R$3:$R$7690,"="&amp;B132,'2way'!$Y$3:$Y$7690,"&lt;&gt;P")</f>
        <v>-1100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1100</v>
      </c>
      <c r="D133">
        <f>SUMIFS('2way'!$AB$3:$AB$7690,'2way'!$Q$3:$Q$7690,"="&amp;B133,'2way'!$Z$3:$Z$7690,"&lt;&gt;P") + SUMIFS('2way'!$AB$3:$AB$7690,'2way'!$R$3:$R$7690,"="&amp;B133,'2way'!$Z$3:$Z$7690,"&lt;&gt;P")</f>
        <v>-1100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1100</v>
      </c>
      <c r="G133">
        <f>SUMIFS('2way'!$AD$3:$AD$7690,'2way'!$Q$3:$Q$7690,"="&amp;B133,'2way'!$Y$3:$Y$7690,"&lt;&gt;P") + SUMIFS('2way'!$AD$3:$AD$7690,'2way'!$R$3:$R$7690,"="&amp;D133,'2way'!$Y$3:$Y$7690,"&lt;&gt;P")</f>
        <v>-500</v>
      </c>
      <c r="H133" s="68">
        <f t="shared" si="7"/>
        <v>-0.45454545454545453</v>
      </c>
      <c r="I133">
        <f>SUMIFS('2way'!$Z$3:$Z$7690,'2way'!$Q$3:$Q$7690,"=" &amp;B133,'2way'!$Y$3:$Y$7690,"&lt;&gt;P") + SUMIFS('2way'!$Z$3:$Z$7690,'2way'!$R$3:$R$7690,"=" &amp;B133,'2way'!$Y$3:$Y$7690,"&lt;&gt;P")</f>
        <v>1100</v>
      </c>
      <c r="J133">
        <f>SUMIFS('2way'!$AF$3:$AF$7690,'2way'!$Q$3:$Q$7690,"="&amp;B133,'2way'!$Y$3:$Y$7690,"&lt;&gt;P") + SUMIFS('2way'!$AF$3:$AF$7690,'2way'!$R$3:$R$7690,"="&amp;B133,'2way'!$Y$3:$Y$7690,"&lt;&gt;P")</f>
        <v>-1100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1000</v>
      </c>
      <c r="D134">
        <f>SUMIFS('2way'!$AB$3:$AB$7690,'2way'!$Q$3:$Q$7690,"="&amp;B134,'2way'!$Z$3:$Z$7690,"&lt;&gt;P") + SUMIFS('2way'!$AB$3:$AB$7690,'2way'!$R$3:$R$7690,"="&amp;B134,'2way'!$Z$3:$Z$7690,"&lt;&gt;P")</f>
        <v>-1000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1000</v>
      </c>
      <c r="G134">
        <f>SUMIFS('2way'!$AD$3:$AD$7690,'2way'!$Q$3:$Q$7690,"="&amp;B134,'2way'!$Y$3:$Y$7690,"&lt;&gt;P") + SUMIFS('2way'!$AD$3:$AD$7690,'2way'!$R$3:$R$7690,"="&amp;D134,'2way'!$Y$3:$Y$7690,"&lt;&gt;P")</f>
        <v>-600</v>
      </c>
      <c r="H134" s="68">
        <f t="shared" si="7"/>
        <v>-0.6</v>
      </c>
      <c r="I134">
        <f>SUMIFS('2way'!$Z$3:$Z$7690,'2way'!$Q$3:$Q$7690,"=" &amp;B134,'2way'!$Y$3:$Y$7690,"&lt;&gt;P") + SUMIFS('2way'!$Z$3:$Z$7690,'2way'!$R$3:$R$7690,"=" &amp;B134,'2way'!$Y$3:$Y$7690,"&lt;&gt;P")</f>
        <v>1000</v>
      </c>
      <c r="J134">
        <f>SUMIFS('2way'!$AF$3:$AF$7690,'2way'!$Q$3:$Q$7690,"="&amp;B134,'2way'!$Y$3:$Y$7690,"&lt;&gt;P") + SUMIFS('2way'!$AF$3:$AF$7690,'2way'!$R$3:$R$7690,"="&amp;B134,'2way'!$Y$3:$Y$7690,"&lt;&gt;P")</f>
        <v>-1000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1000</v>
      </c>
      <c r="D135">
        <f>SUMIFS('2way'!$AB$3:$AB$7690,'2way'!$Q$3:$Q$7690,"="&amp;B135,'2way'!$Z$3:$Z$7690,"&lt;&gt;P") + SUMIFS('2way'!$AB$3:$AB$7690,'2way'!$R$3:$R$7690,"="&amp;B135,'2way'!$Z$3:$Z$7690,"&lt;&gt;P")</f>
        <v>-1100</v>
      </c>
      <c r="E135" s="68">
        <f t="shared" si="6"/>
        <v>-1.1000000000000001</v>
      </c>
      <c r="F135">
        <f>SUMIFS('2way'!$Z$3:$Z$7690,'2way'!$Q$3:$Q$7690,"=" &amp;B135,'2way'!$Y$3:$Y$7690,"&lt;&gt;P") + SUMIFS('2way'!$Z$3:$Z$7690,'2way'!$R$3:$R$7690,"=" &amp;B135,'2way'!$Y$3:$Y$7690,"&lt;&gt;P")</f>
        <v>1000</v>
      </c>
      <c r="G135">
        <f>SUMIFS('2way'!$AD$3:$AD$7690,'2way'!$Q$3:$Q$7690,"="&amp;B135,'2way'!$Y$3:$Y$7690,"&lt;&gt;P") + SUMIFS('2way'!$AD$3:$AD$7690,'2way'!$R$3:$R$7690,"="&amp;D135,'2way'!$Y$3:$Y$7690,"&lt;&gt;P")</f>
        <v>-600</v>
      </c>
      <c r="H135" s="68">
        <f t="shared" si="7"/>
        <v>-0.6</v>
      </c>
      <c r="I135">
        <f>SUMIFS('2way'!$Z$3:$Z$7690,'2way'!$Q$3:$Q$7690,"=" &amp;B135,'2way'!$Y$3:$Y$7690,"&lt;&gt;P") + SUMIFS('2way'!$Z$3:$Z$7690,'2way'!$R$3:$R$7690,"=" &amp;B135,'2way'!$Y$3:$Y$7690,"&lt;&gt;P")</f>
        <v>1000</v>
      </c>
      <c r="J135">
        <f>SUMIFS('2way'!$AF$3:$AF$7690,'2way'!$Q$3:$Q$7690,"="&amp;B135,'2way'!$Y$3:$Y$7690,"&lt;&gt;P") + SUMIFS('2way'!$AF$3:$AF$7690,'2way'!$R$3:$R$7690,"="&amp;B135,'2way'!$Y$3:$Y$7690,"&lt;&gt;P")</f>
        <v>-1000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1100</v>
      </c>
      <c r="D136">
        <f>SUMIFS('2way'!$AB$3:$AB$7690,'2way'!$Q$3:$Q$7690,"="&amp;B136,'2way'!$Z$3:$Z$7690,"&lt;&gt;P") + SUMIFS('2way'!$AB$3:$AB$7690,'2way'!$R$3:$R$7690,"="&amp;B136,'2way'!$Z$3:$Z$7690,"&lt;&gt;P")</f>
        <v>-1100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1100</v>
      </c>
      <c r="G136">
        <f>SUMIFS('2way'!$AD$3:$AD$7690,'2way'!$Q$3:$Q$7690,"="&amp;B136,'2way'!$Y$3:$Y$7690,"&lt;&gt;P") + SUMIFS('2way'!$AD$3:$AD$7690,'2way'!$R$3:$R$7690,"="&amp;D136,'2way'!$Y$3:$Y$7690,"&lt;&gt;P")</f>
        <v>-700</v>
      </c>
      <c r="H136" s="68">
        <f t="shared" si="7"/>
        <v>-0.63636363636363635</v>
      </c>
      <c r="I136">
        <f>SUMIFS('2way'!$Z$3:$Z$7690,'2way'!$Q$3:$Q$7690,"=" &amp;B136,'2way'!$Y$3:$Y$7690,"&lt;&gt;P") + SUMIFS('2way'!$Z$3:$Z$7690,'2way'!$R$3:$R$7690,"=" &amp;B136,'2way'!$Y$3:$Y$7690,"&lt;&gt;P")</f>
        <v>1100</v>
      </c>
      <c r="J136">
        <f>SUMIFS('2way'!$AF$3:$AF$7690,'2way'!$Q$3:$Q$7690,"="&amp;B136,'2way'!$Y$3:$Y$7690,"&lt;&gt;P") + SUMIFS('2way'!$AF$3:$AF$7690,'2way'!$R$3:$R$7690,"="&amp;B136,'2way'!$Y$3:$Y$7690,"&lt;&gt;P")</f>
        <v>-1100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1100</v>
      </c>
      <c r="D137">
        <f>SUMIFS('2way'!$AB$3:$AB$7690,'2way'!$Q$3:$Q$7690,"="&amp;B137,'2way'!$Z$3:$Z$7690,"&lt;&gt;P") + SUMIFS('2way'!$AB$3:$AB$7690,'2way'!$R$3:$R$7690,"="&amp;B137,'2way'!$Z$3:$Z$7690,"&lt;&gt;P")</f>
        <v>-1100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1100</v>
      </c>
      <c r="G137">
        <f>SUMIFS('2way'!$AD$3:$AD$7690,'2way'!$Q$3:$Q$7690,"="&amp;B137,'2way'!$Y$3:$Y$7690,"&lt;&gt;P") + SUMIFS('2way'!$AD$3:$AD$7690,'2way'!$R$3:$R$7690,"="&amp;D137,'2way'!$Y$3:$Y$7690,"&lt;&gt;P")</f>
        <v>-500</v>
      </c>
      <c r="H137" s="68">
        <f t="shared" si="7"/>
        <v>-0.45454545454545453</v>
      </c>
      <c r="I137">
        <f>SUMIFS('2way'!$Z$3:$Z$7690,'2way'!$Q$3:$Q$7690,"=" &amp;B137,'2way'!$Y$3:$Y$7690,"&lt;&gt;P") + SUMIFS('2way'!$Z$3:$Z$7690,'2way'!$R$3:$R$7690,"=" &amp;B137,'2way'!$Y$3:$Y$7690,"&lt;&gt;P")</f>
        <v>1100</v>
      </c>
      <c r="J137">
        <f>SUMIFS('2way'!$AF$3:$AF$7690,'2way'!$Q$3:$Q$7690,"="&amp;B137,'2way'!$Y$3:$Y$7690,"&lt;&gt;P") + SUMIFS('2way'!$AF$3:$AF$7690,'2way'!$R$3:$R$7690,"="&amp;B137,'2way'!$Y$3:$Y$7690,"&lt;&gt;P")</f>
        <v>-1100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1100</v>
      </c>
      <c r="D138">
        <f>SUMIFS('2way'!$AB$3:$AB$7690,'2way'!$Q$3:$Q$7690,"="&amp;B138,'2way'!$Z$3:$Z$7690,"&lt;&gt;P") + SUMIFS('2way'!$AB$3:$AB$7690,'2way'!$R$3:$R$7690,"="&amp;B138,'2way'!$Z$3:$Z$7690,"&lt;&gt;P")</f>
        <v>-1100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1100</v>
      </c>
      <c r="G138">
        <f>SUMIFS('2way'!$AD$3:$AD$7690,'2way'!$Q$3:$Q$7690,"="&amp;B138,'2way'!$Y$3:$Y$7690,"&lt;&gt;P") + SUMIFS('2way'!$AD$3:$AD$7690,'2way'!$R$3:$R$7690,"="&amp;D138,'2way'!$Y$3:$Y$7690,"&lt;&gt;P")</f>
        <v>-600</v>
      </c>
      <c r="H138" s="68">
        <f t="shared" si="7"/>
        <v>-0.54545454545454541</v>
      </c>
      <c r="I138">
        <f>SUMIFS('2way'!$Z$3:$Z$7690,'2way'!$Q$3:$Q$7690,"=" &amp;B138,'2way'!$Y$3:$Y$7690,"&lt;&gt;P") + SUMIFS('2way'!$Z$3:$Z$7690,'2way'!$R$3:$R$7690,"=" &amp;B138,'2way'!$Y$3:$Y$7690,"&lt;&gt;P")</f>
        <v>1100</v>
      </c>
      <c r="J138">
        <f>SUMIFS('2way'!$AF$3:$AF$7690,'2way'!$Q$3:$Q$7690,"="&amp;B138,'2way'!$Y$3:$Y$7690,"&lt;&gt;P") + SUMIFS('2way'!$AF$3:$AF$7690,'2way'!$R$3:$R$7690,"="&amp;B138,'2way'!$Y$3:$Y$7690,"&lt;&gt;P")</f>
        <v>-1100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1100</v>
      </c>
      <c r="D139">
        <f>SUMIFS('2way'!$AB$3:$AB$7690,'2way'!$Q$3:$Q$7690,"="&amp;B139,'2way'!$Z$3:$Z$7690,"&lt;&gt;P") + SUMIFS('2way'!$AB$3:$AB$7690,'2way'!$R$3:$R$7690,"="&amp;B139,'2way'!$Z$3:$Z$7690,"&lt;&gt;P")</f>
        <v>-1100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1100</v>
      </c>
      <c r="G139">
        <f>SUMIFS('2way'!$AD$3:$AD$7690,'2way'!$Q$3:$Q$7690,"="&amp;B139,'2way'!$Y$3:$Y$7690,"&lt;&gt;P") + SUMIFS('2way'!$AD$3:$AD$7690,'2way'!$R$3:$R$7690,"="&amp;D139,'2way'!$Y$3:$Y$7690,"&lt;&gt;P")</f>
        <v>-600</v>
      </c>
      <c r="H139" s="68">
        <f t="shared" si="7"/>
        <v>-0.54545454545454541</v>
      </c>
      <c r="I139">
        <f>SUMIFS('2way'!$Z$3:$Z$7690,'2way'!$Q$3:$Q$7690,"=" &amp;B139,'2way'!$Y$3:$Y$7690,"&lt;&gt;P") + SUMIFS('2way'!$Z$3:$Z$7690,'2way'!$R$3:$R$7690,"=" &amp;B139,'2way'!$Y$3:$Y$7690,"&lt;&gt;P")</f>
        <v>1100</v>
      </c>
      <c r="J139">
        <f>SUMIFS('2way'!$AF$3:$AF$7690,'2way'!$Q$3:$Q$7690,"="&amp;B139,'2way'!$Y$3:$Y$7690,"&lt;&gt;P") + SUMIFS('2way'!$AF$3:$AF$7690,'2way'!$R$3:$R$7690,"="&amp;B139,'2way'!$Y$3:$Y$7690,"&lt;&gt;P")</f>
        <v>-1100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1100</v>
      </c>
      <c r="D140">
        <f>SUMIFS('2way'!$AB$3:$AB$7690,'2way'!$Q$3:$Q$7690,"="&amp;B140,'2way'!$Z$3:$Z$7690,"&lt;&gt;P") + SUMIFS('2way'!$AB$3:$AB$7690,'2way'!$R$3:$R$7690,"="&amp;B140,'2way'!$Z$3:$Z$7690,"&lt;&gt;P")</f>
        <v>-1100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1100</v>
      </c>
      <c r="G140">
        <f>SUMIFS('2way'!$AD$3:$AD$7690,'2way'!$Q$3:$Q$7690,"="&amp;B140,'2way'!$Y$3:$Y$7690,"&lt;&gt;P") + SUMIFS('2way'!$AD$3:$AD$7690,'2way'!$R$3:$R$7690,"="&amp;D140,'2way'!$Y$3:$Y$7690,"&lt;&gt;P")</f>
        <v>-500</v>
      </c>
      <c r="H140" s="68">
        <f t="shared" si="7"/>
        <v>-0.45454545454545453</v>
      </c>
      <c r="I140">
        <f>SUMIFS('2way'!$Z$3:$Z$7690,'2way'!$Q$3:$Q$7690,"=" &amp;B140,'2way'!$Y$3:$Y$7690,"&lt;&gt;P") + SUMIFS('2way'!$Z$3:$Z$7690,'2way'!$R$3:$R$7690,"=" &amp;B140,'2way'!$Y$3:$Y$7690,"&lt;&gt;P")</f>
        <v>1100</v>
      </c>
      <c r="J140">
        <f>SUMIFS('2way'!$AF$3:$AF$7690,'2way'!$Q$3:$Q$7690,"="&amp;B140,'2way'!$Y$3:$Y$7690,"&lt;&gt;P") + SUMIFS('2way'!$AF$3:$AF$7690,'2way'!$R$3:$R$7690,"="&amp;B140,'2way'!$Y$3:$Y$7690,"&lt;&gt;P")</f>
        <v>-1100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1200</v>
      </c>
      <c r="D141">
        <f>SUMIFS('2way'!$AB$3:$AB$7690,'2way'!$Q$3:$Q$7690,"="&amp;B141,'2way'!$Z$3:$Z$7690,"&lt;&gt;P") + SUMIFS('2way'!$AB$3:$AB$7690,'2way'!$R$3:$R$7690,"="&amp;B141,'2way'!$Z$3:$Z$7690,"&lt;&gt;P")</f>
        <v>-1200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1200</v>
      </c>
      <c r="G141">
        <f>SUMIFS('2way'!$AD$3:$AD$7690,'2way'!$Q$3:$Q$7690,"="&amp;B141,'2way'!$Y$3:$Y$7690,"&lt;&gt;P") + SUMIFS('2way'!$AD$3:$AD$7690,'2way'!$R$3:$R$7690,"="&amp;D141,'2way'!$Y$3:$Y$7690,"&lt;&gt;P")</f>
        <v>-600</v>
      </c>
      <c r="H141" s="68">
        <f t="shared" si="7"/>
        <v>-0.5</v>
      </c>
      <c r="I141">
        <f>SUMIFS('2way'!$Z$3:$Z$7690,'2way'!$Q$3:$Q$7690,"=" &amp;B141,'2way'!$Y$3:$Y$7690,"&lt;&gt;P") + SUMIFS('2way'!$Z$3:$Z$7690,'2way'!$R$3:$R$7690,"=" &amp;B141,'2way'!$Y$3:$Y$7690,"&lt;&gt;P")</f>
        <v>1200</v>
      </c>
      <c r="J141">
        <f>SUMIFS('2way'!$AF$3:$AF$7690,'2way'!$Q$3:$Q$7690,"="&amp;B141,'2way'!$Y$3:$Y$7690,"&lt;&gt;P") + SUMIFS('2way'!$AF$3:$AF$7690,'2way'!$R$3:$R$7690,"="&amp;B141,'2way'!$Y$3:$Y$7690,"&lt;&gt;P")</f>
        <v>-1200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1100</v>
      </c>
      <c r="D142">
        <f>SUMIFS('2way'!$AB$3:$AB$7690,'2way'!$Q$3:$Q$7690,"="&amp;B142,'2way'!$Z$3:$Z$7690,"&lt;&gt;P") + SUMIFS('2way'!$AB$3:$AB$7690,'2way'!$R$3:$R$7690,"="&amp;B142,'2way'!$Z$3:$Z$7690,"&lt;&gt;P")</f>
        <v>-1100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1100</v>
      </c>
      <c r="G142">
        <f>SUMIFS('2way'!$AD$3:$AD$7690,'2way'!$Q$3:$Q$7690,"="&amp;B142,'2way'!$Y$3:$Y$7690,"&lt;&gt;P") + SUMIFS('2way'!$AD$3:$AD$7690,'2way'!$R$3:$R$7690,"="&amp;D142,'2way'!$Y$3:$Y$7690,"&lt;&gt;P")</f>
        <v>-500</v>
      </c>
      <c r="H142" s="68">
        <f t="shared" si="7"/>
        <v>-0.45454545454545453</v>
      </c>
      <c r="I142">
        <f>SUMIFS('2way'!$Z$3:$Z$7690,'2way'!$Q$3:$Q$7690,"=" &amp;B142,'2way'!$Y$3:$Y$7690,"&lt;&gt;P") + SUMIFS('2way'!$Z$3:$Z$7690,'2way'!$R$3:$R$7690,"=" &amp;B142,'2way'!$Y$3:$Y$7690,"&lt;&gt;P")</f>
        <v>1100</v>
      </c>
      <c r="J142">
        <f>SUMIFS('2way'!$AF$3:$AF$7690,'2way'!$Q$3:$Q$7690,"="&amp;B142,'2way'!$Y$3:$Y$7690,"&lt;&gt;P") + SUMIFS('2way'!$AF$3:$AF$7690,'2way'!$R$3:$R$7690,"="&amp;B142,'2way'!$Y$3:$Y$7690,"&lt;&gt;P")</f>
        <v>-1100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900</v>
      </c>
      <c r="D143">
        <f>SUMIFS('2way'!$AB$3:$AB$7690,'2way'!$Q$3:$Q$7690,"="&amp;B143,'2way'!$Z$3:$Z$7690,"&lt;&gt;P") + SUMIFS('2way'!$AB$3:$AB$7690,'2way'!$R$3:$R$7690,"="&amp;B143,'2way'!$Z$3:$Z$7690,"&lt;&gt;P")</f>
        <v>-1000</v>
      </c>
      <c r="E143" s="68">
        <f t="shared" si="6"/>
        <v>-1.1111111111111112</v>
      </c>
      <c r="F143">
        <f>SUMIFS('2way'!$Z$3:$Z$7690,'2way'!$Q$3:$Q$7690,"=" &amp;B143,'2way'!$Y$3:$Y$7690,"&lt;&gt;P") + SUMIFS('2way'!$Z$3:$Z$7690,'2way'!$R$3:$R$7690,"=" &amp;B143,'2way'!$Y$3:$Y$7690,"&lt;&gt;P")</f>
        <v>900</v>
      </c>
      <c r="G143">
        <f>SUMIFS('2way'!$AD$3:$AD$7690,'2way'!$Q$3:$Q$7690,"="&amp;B143,'2way'!$Y$3:$Y$7690,"&lt;&gt;P") + SUMIFS('2way'!$AD$3:$AD$7690,'2way'!$R$3:$R$7690,"="&amp;D143,'2way'!$Y$3:$Y$7690,"&lt;&gt;P")</f>
        <v>-300</v>
      </c>
      <c r="H143" s="68">
        <f t="shared" si="7"/>
        <v>-0.33333333333333331</v>
      </c>
      <c r="I143">
        <f>SUMIFS('2way'!$Z$3:$Z$7690,'2way'!$Q$3:$Q$7690,"=" &amp;B143,'2way'!$Y$3:$Y$7690,"&lt;&gt;P") + SUMIFS('2way'!$Z$3:$Z$7690,'2way'!$R$3:$R$7690,"=" &amp;B143,'2way'!$Y$3:$Y$7690,"&lt;&gt;P")</f>
        <v>900</v>
      </c>
      <c r="J143">
        <f>SUMIFS('2way'!$AF$3:$AF$7690,'2way'!$Q$3:$Q$7690,"="&amp;B143,'2way'!$Y$3:$Y$7690,"&lt;&gt;P") + SUMIFS('2way'!$AF$3:$AF$7690,'2way'!$R$3:$R$7690,"="&amp;B143,'2way'!$Y$3:$Y$7690,"&lt;&gt;P")</f>
        <v>-900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1100</v>
      </c>
      <c r="D144">
        <f>SUMIFS('2way'!$AB$3:$AB$7690,'2way'!$Q$3:$Q$7690,"="&amp;B144,'2way'!$Z$3:$Z$7690,"&lt;&gt;P") + SUMIFS('2way'!$AB$3:$AB$7690,'2way'!$R$3:$R$7690,"="&amp;B144,'2way'!$Z$3:$Z$7690,"&lt;&gt;P")</f>
        <v>-1100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1100</v>
      </c>
      <c r="G144">
        <f>SUMIFS('2way'!$AD$3:$AD$7690,'2way'!$Q$3:$Q$7690,"="&amp;B144,'2way'!$Y$3:$Y$7690,"&lt;&gt;P") + SUMIFS('2way'!$AD$3:$AD$7690,'2way'!$R$3:$R$7690,"="&amp;D144,'2way'!$Y$3:$Y$7690,"&lt;&gt;P")</f>
        <v>-600</v>
      </c>
      <c r="H144" s="68">
        <f t="shared" si="7"/>
        <v>-0.54545454545454541</v>
      </c>
      <c r="I144">
        <f>SUMIFS('2way'!$Z$3:$Z$7690,'2way'!$Q$3:$Q$7690,"=" &amp;B144,'2way'!$Y$3:$Y$7690,"&lt;&gt;P") + SUMIFS('2way'!$Z$3:$Z$7690,'2way'!$R$3:$R$7690,"=" &amp;B144,'2way'!$Y$3:$Y$7690,"&lt;&gt;P")</f>
        <v>1100</v>
      </c>
      <c r="J144">
        <f>SUMIFS('2way'!$AF$3:$AF$7690,'2way'!$Q$3:$Q$7690,"="&amp;B144,'2way'!$Y$3:$Y$7690,"&lt;&gt;P") + SUMIFS('2way'!$AF$3:$AF$7690,'2way'!$R$3:$R$7690,"="&amp;B144,'2way'!$Y$3:$Y$7690,"&lt;&gt;P")</f>
        <v>-1100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900</v>
      </c>
      <c r="D145">
        <f>SUMIFS('2way'!$AB$3:$AB$7690,'2way'!$Q$3:$Q$7690,"="&amp;B145,'2way'!$Z$3:$Z$7690,"&lt;&gt;P") + SUMIFS('2way'!$AB$3:$AB$7690,'2way'!$R$3:$R$7690,"="&amp;B145,'2way'!$Z$3:$Z$7690,"&lt;&gt;P")</f>
        <v>-900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900</v>
      </c>
      <c r="G145">
        <f>SUMIFS('2way'!$AD$3:$AD$7690,'2way'!$Q$3:$Q$7690,"="&amp;B145,'2way'!$Y$3:$Y$7690,"&lt;&gt;P") + SUMIFS('2way'!$AD$3:$AD$7690,'2way'!$R$3:$R$7690,"="&amp;D145,'2way'!$Y$3:$Y$7690,"&lt;&gt;P")</f>
        <v>-300</v>
      </c>
      <c r="H145" s="68">
        <f t="shared" si="7"/>
        <v>-0.33333333333333331</v>
      </c>
      <c r="I145">
        <f>SUMIFS('2way'!$Z$3:$Z$7690,'2way'!$Q$3:$Q$7690,"=" &amp;B145,'2way'!$Y$3:$Y$7690,"&lt;&gt;P") + SUMIFS('2way'!$Z$3:$Z$7690,'2way'!$R$3:$R$7690,"=" &amp;B145,'2way'!$Y$3:$Y$7690,"&lt;&gt;P")</f>
        <v>900</v>
      </c>
      <c r="J145">
        <f>SUMIFS('2way'!$AF$3:$AF$7690,'2way'!$Q$3:$Q$7690,"="&amp;B145,'2way'!$Y$3:$Y$7690,"&lt;&gt;P") + SUMIFS('2way'!$AF$3:$AF$7690,'2way'!$R$3:$R$7690,"="&amp;B145,'2way'!$Y$3:$Y$7690,"&lt;&gt;P")</f>
        <v>-900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1100</v>
      </c>
      <c r="D146">
        <f>SUMIFS('2way'!$AB$3:$AB$7690,'2way'!$Q$3:$Q$7690,"="&amp;B146,'2way'!$Z$3:$Z$7690,"&lt;&gt;P") + SUMIFS('2way'!$AB$3:$AB$7690,'2way'!$R$3:$R$7690,"="&amp;B146,'2way'!$Z$3:$Z$7690,"&lt;&gt;P")</f>
        <v>-1100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1100</v>
      </c>
      <c r="G146">
        <f>SUMIFS('2way'!$AD$3:$AD$7690,'2way'!$Q$3:$Q$7690,"="&amp;B146,'2way'!$Y$3:$Y$7690,"&lt;&gt;P") + SUMIFS('2way'!$AD$3:$AD$7690,'2way'!$R$3:$R$7690,"="&amp;D146,'2way'!$Y$3:$Y$7690,"&lt;&gt;P")</f>
        <v>-700</v>
      </c>
      <c r="H146" s="68">
        <f t="shared" si="7"/>
        <v>-0.63636363636363635</v>
      </c>
      <c r="I146">
        <f>SUMIFS('2way'!$Z$3:$Z$7690,'2way'!$Q$3:$Q$7690,"=" &amp;B146,'2way'!$Y$3:$Y$7690,"&lt;&gt;P") + SUMIFS('2way'!$Z$3:$Z$7690,'2way'!$R$3:$R$7690,"=" &amp;B146,'2way'!$Y$3:$Y$7690,"&lt;&gt;P")</f>
        <v>1100</v>
      </c>
      <c r="J146">
        <f>SUMIFS('2way'!$AF$3:$AF$7690,'2way'!$Q$3:$Q$7690,"="&amp;B146,'2way'!$Y$3:$Y$7690,"&lt;&gt;P") + SUMIFS('2way'!$AF$3:$AF$7690,'2way'!$R$3:$R$7690,"="&amp;B146,'2way'!$Y$3:$Y$7690,"&lt;&gt;P")</f>
        <v>-1100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1200</v>
      </c>
      <c r="D147">
        <f>SUMIFS('2way'!$AB$3:$AB$7690,'2way'!$Q$3:$Q$7690,"="&amp;B147,'2way'!$Z$3:$Z$7690,"&lt;&gt;P") + SUMIFS('2way'!$AB$3:$AB$7690,'2way'!$R$3:$R$7690,"="&amp;B147,'2way'!$Z$3:$Z$7690,"&lt;&gt;P")</f>
        <v>-1200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1200</v>
      </c>
      <c r="G147">
        <f>SUMIFS('2way'!$AD$3:$AD$7690,'2way'!$Q$3:$Q$7690,"="&amp;B147,'2way'!$Y$3:$Y$7690,"&lt;&gt;P") + SUMIFS('2way'!$AD$3:$AD$7690,'2way'!$R$3:$R$7690,"="&amp;D147,'2way'!$Y$3:$Y$7690,"&lt;&gt;P")</f>
        <v>-600</v>
      </c>
      <c r="H147" s="68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1200</v>
      </c>
      <c r="J147">
        <f>SUMIFS('2way'!$AF$3:$AF$7690,'2way'!$Q$3:$Q$7690,"="&amp;B147,'2way'!$Y$3:$Y$7690,"&lt;&gt;P") + SUMIFS('2way'!$AF$3:$AF$7690,'2way'!$R$3:$R$7690,"="&amp;B147,'2way'!$Y$3:$Y$7690,"&lt;&gt;P")</f>
        <v>-1200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1100</v>
      </c>
      <c r="D148">
        <f>SUMIFS('2way'!$AB$3:$AB$7690,'2way'!$Q$3:$Q$7690,"="&amp;B148,'2way'!$Z$3:$Z$7690,"&lt;&gt;P") + SUMIFS('2way'!$AB$3:$AB$7690,'2way'!$R$3:$R$7690,"="&amp;B148,'2way'!$Z$3:$Z$7690,"&lt;&gt;P")</f>
        <v>-1100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1100</v>
      </c>
      <c r="G148">
        <f>SUMIFS('2way'!$AD$3:$AD$7690,'2way'!$Q$3:$Q$7690,"="&amp;B148,'2way'!$Y$3:$Y$7690,"&lt;&gt;P") + SUMIFS('2way'!$AD$3:$AD$7690,'2way'!$R$3:$R$7690,"="&amp;D148,'2way'!$Y$3:$Y$7690,"&lt;&gt;P")</f>
        <v>-600</v>
      </c>
      <c r="H148" s="68">
        <f t="shared" si="7"/>
        <v>-0.54545454545454541</v>
      </c>
      <c r="I148">
        <f>SUMIFS('2way'!$Z$3:$Z$7690,'2way'!$Q$3:$Q$7690,"=" &amp;B148,'2way'!$Y$3:$Y$7690,"&lt;&gt;P") + SUMIFS('2way'!$Z$3:$Z$7690,'2way'!$R$3:$R$7690,"=" &amp;B148,'2way'!$Y$3:$Y$7690,"&lt;&gt;P")</f>
        <v>1100</v>
      </c>
      <c r="J148">
        <f>SUMIFS('2way'!$AF$3:$AF$7690,'2way'!$Q$3:$Q$7690,"="&amp;B148,'2way'!$Y$3:$Y$7690,"&lt;&gt;P") + SUMIFS('2way'!$AF$3:$AF$7690,'2way'!$R$3:$R$7690,"="&amp;B148,'2way'!$Y$3:$Y$7690,"&lt;&gt;P")</f>
        <v>-1100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1100</v>
      </c>
      <c r="D149">
        <f>SUMIFS('2way'!$AB$3:$AB$7690,'2way'!$Q$3:$Q$7690,"="&amp;B149,'2way'!$Z$3:$Z$7690,"&lt;&gt;P") + SUMIFS('2way'!$AB$3:$AB$7690,'2way'!$R$3:$R$7690,"="&amp;B149,'2way'!$Z$3:$Z$7690,"&lt;&gt;P")</f>
        <v>-1100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1100</v>
      </c>
      <c r="G149">
        <f>SUMIFS('2way'!$AD$3:$AD$7690,'2way'!$Q$3:$Q$7690,"="&amp;B149,'2way'!$Y$3:$Y$7690,"&lt;&gt;P") + SUMIFS('2way'!$AD$3:$AD$7690,'2way'!$R$3:$R$7690,"="&amp;D149,'2way'!$Y$3:$Y$7690,"&lt;&gt;P")</f>
        <v>-500</v>
      </c>
      <c r="H149" s="68">
        <f t="shared" si="7"/>
        <v>-0.45454545454545453</v>
      </c>
      <c r="I149">
        <f>SUMIFS('2way'!$Z$3:$Z$7690,'2way'!$Q$3:$Q$7690,"=" &amp;B149,'2way'!$Y$3:$Y$7690,"&lt;&gt;P") + SUMIFS('2way'!$Z$3:$Z$7690,'2way'!$R$3:$R$7690,"=" &amp;B149,'2way'!$Y$3:$Y$7690,"&lt;&gt;P")</f>
        <v>1100</v>
      </c>
      <c r="J149">
        <f>SUMIFS('2way'!$AF$3:$AF$7690,'2way'!$Q$3:$Q$7690,"="&amp;B149,'2way'!$Y$3:$Y$7690,"&lt;&gt;P") + SUMIFS('2way'!$AF$3:$AF$7690,'2way'!$R$3:$R$7690,"="&amp;B149,'2way'!$Y$3:$Y$7690,"&lt;&gt;P")</f>
        <v>-1100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700</v>
      </c>
      <c r="D150">
        <f>SUMIFS('2way'!$AB$3:$AB$7690,'2way'!$Q$3:$Q$7690,"="&amp;B150,'2way'!$Z$3:$Z$7690,"&lt;&gt;P") + SUMIFS('2way'!$AB$3:$AB$7690,'2way'!$R$3:$R$7690,"="&amp;B150,'2way'!$Z$3:$Z$7690,"&lt;&gt;P")</f>
        <v>-700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700</v>
      </c>
      <c r="G150">
        <f>SUMIFS('2way'!$AD$3:$AD$7690,'2way'!$Q$3:$Q$7690,"="&amp;B150,'2way'!$Y$3:$Y$7690,"&lt;&gt;P") + SUMIFS('2way'!$AD$3:$AD$7690,'2way'!$R$3:$R$7690,"="&amp;D150,'2way'!$Y$3:$Y$7690,"&lt;&gt;P")</f>
        <v>-300</v>
      </c>
      <c r="H150" s="68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700</v>
      </c>
      <c r="J150">
        <f>SUMIFS('2way'!$AF$3:$AF$7690,'2way'!$Q$3:$Q$7690,"="&amp;B150,'2way'!$Y$3:$Y$7690,"&lt;&gt;P") + SUMIFS('2way'!$AF$3:$AF$7690,'2way'!$R$3:$R$7690,"="&amp;B150,'2way'!$Y$3:$Y$7690,"&lt;&gt;P")</f>
        <v>-700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700</v>
      </c>
      <c r="D151">
        <f>SUMIFS('2way'!$AB$3:$AB$7690,'2way'!$Q$3:$Q$7690,"="&amp;B151,'2way'!$Z$3:$Z$7690,"&lt;&gt;P") + SUMIFS('2way'!$AB$3:$AB$7690,'2way'!$R$3:$R$7690,"="&amp;B151,'2way'!$Z$3:$Z$7690,"&lt;&gt;P")</f>
        <v>-700</v>
      </c>
      <c r="E151" s="68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700</v>
      </c>
      <c r="G151">
        <f>SUMIFS('2way'!$AD$3:$AD$7690,'2way'!$Q$3:$Q$7690,"="&amp;B151,'2way'!$Y$3:$Y$7690,"&lt;&gt;P") + SUMIFS('2way'!$AD$3:$AD$7690,'2way'!$R$3:$R$7690,"="&amp;D151,'2way'!$Y$3:$Y$7690,"&lt;&gt;P")</f>
        <v>-300</v>
      </c>
      <c r="H151" s="68">
        <f t="shared" si="7"/>
        <v>-0.42857142857142855</v>
      </c>
      <c r="I151">
        <f>SUMIFS('2way'!$Z$3:$Z$7690,'2way'!$Q$3:$Q$7690,"=" &amp;B151,'2way'!$Y$3:$Y$7690,"&lt;&gt;P") + SUMIFS('2way'!$Z$3:$Z$7690,'2way'!$R$3:$R$7690,"=" &amp;B151,'2way'!$Y$3:$Y$7690,"&lt;&gt;P")</f>
        <v>700</v>
      </c>
      <c r="J151">
        <f>SUMIFS('2way'!$AF$3:$AF$7690,'2way'!$Q$3:$Q$7690,"="&amp;B151,'2way'!$Y$3:$Y$7690,"&lt;&gt;P") + SUMIFS('2way'!$AF$3:$AF$7690,'2way'!$R$3:$R$7690,"="&amp;B151,'2way'!$Y$3:$Y$7690,"&lt;&gt;P")</f>
        <v>-700</v>
      </c>
      <c r="K151" s="68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800</v>
      </c>
      <c r="D152">
        <f>SUMIFS('2way'!$AB$3:$AB$7690,'2way'!$Q$3:$Q$7690,"="&amp;B152,'2way'!$Z$3:$Z$7690,"&lt;&gt;P") + SUMIFS('2way'!$AB$3:$AB$7690,'2way'!$R$3:$R$7690,"="&amp;B152,'2way'!$Z$3:$Z$7690,"&lt;&gt;P")</f>
        <v>-800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800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68">
        <f t="shared" si="7"/>
        <v>-0.375</v>
      </c>
      <c r="I152">
        <f>SUMIFS('2way'!$Z$3:$Z$7690,'2way'!$Q$3:$Q$7690,"=" &amp;B152,'2way'!$Y$3:$Y$7690,"&lt;&gt;P") + SUMIFS('2way'!$Z$3:$Z$7690,'2way'!$R$3:$R$7690,"=" &amp;B152,'2way'!$Y$3:$Y$7690,"&lt;&gt;P")</f>
        <v>800</v>
      </c>
      <c r="J152">
        <f>SUMIFS('2way'!$AF$3:$AF$7690,'2way'!$Q$3:$Q$7690,"="&amp;B152,'2way'!$Y$3:$Y$7690,"&lt;&gt;P") + SUMIFS('2way'!$AF$3:$AF$7690,'2way'!$R$3:$R$7690,"="&amp;B152,'2way'!$Y$3:$Y$7690,"&lt;&gt;P")</f>
        <v>-800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800</v>
      </c>
      <c r="D153">
        <f>SUMIFS('2way'!$AB$3:$AB$7690,'2way'!$Q$3:$Q$7690,"="&amp;B153,'2way'!$Z$3:$Z$7690,"&lt;&gt;P") + SUMIFS('2way'!$AB$3:$AB$7690,'2way'!$R$3:$R$7690,"="&amp;B153,'2way'!$Z$3:$Z$7690,"&lt;&gt;P")</f>
        <v>-800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800</v>
      </c>
      <c r="G153">
        <f>SUMIFS('2way'!$AD$3:$AD$7690,'2way'!$Q$3:$Q$7690,"="&amp;B153,'2way'!$Y$3:$Y$7690,"&lt;&gt;P") + SUMIFS('2way'!$AD$3:$AD$7690,'2way'!$R$3:$R$7690,"="&amp;D153,'2way'!$Y$3:$Y$7690,"&lt;&gt;P")</f>
        <v>-400</v>
      </c>
      <c r="H153" s="68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800</v>
      </c>
      <c r="J153">
        <f>SUMIFS('2way'!$AF$3:$AF$7690,'2way'!$Q$3:$Q$7690,"="&amp;B153,'2way'!$Y$3:$Y$7690,"&lt;&gt;P") + SUMIFS('2way'!$AF$3:$AF$7690,'2way'!$R$3:$R$7690,"="&amp;B153,'2way'!$Y$3:$Y$7690,"&lt;&gt;P")</f>
        <v>-800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800</v>
      </c>
      <c r="D154">
        <f>SUMIFS('2way'!$AB$3:$AB$7690,'2way'!$Q$3:$Q$7690,"="&amp;B154,'2way'!$Z$3:$Z$7690,"&lt;&gt;P") + SUMIFS('2way'!$AB$3:$AB$7690,'2way'!$R$3:$R$7690,"="&amp;B154,'2way'!$Z$3:$Z$7690,"&lt;&gt;P")</f>
        <v>-800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800</v>
      </c>
      <c r="G154">
        <f>SUMIFS('2way'!$AD$3:$AD$7690,'2way'!$Q$3:$Q$7690,"="&amp;B154,'2way'!$Y$3:$Y$7690,"&lt;&gt;P") + SUMIFS('2way'!$AD$3:$AD$7690,'2way'!$R$3:$R$7690,"="&amp;D154,'2way'!$Y$3:$Y$7690,"&lt;&gt;P")</f>
        <v>-300</v>
      </c>
      <c r="H154" s="68">
        <f t="shared" si="7"/>
        <v>-0.375</v>
      </c>
      <c r="I154">
        <f>SUMIFS('2way'!$Z$3:$Z$7690,'2way'!$Q$3:$Q$7690,"=" &amp;B154,'2way'!$Y$3:$Y$7690,"&lt;&gt;P") + SUMIFS('2way'!$Z$3:$Z$7690,'2way'!$R$3:$R$7690,"=" &amp;B154,'2way'!$Y$3:$Y$7690,"&lt;&gt;P")</f>
        <v>800</v>
      </c>
      <c r="J154">
        <f>SUMIFS('2way'!$AF$3:$AF$7690,'2way'!$Q$3:$Q$7690,"="&amp;B154,'2way'!$Y$3:$Y$7690,"&lt;&gt;P") + SUMIFS('2way'!$AF$3:$AF$7690,'2way'!$R$3:$R$7690,"="&amp;B154,'2way'!$Y$3:$Y$7690,"&lt;&gt;P")</f>
        <v>-800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800</v>
      </c>
      <c r="D155">
        <f>SUMIFS('2way'!$AB$3:$AB$7690,'2way'!$Q$3:$Q$7690,"="&amp;B155,'2way'!$Z$3:$Z$7690,"&lt;&gt;P") + SUMIFS('2way'!$AB$3:$AB$7690,'2way'!$R$3:$R$7690,"="&amp;B155,'2way'!$Z$3:$Z$7690,"&lt;&gt;P")</f>
        <v>-800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800</v>
      </c>
      <c r="G155">
        <f>SUMIFS('2way'!$AD$3:$AD$7690,'2way'!$Q$3:$Q$7690,"="&amp;B155,'2way'!$Y$3:$Y$7690,"&lt;&gt;P") + SUMIFS('2way'!$AD$3:$AD$7690,'2way'!$R$3:$R$7690,"="&amp;D155,'2way'!$Y$3:$Y$7690,"&lt;&gt;P")</f>
        <v>-500</v>
      </c>
      <c r="H155" s="68">
        <f t="shared" si="7"/>
        <v>-0.625</v>
      </c>
      <c r="I155">
        <f>SUMIFS('2way'!$Z$3:$Z$7690,'2way'!$Q$3:$Q$7690,"=" &amp;B155,'2way'!$Y$3:$Y$7690,"&lt;&gt;P") + SUMIFS('2way'!$Z$3:$Z$7690,'2way'!$R$3:$R$7690,"=" &amp;B155,'2way'!$Y$3:$Y$7690,"&lt;&gt;P")</f>
        <v>800</v>
      </c>
      <c r="J155">
        <f>SUMIFS('2way'!$AF$3:$AF$7690,'2way'!$Q$3:$Q$7690,"="&amp;B155,'2way'!$Y$3:$Y$7690,"&lt;&gt;P") + SUMIFS('2way'!$AF$3:$AF$7690,'2way'!$R$3:$R$7690,"="&amp;B155,'2way'!$Y$3:$Y$7690,"&lt;&gt;P")</f>
        <v>-800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700</v>
      </c>
      <c r="D156">
        <f>SUMIFS('2way'!$AB$3:$AB$7690,'2way'!$Q$3:$Q$7690,"="&amp;B156,'2way'!$Z$3:$Z$7690,"&lt;&gt;P") + SUMIFS('2way'!$AB$3:$AB$7690,'2way'!$R$3:$R$7690,"="&amp;B156,'2way'!$Z$3:$Z$7690,"&lt;&gt;P")</f>
        <v>-700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700</v>
      </c>
      <c r="G156">
        <f>SUMIFS('2way'!$AD$3:$AD$7690,'2way'!$Q$3:$Q$7690,"="&amp;B156,'2way'!$Y$3:$Y$7690,"&lt;&gt;P") + SUMIFS('2way'!$AD$3:$AD$7690,'2way'!$R$3:$R$7690,"="&amp;D156,'2way'!$Y$3:$Y$7690,"&lt;&gt;P")</f>
        <v>-300</v>
      </c>
      <c r="H156" s="68">
        <f t="shared" si="7"/>
        <v>-0.42857142857142855</v>
      </c>
      <c r="I156">
        <f>SUMIFS('2way'!$Z$3:$Z$7690,'2way'!$Q$3:$Q$7690,"=" &amp;B156,'2way'!$Y$3:$Y$7690,"&lt;&gt;P") + SUMIFS('2way'!$Z$3:$Z$7690,'2way'!$R$3:$R$7690,"=" &amp;B156,'2way'!$Y$3:$Y$7690,"&lt;&gt;P")</f>
        <v>700</v>
      </c>
      <c r="J156">
        <f>SUMIFS('2way'!$AF$3:$AF$7690,'2way'!$Q$3:$Q$7690,"="&amp;B156,'2way'!$Y$3:$Y$7690,"&lt;&gt;P") + SUMIFS('2way'!$AF$3:$AF$7690,'2way'!$R$3:$R$7690,"="&amp;B156,'2way'!$Y$3:$Y$7690,"&lt;&gt;P")</f>
        <v>-700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700</v>
      </c>
      <c r="D157">
        <f>SUMIFS('2way'!$AB$3:$AB$7690,'2way'!$Q$3:$Q$7690,"="&amp;B157,'2way'!$Z$3:$Z$7690,"&lt;&gt;P") + SUMIFS('2way'!$AB$3:$AB$7690,'2way'!$R$3:$R$7690,"="&amp;B157,'2way'!$Z$3:$Z$7690,"&lt;&gt;P")</f>
        <v>-700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700</v>
      </c>
      <c r="G157">
        <f>SUMIFS('2way'!$AD$3:$AD$7690,'2way'!$Q$3:$Q$7690,"="&amp;B157,'2way'!$Y$3:$Y$7690,"&lt;&gt;P") + SUMIFS('2way'!$AD$3:$AD$7690,'2way'!$R$3:$R$7690,"="&amp;D157,'2way'!$Y$3:$Y$7690,"&lt;&gt;P")</f>
        <v>-400</v>
      </c>
      <c r="H157" s="68">
        <f t="shared" si="7"/>
        <v>-0.5714285714285714</v>
      </c>
      <c r="I157">
        <f>SUMIFS('2way'!$Z$3:$Z$7690,'2way'!$Q$3:$Q$7690,"=" &amp;B157,'2way'!$Y$3:$Y$7690,"&lt;&gt;P") + SUMIFS('2way'!$Z$3:$Z$7690,'2way'!$R$3:$R$7690,"=" &amp;B157,'2way'!$Y$3:$Y$7690,"&lt;&gt;P")</f>
        <v>700</v>
      </c>
      <c r="J157">
        <f>SUMIFS('2way'!$AF$3:$AF$7690,'2way'!$Q$3:$Q$7690,"="&amp;B157,'2way'!$Y$3:$Y$7690,"&lt;&gt;P") + SUMIFS('2way'!$AF$3:$AF$7690,'2way'!$R$3:$R$7690,"="&amp;B157,'2way'!$Y$3:$Y$7690,"&lt;&gt;P")</f>
        <v>-700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700</v>
      </c>
      <c r="D158">
        <f>SUMIFS('2way'!$AB$3:$AB$7690,'2way'!$Q$3:$Q$7690,"="&amp;B158,'2way'!$Z$3:$Z$7690,"&lt;&gt;P") + SUMIFS('2way'!$AB$3:$AB$7690,'2way'!$R$3:$R$7690,"="&amp;B158,'2way'!$Z$3:$Z$7690,"&lt;&gt;P")</f>
        <v>-700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700</v>
      </c>
      <c r="G158">
        <f>SUMIFS('2way'!$AD$3:$AD$7690,'2way'!$Q$3:$Q$7690,"="&amp;B158,'2way'!$Y$3:$Y$7690,"&lt;&gt;P") + SUMIFS('2way'!$AD$3:$AD$7690,'2way'!$R$3:$R$7690,"="&amp;D158,'2way'!$Y$3:$Y$7690,"&lt;&gt;P")</f>
        <v>-300</v>
      </c>
      <c r="H158" s="68">
        <f t="shared" si="7"/>
        <v>-0.42857142857142855</v>
      </c>
      <c r="I158">
        <f>SUMIFS('2way'!$Z$3:$Z$7690,'2way'!$Q$3:$Q$7690,"=" &amp;B158,'2way'!$Y$3:$Y$7690,"&lt;&gt;P") + SUMIFS('2way'!$Z$3:$Z$7690,'2way'!$R$3:$R$7690,"=" &amp;B158,'2way'!$Y$3:$Y$7690,"&lt;&gt;P")</f>
        <v>700</v>
      </c>
      <c r="J158">
        <f>SUMIFS('2way'!$AF$3:$AF$7690,'2way'!$Q$3:$Q$7690,"="&amp;B158,'2way'!$Y$3:$Y$7690,"&lt;&gt;P") + SUMIFS('2way'!$AF$3:$AF$7690,'2way'!$R$3:$R$7690,"="&amp;B158,'2way'!$Y$3:$Y$7690,"&lt;&gt;P")</f>
        <v>-700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800</v>
      </c>
      <c r="D159">
        <f>SUMIFS('2way'!$AB$3:$AB$7690,'2way'!$Q$3:$Q$7690,"="&amp;B159,'2way'!$Z$3:$Z$7690,"&lt;&gt;P") + SUMIFS('2way'!$AB$3:$AB$7690,'2way'!$R$3:$R$7690,"="&amp;B159,'2way'!$Z$3:$Z$7690,"&lt;&gt;P")</f>
        <v>-800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800</v>
      </c>
      <c r="G159">
        <f>SUMIFS('2way'!$AD$3:$AD$7690,'2way'!$Q$3:$Q$7690,"="&amp;B159,'2way'!$Y$3:$Y$7690,"&lt;&gt;P") + SUMIFS('2way'!$AD$3:$AD$7690,'2way'!$R$3:$R$7690,"="&amp;D159,'2way'!$Y$3:$Y$7690,"&lt;&gt;P")</f>
        <v>-400</v>
      </c>
      <c r="H159" s="68">
        <f t="shared" si="7"/>
        <v>-0.5</v>
      </c>
      <c r="I159">
        <f>SUMIFS('2way'!$Z$3:$Z$7690,'2way'!$Q$3:$Q$7690,"=" &amp;B159,'2way'!$Y$3:$Y$7690,"&lt;&gt;P") + SUMIFS('2way'!$Z$3:$Z$7690,'2way'!$R$3:$R$7690,"=" &amp;B159,'2way'!$Y$3:$Y$7690,"&lt;&gt;P")</f>
        <v>800</v>
      </c>
      <c r="J159">
        <f>SUMIFS('2way'!$AF$3:$AF$7690,'2way'!$Q$3:$Q$7690,"="&amp;B159,'2way'!$Y$3:$Y$7690,"&lt;&gt;P") + SUMIFS('2way'!$AF$3:$AF$7690,'2way'!$R$3:$R$7690,"="&amp;B159,'2way'!$Y$3:$Y$7690,"&lt;&gt;P")</f>
        <v>-800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700</v>
      </c>
      <c r="D160">
        <f>SUMIFS('2way'!$AB$3:$AB$7690,'2way'!$Q$3:$Q$7690,"="&amp;B160,'2way'!$Z$3:$Z$7690,"&lt;&gt;P") + SUMIFS('2way'!$AB$3:$AB$7690,'2way'!$R$3:$R$7690,"="&amp;B160,'2way'!$Z$3:$Z$7690,"&lt;&gt;P")</f>
        <v>-700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700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68">
        <f t="shared" si="7"/>
        <v>-0.5714285714285714</v>
      </c>
      <c r="I160">
        <f>SUMIFS('2way'!$Z$3:$Z$7690,'2way'!$Q$3:$Q$7690,"=" &amp;B160,'2way'!$Y$3:$Y$7690,"&lt;&gt;P") + SUMIFS('2way'!$Z$3:$Z$7690,'2way'!$R$3:$R$7690,"=" &amp;B160,'2way'!$Y$3:$Y$7690,"&lt;&gt;P")</f>
        <v>700</v>
      </c>
      <c r="J160">
        <f>SUMIFS('2way'!$AF$3:$AF$7690,'2way'!$Q$3:$Q$7690,"="&amp;B160,'2way'!$Y$3:$Y$7690,"&lt;&gt;P") + SUMIFS('2way'!$AF$3:$AF$7690,'2way'!$R$3:$R$7690,"="&amp;B160,'2way'!$Y$3:$Y$7690,"&lt;&gt;P")</f>
        <v>-700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700</v>
      </c>
      <c r="D161">
        <f>SUMIFS('2way'!$AB$3:$AB$7690,'2way'!$Q$3:$Q$7690,"="&amp;B161,'2way'!$Z$3:$Z$7690,"&lt;&gt;P") + SUMIFS('2way'!$AB$3:$AB$7690,'2way'!$R$3:$R$7690,"="&amp;B161,'2way'!$Z$3:$Z$7690,"&lt;&gt;P")</f>
        <v>-700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700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68">
        <f t="shared" si="7"/>
        <v>-0.5714285714285714</v>
      </c>
      <c r="I161">
        <f>SUMIFS('2way'!$Z$3:$Z$7690,'2way'!$Q$3:$Q$7690,"=" &amp;B161,'2way'!$Y$3:$Y$7690,"&lt;&gt;P") + SUMIFS('2way'!$Z$3:$Z$7690,'2way'!$R$3:$R$7690,"=" &amp;B161,'2way'!$Y$3:$Y$7690,"&lt;&gt;P")</f>
        <v>700</v>
      </c>
      <c r="J161">
        <f>SUMIFS('2way'!$AF$3:$AF$7690,'2way'!$Q$3:$Q$7690,"="&amp;B161,'2way'!$Y$3:$Y$7690,"&lt;&gt;P") + SUMIFS('2way'!$AF$3:$AF$7690,'2way'!$R$3:$R$7690,"="&amp;B161,'2way'!$Y$3:$Y$7690,"&lt;&gt;P")</f>
        <v>-700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600</v>
      </c>
      <c r="D162">
        <f>SUMIFS('2way'!$AB$3:$AB$7690,'2way'!$Q$3:$Q$7690,"="&amp;B162,'2way'!$Z$3:$Z$7690,"&lt;&gt;P") + SUMIFS('2way'!$AB$3:$AB$7690,'2way'!$R$3:$R$7690,"="&amp;B162,'2way'!$Z$3:$Z$7690,"&lt;&gt;P")</f>
        <v>-600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600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68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600</v>
      </c>
      <c r="J162">
        <f>SUMIFS('2way'!$AF$3:$AF$7690,'2way'!$Q$3:$Q$7690,"="&amp;B162,'2way'!$Y$3:$Y$7690,"&lt;&gt;P") + SUMIFS('2way'!$AF$3:$AF$7690,'2way'!$R$3:$R$7690,"="&amp;B162,'2way'!$Y$3:$Y$7690,"&lt;&gt;P")</f>
        <v>-600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800</v>
      </c>
      <c r="D163">
        <f>SUMIFS('2way'!$AB$3:$AB$7690,'2way'!$Q$3:$Q$7690,"="&amp;B163,'2way'!$Z$3:$Z$7690,"&lt;&gt;P") + SUMIFS('2way'!$AB$3:$AB$7690,'2way'!$R$3:$R$7690,"="&amp;B163,'2way'!$Z$3:$Z$7690,"&lt;&gt;P")</f>
        <v>-800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800</v>
      </c>
      <c r="G163">
        <f>SUMIFS('2way'!$AD$3:$AD$7690,'2way'!$Q$3:$Q$7690,"="&amp;B163,'2way'!$Y$3:$Y$7690,"&lt;&gt;P") + SUMIFS('2way'!$AD$3:$AD$7690,'2way'!$R$3:$R$7690,"="&amp;D163,'2way'!$Y$3:$Y$7690,"&lt;&gt;P")</f>
        <v>-400</v>
      </c>
      <c r="H163" s="68">
        <f t="shared" si="7"/>
        <v>-0.5</v>
      </c>
      <c r="I163">
        <f>SUMIFS('2way'!$Z$3:$Z$7690,'2way'!$Q$3:$Q$7690,"=" &amp;B163,'2way'!$Y$3:$Y$7690,"&lt;&gt;P") + SUMIFS('2way'!$Z$3:$Z$7690,'2way'!$R$3:$R$7690,"=" &amp;B163,'2way'!$Y$3:$Y$7690,"&lt;&gt;P")</f>
        <v>800</v>
      </c>
      <c r="J163">
        <f>SUMIFS('2way'!$AF$3:$AF$7690,'2way'!$Q$3:$Q$7690,"="&amp;B163,'2way'!$Y$3:$Y$7690,"&lt;&gt;P") + SUMIFS('2way'!$AF$3:$AF$7690,'2way'!$R$3:$R$7690,"="&amp;B163,'2way'!$Y$3:$Y$7690,"&lt;&gt;P")</f>
        <v>-800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700</v>
      </c>
      <c r="D164">
        <f>SUMIFS('2way'!$AB$3:$AB$7690,'2way'!$Q$3:$Q$7690,"="&amp;B164,'2way'!$Z$3:$Z$7690,"&lt;&gt;P") + SUMIFS('2way'!$AB$3:$AB$7690,'2way'!$R$3:$R$7690,"="&amp;B164,'2way'!$Z$3:$Z$7690,"&lt;&gt;P")</f>
        <v>-700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700</v>
      </c>
      <c r="G164">
        <f>SUMIFS('2way'!$AD$3:$AD$7690,'2way'!$Q$3:$Q$7690,"="&amp;B164,'2way'!$Y$3:$Y$7690,"&lt;&gt;P") + SUMIFS('2way'!$AD$3:$AD$7690,'2way'!$R$3:$R$7690,"="&amp;D164,'2way'!$Y$3:$Y$7690,"&lt;&gt;P")</f>
        <v>-400</v>
      </c>
      <c r="H164" s="68">
        <f t="shared" si="7"/>
        <v>-0.5714285714285714</v>
      </c>
      <c r="I164">
        <f>SUMIFS('2way'!$Z$3:$Z$7690,'2way'!$Q$3:$Q$7690,"=" &amp;B164,'2way'!$Y$3:$Y$7690,"&lt;&gt;P") + SUMIFS('2way'!$Z$3:$Z$7690,'2way'!$R$3:$R$7690,"=" &amp;B164,'2way'!$Y$3:$Y$7690,"&lt;&gt;P")</f>
        <v>700</v>
      </c>
      <c r="J164">
        <f>SUMIFS('2way'!$AF$3:$AF$7690,'2way'!$Q$3:$Q$7690,"="&amp;B164,'2way'!$Y$3:$Y$7690,"&lt;&gt;P") + SUMIFS('2way'!$AF$3:$AF$7690,'2way'!$R$3:$R$7690,"="&amp;B164,'2way'!$Y$3:$Y$7690,"&lt;&gt;P")</f>
        <v>-700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800</v>
      </c>
      <c r="D165">
        <f>SUMIFS('2way'!$AB$3:$AB$7690,'2way'!$Q$3:$Q$7690,"="&amp;B165,'2way'!$Z$3:$Z$7690,"&lt;&gt;P") + SUMIFS('2way'!$AB$3:$AB$7690,'2way'!$R$3:$R$7690,"="&amp;B165,'2way'!$Z$3:$Z$7690,"&lt;&gt;P")</f>
        <v>-800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800</v>
      </c>
      <c r="G165">
        <f>SUMIFS('2way'!$AD$3:$AD$7690,'2way'!$Q$3:$Q$7690,"="&amp;B165,'2way'!$Y$3:$Y$7690,"&lt;&gt;P") + SUMIFS('2way'!$AD$3:$AD$7690,'2way'!$R$3:$R$7690,"="&amp;D165,'2way'!$Y$3:$Y$7690,"&lt;&gt;P")</f>
        <v>-500</v>
      </c>
      <c r="H165" s="68">
        <f t="shared" si="7"/>
        <v>-0.625</v>
      </c>
      <c r="I165">
        <f>SUMIFS('2way'!$Z$3:$Z$7690,'2way'!$Q$3:$Q$7690,"=" &amp;B165,'2way'!$Y$3:$Y$7690,"&lt;&gt;P") + SUMIFS('2way'!$Z$3:$Z$7690,'2way'!$R$3:$R$7690,"=" &amp;B165,'2way'!$Y$3:$Y$7690,"&lt;&gt;P")</f>
        <v>800</v>
      </c>
      <c r="J165">
        <f>SUMIFS('2way'!$AF$3:$AF$7690,'2way'!$Q$3:$Q$7690,"="&amp;B165,'2way'!$Y$3:$Y$7690,"&lt;&gt;P") + SUMIFS('2way'!$AF$3:$AF$7690,'2way'!$R$3:$R$7690,"="&amp;B165,'2way'!$Y$3:$Y$7690,"&lt;&gt;P")</f>
        <v>-800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1000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1000</v>
      </c>
      <c r="G166">
        <f>SUMIFS('2way'!$AD$3:$AD$7690,'2way'!$Q$3:$Q$7690,"="&amp;B166,'2way'!$Y$3:$Y$7690,"&lt;&gt;P") + SUMIFS('2way'!$AD$3:$AD$7690,'2way'!$R$3:$R$7690,"="&amp;D166,'2way'!$Y$3:$Y$7690,"&lt;&gt;P")</f>
        <v>-400</v>
      </c>
      <c r="H166" s="68">
        <f t="shared" si="7"/>
        <v>-0.4</v>
      </c>
      <c r="I166">
        <f>SUMIFS('2way'!$Z$3:$Z$7690,'2way'!$Q$3:$Q$7690,"=" &amp;B166,'2way'!$Y$3:$Y$7690,"&lt;&gt;P") + SUMIFS('2way'!$Z$3:$Z$7690,'2way'!$R$3:$R$7690,"=" &amp;B166,'2way'!$Y$3:$Y$7690,"&lt;&gt;P")</f>
        <v>1000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900</v>
      </c>
      <c r="D167">
        <f>SUMIFS('2way'!$AB$3:$AB$7690,'2way'!$Q$3:$Q$7690,"="&amp;B167,'2way'!$Z$3:$Z$7690,"&lt;&gt;P") + SUMIFS('2way'!$AB$3:$AB$7690,'2way'!$R$3:$R$7690,"="&amp;B167,'2way'!$Z$3:$Z$7690,"&lt;&gt;P")</f>
        <v>-900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900</v>
      </c>
      <c r="G167">
        <f>SUMIFS('2way'!$AD$3:$AD$7690,'2way'!$Q$3:$Q$7690,"="&amp;B167,'2way'!$Y$3:$Y$7690,"&lt;&gt;P") + SUMIFS('2way'!$AD$3:$AD$7690,'2way'!$R$3:$R$7690,"="&amp;D167,'2way'!$Y$3:$Y$7690,"&lt;&gt;P")</f>
        <v>-500</v>
      </c>
      <c r="H167" s="68">
        <f t="shared" si="7"/>
        <v>-0.55555555555555558</v>
      </c>
      <c r="I167">
        <f>SUMIFS('2way'!$Z$3:$Z$7690,'2way'!$Q$3:$Q$7690,"=" &amp;B167,'2way'!$Y$3:$Y$7690,"&lt;&gt;P") + SUMIFS('2way'!$Z$3:$Z$7690,'2way'!$R$3:$R$7690,"=" &amp;B167,'2way'!$Y$3:$Y$7690,"&lt;&gt;P")</f>
        <v>900</v>
      </c>
      <c r="J167">
        <f>SUMIFS('2way'!$AF$3:$AF$7690,'2way'!$Q$3:$Q$7690,"="&amp;B167,'2way'!$Y$3:$Y$7690,"&lt;&gt;P") + SUMIFS('2way'!$AF$3:$AF$7690,'2way'!$R$3:$R$7690,"="&amp;B167,'2way'!$Y$3:$Y$7690,"&lt;&gt;P")</f>
        <v>-900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1000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1000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1000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1000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1000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1000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1000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1000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1000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900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900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900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800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800</v>
      </c>
      <c r="G172">
        <f>SUMIFS('2way'!$AD$3:$AD$7690,'2way'!$Q$3:$Q$7690,"="&amp;B172,'2way'!$Y$3:$Y$7690,"&lt;&gt;P") + SUMIFS('2way'!$AD$3:$AD$7690,'2way'!$R$3:$R$7690,"="&amp;D172,'2way'!$Y$3:$Y$7690,"&lt;&gt;P")</f>
        <v>-300</v>
      </c>
      <c r="H172" s="68">
        <f t="shared" si="7"/>
        <v>-0.375</v>
      </c>
      <c r="I172">
        <f>SUMIFS('2way'!$Z$3:$Z$7690,'2way'!$Q$3:$Q$7690,"=" &amp;B172,'2way'!$Y$3:$Y$7690,"&lt;&gt;P") + SUMIFS('2way'!$Z$3:$Z$7690,'2way'!$R$3:$R$7690,"=" &amp;B172,'2way'!$Y$3:$Y$7690,"&lt;&gt;P")</f>
        <v>800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1000</v>
      </c>
      <c r="D173">
        <f>SUMIFS('2way'!$AB$3:$AB$7690,'2way'!$Q$3:$Q$7690,"="&amp;B173,'2way'!$Z$3:$Z$7690,"&lt;&gt;P") + SUMIFS('2way'!$AB$3:$AB$7690,'2way'!$R$3:$R$7690,"="&amp;B173,'2way'!$Z$3:$Z$7690,"&lt;&gt;P")</f>
        <v>-1000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1000</v>
      </c>
      <c r="G173">
        <f>SUMIFS('2way'!$AD$3:$AD$7690,'2way'!$Q$3:$Q$7690,"="&amp;B173,'2way'!$Y$3:$Y$7690,"&lt;&gt;P") + SUMIFS('2way'!$AD$3:$AD$7690,'2way'!$R$3:$R$7690,"="&amp;D173,'2way'!$Y$3:$Y$7690,"&lt;&gt;P")</f>
        <v>-600</v>
      </c>
      <c r="H173" s="68">
        <f t="shared" si="7"/>
        <v>-0.6</v>
      </c>
      <c r="I173">
        <f>SUMIFS('2way'!$Z$3:$Z$7690,'2way'!$Q$3:$Q$7690,"=" &amp;B173,'2way'!$Y$3:$Y$7690,"&lt;&gt;P") + SUMIFS('2way'!$Z$3:$Z$7690,'2way'!$R$3:$R$7690,"=" &amp;B173,'2way'!$Y$3:$Y$7690,"&lt;&gt;P")</f>
        <v>1000</v>
      </c>
      <c r="J173">
        <f>SUMIFS('2way'!$AF$3:$AF$7690,'2way'!$Q$3:$Q$7690,"="&amp;B173,'2way'!$Y$3:$Y$7690,"&lt;&gt;P") + SUMIFS('2way'!$AF$3:$AF$7690,'2way'!$R$3:$R$7690,"="&amp;B173,'2way'!$Y$3:$Y$7690,"&lt;&gt;P")</f>
        <v>-1000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1000</v>
      </c>
      <c r="D174">
        <f>SUMIFS('2way'!$AB$3:$AB$7690,'2way'!$Q$3:$Q$7690,"="&amp;B174,'2way'!$Z$3:$Z$7690,"&lt;&gt;P") + SUMIFS('2way'!$AB$3:$AB$7690,'2way'!$R$3:$R$7690,"="&amp;B174,'2way'!$Z$3:$Z$7690,"&lt;&gt;P")</f>
        <v>-1000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1000</v>
      </c>
      <c r="G174">
        <f>SUMIFS('2way'!$AD$3:$AD$7690,'2way'!$Q$3:$Q$7690,"="&amp;B174,'2way'!$Y$3:$Y$7690,"&lt;&gt;P") + SUMIFS('2way'!$AD$3:$AD$7690,'2way'!$R$3:$R$7690,"="&amp;D174,'2way'!$Y$3:$Y$7690,"&lt;&gt;P")</f>
        <v>-500</v>
      </c>
      <c r="H174" s="68">
        <f t="shared" si="7"/>
        <v>-0.5</v>
      </c>
      <c r="I174">
        <f>SUMIFS('2way'!$Z$3:$Z$7690,'2way'!$Q$3:$Q$7690,"=" &amp;B174,'2way'!$Y$3:$Y$7690,"&lt;&gt;P") + SUMIFS('2way'!$Z$3:$Z$7690,'2way'!$R$3:$R$7690,"=" &amp;B174,'2way'!$Y$3:$Y$7690,"&lt;&gt;P")</f>
        <v>1000</v>
      </c>
      <c r="J174">
        <f>SUMIFS('2way'!$AF$3:$AF$7690,'2way'!$Q$3:$Q$7690,"="&amp;B174,'2way'!$Y$3:$Y$7690,"&lt;&gt;P") + SUMIFS('2way'!$AF$3:$AF$7690,'2way'!$R$3:$R$7690,"="&amp;B174,'2way'!$Y$3:$Y$7690,"&lt;&gt;P")</f>
        <v>-1000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900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900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900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900</v>
      </c>
      <c r="D176">
        <f>SUMIFS('2way'!$AB$3:$AB$7690,'2way'!$Q$3:$Q$7690,"="&amp;B176,'2way'!$Z$3:$Z$7690,"&lt;&gt;P") + SUMIFS('2way'!$AB$3:$AB$7690,'2way'!$R$3:$R$7690,"="&amp;B176,'2way'!$Z$3:$Z$7690,"&lt;&gt;P")</f>
        <v>-1000</v>
      </c>
      <c r="E176" s="68">
        <f t="shared" si="6"/>
        <v>-1.1111111111111112</v>
      </c>
      <c r="F176">
        <f>SUMIFS('2way'!$Z$3:$Z$7690,'2way'!$Q$3:$Q$7690,"=" &amp;B176,'2way'!$Y$3:$Y$7690,"&lt;&gt;P") + SUMIFS('2way'!$Z$3:$Z$7690,'2way'!$R$3:$R$7690,"=" &amp;B176,'2way'!$Y$3:$Y$7690,"&lt;&gt;P")</f>
        <v>900</v>
      </c>
      <c r="G176">
        <f>SUMIFS('2way'!$AD$3:$AD$7690,'2way'!$Q$3:$Q$7690,"="&amp;B176,'2way'!$Y$3:$Y$7690,"&lt;&gt;P") + SUMIFS('2way'!$AD$3:$AD$7690,'2way'!$R$3:$R$7690,"="&amp;D176,'2way'!$Y$3:$Y$7690,"&lt;&gt;P")</f>
        <v>-400</v>
      </c>
      <c r="H176" s="68">
        <f t="shared" si="7"/>
        <v>-0.44444444444444442</v>
      </c>
      <c r="I176">
        <f>SUMIFS('2way'!$Z$3:$Z$7690,'2way'!$Q$3:$Q$7690,"=" &amp;B176,'2way'!$Y$3:$Y$7690,"&lt;&gt;P") + SUMIFS('2way'!$Z$3:$Z$7690,'2way'!$R$3:$R$7690,"=" &amp;B176,'2way'!$Y$3:$Y$7690,"&lt;&gt;P")</f>
        <v>900</v>
      </c>
      <c r="J176">
        <f>SUMIFS('2way'!$AF$3:$AF$7690,'2way'!$Q$3:$Q$7690,"="&amp;B176,'2way'!$Y$3:$Y$7690,"&lt;&gt;P") + SUMIFS('2way'!$AF$3:$AF$7690,'2way'!$R$3:$R$7690,"="&amp;B176,'2way'!$Y$3:$Y$7690,"&lt;&gt;P")</f>
        <v>-900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1000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1000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1000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900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900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900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1000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1000</v>
      </c>
      <c r="G179">
        <f>SUMIFS('2way'!$AD$3:$AD$7690,'2way'!$Q$3:$Q$7690,"="&amp;B179,'2way'!$Y$3:$Y$7690,"&lt;&gt;P") + SUMIFS('2way'!$AD$3:$AD$7690,'2way'!$R$3:$R$7690,"="&amp;D179,'2way'!$Y$3:$Y$7690,"&lt;&gt;P")</f>
        <v>-500</v>
      </c>
      <c r="H179" s="68">
        <f t="shared" si="7"/>
        <v>-0.5</v>
      </c>
      <c r="I179">
        <f>SUMIFS('2way'!$Z$3:$Z$7690,'2way'!$Q$3:$Q$7690,"=" &amp;B179,'2way'!$Y$3:$Y$7690,"&lt;&gt;P") + SUMIFS('2way'!$Z$3:$Z$7690,'2way'!$R$3:$R$7690,"=" &amp;B179,'2way'!$Y$3:$Y$7690,"&lt;&gt;P")</f>
        <v>1000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1000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1000</v>
      </c>
      <c r="G180">
        <f>SUMIFS('2way'!$AD$3:$AD$7690,'2way'!$Q$3:$Q$7690,"="&amp;B180,'2way'!$Y$3:$Y$7690,"&lt;&gt;P") + SUMIFS('2way'!$AD$3:$AD$7690,'2way'!$R$3:$R$7690,"="&amp;D180,'2way'!$Y$3:$Y$7690,"&lt;&gt;P")</f>
        <v>-500</v>
      </c>
      <c r="H180" s="68">
        <f t="shared" si="7"/>
        <v>-0.5</v>
      </c>
      <c r="I180">
        <f>SUMIFS('2way'!$Z$3:$Z$7690,'2way'!$Q$3:$Q$7690,"=" &amp;B180,'2way'!$Y$3:$Y$7690,"&lt;&gt;P") + SUMIFS('2way'!$Z$3:$Z$7690,'2way'!$R$3:$R$7690,"=" &amp;B180,'2way'!$Y$3:$Y$7690,"&lt;&gt;P")</f>
        <v>1000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1000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1000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1000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900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900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900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1000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1000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1000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1000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1000</v>
      </c>
      <c r="G184">
        <f>SUMIFS('2way'!$AD$3:$AD$7690,'2way'!$Q$3:$Q$7690,"="&amp;B184,'2way'!$Y$3:$Y$7690,"&lt;&gt;P") + SUMIFS('2way'!$AD$3:$AD$7690,'2way'!$R$3:$R$7690,"="&amp;D184,'2way'!$Y$3:$Y$7690,"&lt;&gt;P")</f>
        <v>-500</v>
      </c>
      <c r="H184" s="68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1000</v>
      </c>
      <c r="J184">
        <f>SUMIFS('2way'!$AF$3:$AF$7690,'2way'!$Q$3:$Q$7690,"="&amp;B184,'2way'!$Y$3:$Y$7690,"&lt;&gt;P") + SUMIFS('2way'!$AF$3:$AF$7690,'2way'!$R$3:$R$7690,"="&amp;B184,'2way'!$Y$3:$Y$7690,"&lt;&gt;P")</f>
        <v>-1000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1000</v>
      </c>
      <c r="D185">
        <f>SUMIFS('2way'!$AB$3:$AB$7690,'2way'!$Q$3:$Q$7690,"="&amp;B185,'2way'!$Z$3:$Z$7690,"&lt;&gt;P") + SUMIFS('2way'!$AB$3:$AB$7690,'2way'!$R$3:$R$7690,"="&amp;B185,'2way'!$Z$3:$Z$7690,"&lt;&gt;P")</f>
        <v>-1000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1000</v>
      </c>
      <c r="G185">
        <f>SUMIFS('2way'!$AD$3:$AD$7690,'2way'!$Q$3:$Q$7690,"="&amp;B185,'2way'!$Y$3:$Y$7690,"&lt;&gt;P") + SUMIFS('2way'!$AD$3:$AD$7690,'2way'!$R$3:$R$7690,"="&amp;D185,'2way'!$Y$3:$Y$7690,"&lt;&gt;P")</f>
        <v>-500</v>
      </c>
      <c r="H185" s="68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1000</v>
      </c>
      <c r="J185">
        <f>SUMIFS('2way'!$AF$3:$AF$7690,'2way'!$Q$3:$Q$7690,"="&amp;B185,'2way'!$Y$3:$Y$7690,"&lt;&gt;P") + SUMIFS('2way'!$AF$3:$AF$7690,'2way'!$R$3:$R$7690,"="&amp;B185,'2way'!$Y$3:$Y$7690,"&lt;&gt;P")</f>
        <v>-1000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1000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1000</v>
      </c>
      <c r="G186">
        <f>SUMIFS('2way'!$AD$3:$AD$7690,'2way'!$Q$3:$Q$7690,"="&amp;B186,'2way'!$Y$3:$Y$7690,"&lt;&gt;P") + SUMIFS('2way'!$AD$3:$AD$7690,'2way'!$R$3:$R$7690,"="&amp;D186,'2way'!$Y$3:$Y$7690,"&lt;&gt;P")</f>
        <v>-500</v>
      </c>
      <c r="H186" s="68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1000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1000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1000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1000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1000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1000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1000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1000</v>
      </c>
      <c r="D189">
        <f>SUMIFS('2way'!$AB$3:$AB$7690,'2way'!$Q$3:$Q$7690,"="&amp;B189,'2way'!$Z$3:$Z$7690,"&lt;&gt;P") + SUMIFS('2way'!$AB$3:$AB$7690,'2way'!$R$3:$R$7690,"="&amp;B189,'2way'!$Z$3:$Z$7690,"&lt;&gt;P")</f>
        <v>-1000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1000</v>
      </c>
      <c r="G189">
        <f>SUMIFS('2way'!$AD$3:$AD$7690,'2way'!$Q$3:$Q$7690,"="&amp;B189,'2way'!$Y$3:$Y$7690,"&lt;&gt;P") + SUMIFS('2way'!$AD$3:$AD$7690,'2way'!$R$3:$R$7690,"="&amp;D189,'2way'!$Y$3:$Y$7690,"&lt;&gt;P")</f>
        <v>-400</v>
      </c>
      <c r="H189" s="68">
        <f t="shared" si="7"/>
        <v>-0.4</v>
      </c>
      <c r="I189">
        <f>SUMIFS('2way'!$Z$3:$Z$7690,'2way'!$Q$3:$Q$7690,"=" &amp;B189,'2way'!$Y$3:$Y$7690,"&lt;&gt;P") + SUMIFS('2way'!$Z$3:$Z$7690,'2way'!$R$3:$R$7690,"=" &amp;B189,'2way'!$Y$3:$Y$7690,"&lt;&gt;P")</f>
        <v>1000</v>
      </c>
      <c r="J189">
        <f>SUMIFS('2way'!$AF$3:$AF$7690,'2way'!$Q$3:$Q$7690,"="&amp;B189,'2way'!$Y$3:$Y$7690,"&lt;&gt;P") + SUMIFS('2way'!$AF$3:$AF$7690,'2way'!$R$3:$R$7690,"="&amp;B189,'2way'!$Y$3:$Y$7690,"&lt;&gt;P")</f>
        <v>-1000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1100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1100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1100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800</v>
      </c>
      <c r="D191">
        <f>SUMIFS('2way'!$AB$3:$AB$7690,'2way'!$Q$3:$Q$7690,"="&amp;B191,'2way'!$Z$3:$Z$7690,"&lt;&gt;P") + SUMIFS('2way'!$AB$3:$AB$7690,'2way'!$R$3:$R$7690,"="&amp;B191,'2way'!$Z$3:$Z$7690,"&lt;&gt;P")</f>
        <v>-800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800</v>
      </c>
      <c r="G191">
        <f>SUMIFS('2way'!$AD$3:$AD$7690,'2way'!$Q$3:$Q$7690,"="&amp;B191,'2way'!$Y$3:$Y$7690,"&lt;&gt;P") + SUMIFS('2way'!$AD$3:$AD$7690,'2way'!$R$3:$R$7690,"="&amp;D191,'2way'!$Y$3:$Y$7690,"&lt;&gt;P")</f>
        <v>-500</v>
      </c>
      <c r="H191" s="68">
        <f t="shared" si="7"/>
        <v>-0.625</v>
      </c>
      <c r="I191">
        <f>SUMIFS('2way'!$Z$3:$Z$7690,'2way'!$Q$3:$Q$7690,"=" &amp;B191,'2way'!$Y$3:$Y$7690,"&lt;&gt;P") + SUMIFS('2way'!$Z$3:$Z$7690,'2way'!$R$3:$R$7690,"=" &amp;B191,'2way'!$Y$3:$Y$7690,"&lt;&gt;P")</f>
        <v>800</v>
      </c>
      <c r="J191">
        <f>SUMIFS('2way'!$AF$3:$AF$7690,'2way'!$Q$3:$Q$7690,"="&amp;B191,'2way'!$Y$3:$Y$7690,"&lt;&gt;P") + SUMIFS('2way'!$AF$3:$AF$7690,'2way'!$R$3:$R$7690,"="&amp;B191,'2way'!$Y$3:$Y$7690,"&lt;&gt;P")</f>
        <v>-800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900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900</v>
      </c>
      <c r="G192">
        <f>SUMIFS('2way'!$AD$3:$AD$7690,'2way'!$Q$3:$Q$7690,"="&amp;B192,'2way'!$Y$3:$Y$7690,"&lt;&gt;P") + SUMIFS('2way'!$AD$3:$AD$7690,'2way'!$R$3:$R$7690,"="&amp;D192,'2way'!$Y$3:$Y$7690,"&lt;&gt;P")</f>
        <v>-500</v>
      </c>
      <c r="H192" s="68">
        <f t="shared" si="7"/>
        <v>-0.55555555555555558</v>
      </c>
      <c r="I192">
        <f>SUMIFS('2way'!$Z$3:$Z$7690,'2way'!$Q$3:$Q$7690,"=" &amp;B192,'2way'!$Y$3:$Y$7690,"&lt;&gt;P") + SUMIFS('2way'!$Z$3:$Z$7690,'2way'!$R$3:$R$7690,"=" &amp;B192,'2way'!$Y$3:$Y$7690,"&lt;&gt;P")</f>
        <v>900</v>
      </c>
      <c r="J192">
        <f>SUMIFS('2way'!$AF$3:$AF$7690,'2way'!$Q$3:$Q$7690,"="&amp;B192,'2way'!$Y$3:$Y$7690,"&lt;&gt;P") + SUMIFS('2way'!$AF$3:$AF$7690,'2way'!$R$3:$R$7690,"="&amp;B192,'2way'!$Y$3:$Y$7690,"&lt;&gt;P")</f>
        <v>-900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1000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1000</v>
      </c>
      <c r="G193">
        <f>SUMIFS('2way'!$AD$3:$AD$7690,'2way'!$Q$3:$Q$7690,"="&amp;B193,'2way'!$Y$3:$Y$7690,"&lt;&gt;P") + SUMIFS('2way'!$AD$3:$AD$7690,'2way'!$R$3:$R$7690,"="&amp;D193,'2way'!$Y$3:$Y$7690,"&lt;&gt;P")</f>
        <v>-500</v>
      </c>
      <c r="H193" s="68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1000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1000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1000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1000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1000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1000</v>
      </c>
      <c r="G195">
        <f>SUMIFS('2way'!$AD$3:$AD$7690,'2way'!$Q$3:$Q$7690,"="&amp;B195,'2way'!$Y$3:$Y$7690,"&lt;&gt;P") + SUMIFS('2way'!$AD$3:$AD$7690,'2way'!$R$3:$R$7690,"="&amp;D195,'2way'!$Y$3:$Y$7690,"&lt;&gt;P")</f>
        <v>-500</v>
      </c>
      <c r="H195" s="68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1000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900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900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900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1000</v>
      </c>
      <c r="D197">
        <f>SUMIFS('2way'!$AB$3:$AB$7690,'2way'!$Q$3:$Q$7690,"="&amp;B197,'2way'!$Z$3:$Z$7690,"&lt;&gt;P") + SUMIFS('2way'!$AB$3:$AB$7690,'2way'!$R$3:$R$7690,"="&amp;B197,'2way'!$Z$3:$Z$7690,"&lt;&gt;P")</f>
        <v>-1000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1000</v>
      </c>
      <c r="G197">
        <f>SUMIFS('2way'!$AD$3:$AD$7690,'2way'!$Q$3:$Q$7690,"="&amp;B197,'2way'!$Y$3:$Y$7690,"&lt;&gt;P") + SUMIFS('2way'!$AD$3:$AD$7690,'2way'!$R$3:$R$7690,"="&amp;D197,'2way'!$Y$3:$Y$7690,"&lt;&gt;P")</f>
        <v>-500</v>
      </c>
      <c r="H197" s="68">
        <f t="shared" si="10"/>
        <v>-0.5</v>
      </c>
      <c r="I197">
        <f>SUMIFS('2way'!$Z$3:$Z$7690,'2way'!$Q$3:$Q$7690,"=" &amp;B197,'2way'!$Y$3:$Y$7690,"&lt;&gt;P") + SUMIFS('2way'!$Z$3:$Z$7690,'2way'!$R$3:$R$7690,"=" &amp;B197,'2way'!$Y$3:$Y$7690,"&lt;&gt;P")</f>
        <v>1000</v>
      </c>
      <c r="J197">
        <f>SUMIFS('2way'!$AF$3:$AF$7690,'2way'!$Q$3:$Q$7690,"="&amp;B197,'2way'!$Y$3:$Y$7690,"&lt;&gt;P") + SUMIFS('2way'!$AF$3:$AF$7690,'2way'!$R$3:$R$7690,"="&amp;B197,'2way'!$Y$3:$Y$7690,"&lt;&gt;P")</f>
        <v>-1000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1000</v>
      </c>
      <c r="D198">
        <f>SUMIFS('2way'!$AB$3:$AB$7690,'2way'!$Q$3:$Q$7690,"="&amp;B198,'2way'!$Z$3:$Z$7690,"&lt;&gt;P") + SUMIFS('2way'!$AB$3:$AB$7690,'2way'!$R$3:$R$7690,"="&amp;B198,'2way'!$Z$3:$Z$7690,"&lt;&gt;P")</f>
        <v>-1000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1000</v>
      </c>
      <c r="G198">
        <f>SUMIFS('2way'!$AD$3:$AD$7690,'2way'!$Q$3:$Q$7690,"="&amp;B198,'2way'!$Y$3:$Y$7690,"&lt;&gt;P") + SUMIFS('2way'!$AD$3:$AD$7690,'2way'!$R$3:$R$7690,"="&amp;D198,'2way'!$Y$3:$Y$7690,"&lt;&gt;P")</f>
        <v>-500</v>
      </c>
      <c r="H198" s="68">
        <f t="shared" si="10"/>
        <v>-0.5</v>
      </c>
      <c r="I198">
        <f>SUMIFS('2way'!$Z$3:$Z$7690,'2way'!$Q$3:$Q$7690,"=" &amp;B198,'2way'!$Y$3:$Y$7690,"&lt;&gt;P") + SUMIFS('2way'!$Z$3:$Z$7690,'2way'!$R$3:$R$7690,"=" &amp;B198,'2way'!$Y$3:$Y$7690,"&lt;&gt;P")</f>
        <v>1000</v>
      </c>
      <c r="J198">
        <f>SUMIFS('2way'!$AF$3:$AF$7690,'2way'!$Q$3:$Q$7690,"="&amp;B198,'2way'!$Y$3:$Y$7690,"&lt;&gt;P") + SUMIFS('2way'!$AF$3:$AF$7690,'2way'!$R$3:$R$7690,"="&amp;B198,'2way'!$Y$3:$Y$7690,"&lt;&gt;P")</f>
        <v>-1000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1000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1000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68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1000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900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900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900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1000</v>
      </c>
      <c r="D201">
        <f>SUMIFS('2way'!$AB$3:$AB$7690,'2way'!$Q$3:$Q$7690,"="&amp;B201,'2way'!$Z$3:$Z$7690,"&lt;&gt;P") + SUMIFS('2way'!$AB$3:$AB$7690,'2way'!$R$3:$R$7690,"="&amp;B201,'2way'!$Z$3:$Z$7690,"&lt;&gt;P")</f>
        <v>-1000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1000</v>
      </c>
      <c r="G201">
        <f>SUMIFS('2way'!$AD$3:$AD$7690,'2way'!$Q$3:$Q$7690,"="&amp;B201,'2way'!$Y$3:$Y$7690,"&lt;&gt;P") + SUMIFS('2way'!$AD$3:$AD$7690,'2way'!$R$3:$R$7690,"="&amp;D201,'2way'!$Y$3:$Y$7690,"&lt;&gt;P")</f>
        <v>-500</v>
      </c>
      <c r="H201" s="68">
        <f t="shared" si="10"/>
        <v>-0.5</v>
      </c>
      <c r="I201">
        <f>SUMIFS('2way'!$Z$3:$Z$7690,'2way'!$Q$3:$Q$7690,"=" &amp;B201,'2way'!$Y$3:$Y$7690,"&lt;&gt;P") + SUMIFS('2way'!$Z$3:$Z$7690,'2way'!$R$3:$R$7690,"=" &amp;B201,'2way'!$Y$3:$Y$7690,"&lt;&gt;P")</f>
        <v>1000</v>
      </c>
      <c r="J201">
        <f>SUMIFS('2way'!$AF$3:$AF$7690,'2way'!$Q$3:$Q$7690,"="&amp;B201,'2way'!$Y$3:$Y$7690,"&lt;&gt;P") + SUMIFS('2way'!$AF$3:$AF$7690,'2way'!$R$3:$R$7690,"="&amp;B201,'2way'!$Y$3:$Y$7690,"&lt;&gt;P")</f>
        <v>-1000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1100</v>
      </c>
      <c r="D202">
        <f>SUMIFS('2way'!$AB$3:$AB$7690,'2way'!$Q$3:$Q$7690,"="&amp;B202,'2way'!$Z$3:$Z$7690,"&lt;&gt;P") + SUMIFS('2way'!$AB$3:$AB$7690,'2way'!$R$3:$R$7690,"="&amp;B202,'2way'!$Z$3:$Z$7690,"&lt;&gt;P")</f>
        <v>-1100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1100</v>
      </c>
      <c r="G202">
        <f>SUMIFS('2way'!$AD$3:$AD$7690,'2way'!$Q$3:$Q$7690,"="&amp;B202,'2way'!$Y$3:$Y$7690,"&lt;&gt;P") + SUMIFS('2way'!$AD$3:$AD$7690,'2way'!$R$3:$R$7690,"="&amp;D202,'2way'!$Y$3:$Y$7690,"&lt;&gt;P")</f>
        <v>-600</v>
      </c>
      <c r="H202" s="68">
        <f t="shared" si="10"/>
        <v>-0.54545454545454541</v>
      </c>
      <c r="I202">
        <f>SUMIFS('2way'!$Z$3:$Z$7690,'2way'!$Q$3:$Q$7690,"=" &amp;B202,'2way'!$Y$3:$Y$7690,"&lt;&gt;P") + SUMIFS('2way'!$Z$3:$Z$7690,'2way'!$R$3:$R$7690,"=" &amp;B202,'2way'!$Y$3:$Y$7690,"&lt;&gt;P")</f>
        <v>1100</v>
      </c>
      <c r="J202">
        <f>SUMIFS('2way'!$AF$3:$AF$7690,'2way'!$Q$3:$Q$7690,"="&amp;B202,'2way'!$Y$3:$Y$7690,"&lt;&gt;P") + SUMIFS('2way'!$AF$3:$AF$7690,'2way'!$R$3:$R$7690,"="&amp;B202,'2way'!$Y$3:$Y$7690,"&lt;&gt;P")</f>
        <v>-1100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1000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1000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1000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1200</v>
      </c>
      <c r="D204">
        <f>SUMIFS('2way'!$AB$3:$AB$7690,'2way'!$Q$3:$Q$7690,"="&amp;B204,'2way'!$Z$3:$Z$7690,"&lt;&gt;P") + SUMIFS('2way'!$AB$3:$AB$7690,'2way'!$R$3:$R$7690,"="&amp;B204,'2way'!$Z$3:$Z$7690,"&lt;&gt;P")</f>
        <v>-1200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1200</v>
      </c>
      <c r="G204">
        <f>SUMIFS('2way'!$AD$3:$AD$7690,'2way'!$Q$3:$Q$7690,"="&amp;B204,'2way'!$Y$3:$Y$7690,"&lt;&gt;P") + SUMIFS('2way'!$AD$3:$AD$7690,'2way'!$R$3:$R$7690,"="&amp;D204,'2way'!$Y$3:$Y$7690,"&lt;&gt;P")</f>
        <v>-600</v>
      </c>
      <c r="H204" s="68">
        <f t="shared" si="10"/>
        <v>-0.5</v>
      </c>
      <c r="I204">
        <f>SUMIFS('2way'!$Z$3:$Z$7690,'2way'!$Q$3:$Q$7690,"=" &amp;B204,'2way'!$Y$3:$Y$7690,"&lt;&gt;P") + SUMIFS('2way'!$Z$3:$Z$7690,'2way'!$R$3:$R$7690,"=" &amp;B204,'2way'!$Y$3:$Y$7690,"&lt;&gt;P")</f>
        <v>1200</v>
      </c>
      <c r="J204">
        <f>SUMIFS('2way'!$AF$3:$AF$7690,'2way'!$Q$3:$Q$7690,"="&amp;B204,'2way'!$Y$3:$Y$7690,"&lt;&gt;P") + SUMIFS('2way'!$AF$3:$AF$7690,'2way'!$R$3:$R$7690,"="&amp;B204,'2way'!$Y$3:$Y$7690,"&lt;&gt;P")</f>
        <v>-1200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1100</v>
      </c>
      <c r="D205">
        <f>SUMIFS('2way'!$AB$3:$AB$7690,'2way'!$Q$3:$Q$7690,"="&amp;B205,'2way'!$Z$3:$Z$7690,"&lt;&gt;P") + SUMIFS('2way'!$AB$3:$AB$7690,'2way'!$R$3:$R$7690,"="&amp;B205,'2way'!$Z$3:$Z$7690,"&lt;&gt;P")</f>
        <v>-1100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1100</v>
      </c>
      <c r="G205">
        <f>SUMIFS('2way'!$AD$3:$AD$7690,'2way'!$Q$3:$Q$7690,"="&amp;B205,'2way'!$Y$3:$Y$7690,"&lt;&gt;P") + SUMIFS('2way'!$AD$3:$AD$7690,'2way'!$R$3:$R$7690,"="&amp;D205,'2way'!$Y$3:$Y$7690,"&lt;&gt;P")</f>
        <v>-600</v>
      </c>
      <c r="H205" s="68">
        <f t="shared" si="10"/>
        <v>-0.54545454545454541</v>
      </c>
      <c r="I205">
        <f>SUMIFS('2way'!$Z$3:$Z$7690,'2way'!$Q$3:$Q$7690,"=" &amp;B205,'2way'!$Y$3:$Y$7690,"&lt;&gt;P") + SUMIFS('2way'!$Z$3:$Z$7690,'2way'!$R$3:$R$7690,"=" &amp;B205,'2way'!$Y$3:$Y$7690,"&lt;&gt;P")</f>
        <v>1100</v>
      </c>
      <c r="J205">
        <f>SUMIFS('2way'!$AF$3:$AF$7690,'2way'!$Q$3:$Q$7690,"="&amp;B205,'2way'!$Y$3:$Y$7690,"&lt;&gt;P") + SUMIFS('2way'!$AF$3:$AF$7690,'2way'!$R$3:$R$7690,"="&amp;B205,'2way'!$Y$3:$Y$7690,"&lt;&gt;P")</f>
        <v>-1100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1200</v>
      </c>
      <c r="D206">
        <f>SUMIFS('2way'!$AB$3:$AB$7690,'2way'!$Q$3:$Q$7690,"="&amp;B206,'2way'!$Z$3:$Z$7690,"&lt;&gt;P") + SUMIFS('2way'!$AB$3:$AB$7690,'2way'!$R$3:$R$7690,"="&amp;B206,'2way'!$Z$3:$Z$7690,"&lt;&gt;P")</f>
        <v>-1200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1200</v>
      </c>
      <c r="G206">
        <f>SUMIFS('2way'!$AD$3:$AD$7690,'2way'!$Q$3:$Q$7690,"="&amp;B206,'2way'!$Y$3:$Y$7690,"&lt;&gt;P") + SUMIFS('2way'!$AD$3:$AD$7690,'2way'!$R$3:$R$7690,"="&amp;D206,'2way'!$Y$3:$Y$7690,"&lt;&gt;P")</f>
        <v>-500</v>
      </c>
      <c r="H206" s="68">
        <f t="shared" si="10"/>
        <v>-0.41666666666666669</v>
      </c>
      <c r="I206">
        <f>SUMIFS('2way'!$Z$3:$Z$7690,'2way'!$Q$3:$Q$7690,"=" &amp;B206,'2way'!$Y$3:$Y$7690,"&lt;&gt;P") + SUMIFS('2way'!$Z$3:$Z$7690,'2way'!$R$3:$R$7690,"=" &amp;B206,'2way'!$Y$3:$Y$7690,"&lt;&gt;P")</f>
        <v>1200</v>
      </c>
      <c r="J206">
        <f>SUMIFS('2way'!$AF$3:$AF$7690,'2way'!$Q$3:$Q$7690,"="&amp;B206,'2way'!$Y$3:$Y$7690,"&lt;&gt;P") + SUMIFS('2way'!$AF$3:$AF$7690,'2way'!$R$3:$R$7690,"="&amp;B206,'2way'!$Y$3:$Y$7690,"&lt;&gt;P")</f>
        <v>-1200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1000</v>
      </c>
      <c r="D207">
        <f>SUMIFS('2way'!$AB$3:$AB$7690,'2way'!$Q$3:$Q$7690,"="&amp;B207,'2way'!$Z$3:$Z$7690,"&lt;&gt;P") + SUMIFS('2way'!$AB$3:$AB$7690,'2way'!$R$3:$R$7690,"="&amp;B207,'2way'!$Z$3:$Z$7690,"&lt;&gt;P")</f>
        <v>-1100</v>
      </c>
      <c r="E207" s="68">
        <f t="shared" si="9"/>
        <v>-1.1000000000000001</v>
      </c>
      <c r="F207">
        <f>SUMIFS('2way'!$Z$3:$Z$7690,'2way'!$Q$3:$Q$7690,"=" &amp;B207,'2way'!$Y$3:$Y$7690,"&lt;&gt;P") + SUMIFS('2way'!$Z$3:$Z$7690,'2way'!$R$3:$R$7690,"=" &amp;B207,'2way'!$Y$3:$Y$7690,"&lt;&gt;P")</f>
        <v>1000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68">
        <f t="shared" si="10"/>
        <v>-0.4</v>
      </c>
      <c r="I207">
        <f>SUMIFS('2way'!$Z$3:$Z$7690,'2way'!$Q$3:$Q$7690,"=" &amp;B207,'2way'!$Y$3:$Y$7690,"&lt;&gt;P") + SUMIFS('2way'!$Z$3:$Z$7690,'2way'!$R$3:$R$7690,"=" &amp;B207,'2way'!$Y$3:$Y$7690,"&lt;&gt;P")</f>
        <v>1000</v>
      </c>
      <c r="J207">
        <f>SUMIFS('2way'!$AF$3:$AF$7690,'2way'!$Q$3:$Q$7690,"="&amp;B207,'2way'!$Y$3:$Y$7690,"&lt;&gt;P") + SUMIFS('2way'!$AF$3:$AF$7690,'2way'!$R$3:$R$7690,"="&amp;B207,'2way'!$Y$3:$Y$7690,"&lt;&gt;P")</f>
        <v>-1000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1100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1100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1100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1000</v>
      </c>
      <c r="D209">
        <f>SUMIFS('2way'!$AB$3:$AB$7690,'2way'!$Q$3:$Q$7690,"="&amp;B209,'2way'!$Z$3:$Z$7690,"&lt;&gt;P") + SUMIFS('2way'!$AB$3:$AB$7690,'2way'!$R$3:$R$7690,"="&amp;B209,'2way'!$Z$3:$Z$7690,"&lt;&gt;P")</f>
        <v>-1100</v>
      </c>
      <c r="E209" s="68">
        <f t="shared" si="9"/>
        <v>-1.1000000000000001</v>
      </c>
      <c r="F209">
        <f>SUMIFS('2way'!$Z$3:$Z$7690,'2way'!$Q$3:$Q$7690,"=" &amp;B209,'2way'!$Y$3:$Y$7690,"&lt;&gt;P") + SUMIFS('2way'!$Z$3:$Z$7690,'2way'!$R$3:$R$7690,"=" &amp;B209,'2way'!$Y$3:$Y$7690,"&lt;&gt;P")</f>
        <v>1000</v>
      </c>
      <c r="G209">
        <f>SUMIFS('2way'!$AD$3:$AD$7690,'2way'!$Q$3:$Q$7690,"="&amp;B209,'2way'!$Y$3:$Y$7690,"&lt;&gt;P") + SUMIFS('2way'!$AD$3:$AD$7690,'2way'!$R$3:$R$7690,"="&amp;D209,'2way'!$Y$3:$Y$7690,"&lt;&gt;P")</f>
        <v>-500</v>
      </c>
      <c r="H209" s="68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1000</v>
      </c>
      <c r="J209">
        <f>SUMIFS('2way'!$AF$3:$AF$7690,'2way'!$Q$3:$Q$7690,"="&amp;B209,'2way'!$Y$3:$Y$7690,"&lt;&gt;P") + SUMIFS('2way'!$AF$3:$AF$7690,'2way'!$R$3:$R$7690,"="&amp;B209,'2way'!$Y$3:$Y$7690,"&lt;&gt;P")</f>
        <v>-1000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1000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1000</v>
      </c>
      <c r="G210">
        <f>SUMIFS('2way'!$AD$3:$AD$7690,'2way'!$Q$3:$Q$7690,"="&amp;B210,'2way'!$Y$3:$Y$7690,"&lt;&gt;P") + SUMIFS('2way'!$AD$3:$AD$7690,'2way'!$R$3:$R$7690,"="&amp;D210,'2way'!$Y$3:$Y$7690,"&lt;&gt;P")</f>
        <v>-400</v>
      </c>
      <c r="H210" s="68">
        <f t="shared" si="10"/>
        <v>-0.4</v>
      </c>
      <c r="I210">
        <f>SUMIFS('2way'!$Z$3:$Z$7690,'2way'!$Q$3:$Q$7690,"=" &amp;B210,'2way'!$Y$3:$Y$7690,"&lt;&gt;P") + SUMIFS('2way'!$Z$3:$Z$7690,'2way'!$R$3:$R$7690,"=" &amp;B210,'2way'!$Y$3:$Y$7690,"&lt;&gt;P")</f>
        <v>1000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900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900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900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1000</v>
      </c>
      <c r="D212">
        <f>SUMIFS('2way'!$AB$3:$AB$7690,'2way'!$Q$3:$Q$7690,"="&amp;B212,'2way'!$Z$3:$Z$7690,"&lt;&gt;P") + SUMIFS('2way'!$AB$3:$AB$7690,'2way'!$R$3:$R$7690,"="&amp;B212,'2way'!$Z$3:$Z$7690,"&lt;&gt;P")</f>
        <v>-1000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1000</v>
      </c>
      <c r="G212">
        <f>SUMIFS('2way'!$AD$3:$AD$7690,'2way'!$Q$3:$Q$7690,"="&amp;B212,'2way'!$Y$3:$Y$7690,"&lt;&gt;P") + SUMIFS('2way'!$AD$3:$AD$7690,'2way'!$R$3:$R$7690,"="&amp;D212,'2way'!$Y$3:$Y$7690,"&lt;&gt;P")</f>
        <v>-600</v>
      </c>
      <c r="H212" s="68">
        <f t="shared" si="10"/>
        <v>-0.6</v>
      </c>
      <c r="I212">
        <f>SUMIFS('2way'!$Z$3:$Z$7690,'2way'!$Q$3:$Q$7690,"=" &amp;B212,'2way'!$Y$3:$Y$7690,"&lt;&gt;P") + SUMIFS('2way'!$Z$3:$Z$7690,'2way'!$R$3:$R$7690,"=" &amp;B212,'2way'!$Y$3:$Y$7690,"&lt;&gt;P")</f>
        <v>1000</v>
      </c>
      <c r="J212">
        <f>SUMIFS('2way'!$AF$3:$AF$7690,'2way'!$Q$3:$Q$7690,"="&amp;B212,'2way'!$Y$3:$Y$7690,"&lt;&gt;P") + SUMIFS('2way'!$AF$3:$AF$7690,'2way'!$R$3:$R$7690,"="&amp;B212,'2way'!$Y$3:$Y$7690,"&lt;&gt;P")</f>
        <v>-1000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1100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1100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1100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1000</v>
      </c>
      <c r="D214">
        <f>SUMIFS('2way'!$AB$3:$AB$7690,'2way'!$Q$3:$Q$7690,"="&amp;B214,'2way'!$Z$3:$Z$7690,"&lt;&gt;P") + SUMIFS('2way'!$AB$3:$AB$7690,'2way'!$R$3:$R$7690,"="&amp;B214,'2way'!$Z$3:$Z$7690,"&lt;&gt;P")</f>
        <v>-1000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1000</v>
      </c>
      <c r="G214">
        <f>SUMIFS('2way'!$AD$3:$AD$7690,'2way'!$Q$3:$Q$7690,"="&amp;B214,'2way'!$Y$3:$Y$7690,"&lt;&gt;P") + SUMIFS('2way'!$AD$3:$AD$7690,'2way'!$R$3:$R$7690,"="&amp;D214,'2way'!$Y$3:$Y$7690,"&lt;&gt;P")</f>
        <v>-500</v>
      </c>
      <c r="H214" s="68">
        <f t="shared" si="10"/>
        <v>-0.5</v>
      </c>
      <c r="I214">
        <f>SUMIFS('2way'!$Z$3:$Z$7690,'2way'!$Q$3:$Q$7690,"=" &amp;B214,'2way'!$Y$3:$Y$7690,"&lt;&gt;P") + SUMIFS('2way'!$Z$3:$Z$7690,'2way'!$R$3:$R$7690,"=" &amp;B214,'2way'!$Y$3:$Y$7690,"&lt;&gt;P")</f>
        <v>1000</v>
      </c>
      <c r="J214">
        <f>SUMIFS('2way'!$AF$3:$AF$7690,'2way'!$Q$3:$Q$7690,"="&amp;B214,'2way'!$Y$3:$Y$7690,"&lt;&gt;P") + SUMIFS('2way'!$AF$3:$AF$7690,'2way'!$R$3:$R$7690,"="&amp;B214,'2way'!$Y$3:$Y$7690,"&lt;&gt;P")</f>
        <v>-1000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1100</v>
      </c>
      <c r="D215">
        <f>SUMIFS('2way'!$AB$3:$AB$7690,'2way'!$Q$3:$Q$7690,"="&amp;B215,'2way'!$Z$3:$Z$7690,"&lt;&gt;P") + SUMIFS('2way'!$AB$3:$AB$7690,'2way'!$R$3:$R$7690,"="&amp;B215,'2way'!$Z$3:$Z$7690,"&lt;&gt;P")</f>
        <v>-1100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1100</v>
      </c>
      <c r="G215">
        <f>SUMIFS('2way'!$AD$3:$AD$7690,'2way'!$Q$3:$Q$7690,"="&amp;B215,'2way'!$Y$3:$Y$7690,"&lt;&gt;P") + SUMIFS('2way'!$AD$3:$AD$7690,'2way'!$R$3:$R$7690,"="&amp;D215,'2way'!$Y$3:$Y$7690,"&lt;&gt;P")</f>
        <v>-500</v>
      </c>
      <c r="H215" s="68">
        <f t="shared" si="10"/>
        <v>-0.45454545454545453</v>
      </c>
      <c r="I215">
        <f>SUMIFS('2way'!$Z$3:$Z$7690,'2way'!$Q$3:$Q$7690,"=" &amp;B215,'2way'!$Y$3:$Y$7690,"&lt;&gt;P") + SUMIFS('2way'!$Z$3:$Z$7690,'2way'!$R$3:$R$7690,"=" &amp;B215,'2way'!$Y$3:$Y$7690,"&lt;&gt;P")</f>
        <v>1100</v>
      </c>
      <c r="J215">
        <f>SUMIFS('2way'!$AF$3:$AF$7690,'2way'!$Q$3:$Q$7690,"="&amp;B215,'2way'!$Y$3:$Y$7690,"&lt;&gt;P") + SUMIFS('2way'!$AF$3:$AF$7690,'2way'!$R$3:$R$7690,"="&amp;B215,'2way'!$Y$3:$Y$7690,"&lt;&gt;P")</f>
        <v>-1100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1000</v>
      </c>
      <c r="D216">
        <f>SUMIFS('2way'!$AB$3:$AB$7690,'2way'!$Q$3:$Q$7690,"="&amp;B216,'2way'!$Z$3:$Z$7690,"&lt;&gt;P") + SUMIFS('2way'!$AB$3:$AB$7690,'2way'!$R$3:$R$7690,"="&amp;B216,'2way'!$Z$3:$Z$7690,"&lt;&gt;P")</f>
        <v>-1100</v>
      </c>
      <c r="E216" s="68">
        <f t="shared" si="9"/>
        <v>-1.1000000000000001</v>
      </c>
      <c r="F216">
        <f>SUMIFS('2way'!$Z$3:$Z$7690,'2way'!$Q$3:$Q$7690,"=" &amp;B216,'2way'!$Y$3:$Y$7690,"&lt;&gt;P") + SUMIFS('2way'!$Z$3:$Z$7690,'2way'!$R$3:$R$7690,"=" &amp;B216,'2way'!$Y$3:$Y$7690,"&lt;&gt;P")</f>
        <v>1000</v>
      </c>
      <c r="G216">
        <f>SUMIFS('2way'!$AD$3:$AD$7690,'2way'!$Q$3:$Q$7690,"="&amp;B216,'2way'!$Y$3:$Y$7690,"&lt;&gt;P") + SUMIFS('2way'!$AD$3:$AD$7690,'2way'!$R$3:$R$7690,"="&amp;D216,'2way'!$Y$3:$Y$7690,"&lt;&gt;P")</f>
        <v>-500</v>
      </c>
      <c r="H216" s="68">
        <f t="shared" si="10"/>
        <v>-0.5</v>
      </c>
      <c r="I216">
        <f>SUMIFS('2way'!$Z$3:$Z$7690,'2way'!$Q$3:$Q$7690,"=" &amp;B216,'2way'!$Y$3:$Y$7690,"&lt;&gt;P") + SUMIFS('2way'!$Z$3:$Z$7690,'2way'!$R$3:$R$7690,"=" &amp;B216,'2way'!$Y$3:$Y$7690,"&lt;&gt;P")</f>
        <v>1000</v>
      </c>
      <c r="J216">
        <f>SUMIFS('2way'!$AF$3:$AF$7690,'2way'!$Q$3:$Q$7690,"="&amp;B216,'2way'!$Y$3:$Y$7690,"&lt;&gt;P") + SUMIFS('2way'!$AF$3:$AF$7690,'2way'!$R$3:$R$7690,"="&amp;B216,'2way'!$Y$3:$Y$7690,"&lt;&gt;P")</f>
        <v>-1000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1100</v>
      </c>
      <c r="D217">
        <f>SUMIFS('2way'!$AB$3:$AB$7690,'2way'!$Q$3:$Q$7690,"="&amp;B217,'2way'!$Z$3:$Z$7690,"&lt;&gt;P") + SUMIFS('2way'!$AB$3:$AB$7690,'2way'!$R$3:$R$7690,"="&amp;B217,'2way'!$Z$3:$Z$7690,"&lt;&gt;P")</f>
        <v>-1100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1100</v>
      </c>
      <c r="G217">
        <f>SUMIFS('2way'!$AD$3:$AD$7690,'2way'!$Q$3:$Q$7690,"="&amp;B217,'2way'!$Y$3:$Y$7690,"&lt;&gt;P") + SUMIFS('2way'!$AD$3:$AD$7690,'2way'!$R$3:$R$7690,"="&amp;D217,'2way'!$Y$3:$Y$7690,"&lt;&gt;P")</f>
        <v>-500</v>
      </c>
      <c r="H217" s="68">
        <f t="shared" si="10"/>
        <v>-0.45454545454545453</v>
      </c>
      <c r="I217">
        <f>SUMIFS('2way'!$Z$3:$Z$7690,'2way'!$Q$3:$Q$7690,"=" &amp;B217,'2way'!$Y$3:$Y$7690,"&lt;&gt;P") + SUMIFS('2way'!$Z$3:$Z$7690,'2way'!$R$3:$R$7690,"=" &amp;B217,'2way'!$Y$3:$Y$7690,"&lt;&gt;P")</f>
        <v>1100</v>
      </c>
      <c r="J217">
        <f>SUMIFS('2way'!$AF$3:$AF$7690,'2way'!$Q$3:$Q$7690,"="&amp;B217,'2way'!$Y$3:$Y$7690,"&lt;&gt;P") + SUMIFS('2way'!$AF$3:$AF$7690,'2way'!$R$3:$R$7690,"="&amp;B217,'2way'!$Y$3:$Y$7690,"&lt;&gt;P")</f>
        <v>-1100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1000</v>
      </c>
      <c r="D218">
        <f>SUMIFS('2way'!$AB$3:$AB$7690,'2way'!$Q$3:$Q$7690,"="&amp;B218,'2way'!$Z$3:$Z$7690,"&lt;&gt;P") + SUMIFS('2way'!$AB$3:$AB$7690,'2way'!$R$3:$R$7690,"="&amp;B218,'2way'!$Z$3:$Z$7690,"&lt;&gt;P")</f>
        <v>-1000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1000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68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1000</v>
      </c>
      <c r="J218">
        <f>SUMIFS('2way'!$AF$3:$AF$7690,'2way'!$Q$3:$Q$7690,"="&amp;B218,'2way'!$Y$3:$Y$7690,"&lt;&gt;P") + SUMIFS('2way'!$AF$3:$AF$7690,'2way'!$R$3:$R$7690,"="&amp;B218,'2way'!$Y$3:$Y$7690,"&lt;&gt;P")</f>
        <v>-1000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1100</v>
      </c>
      <c r="D219">
        <f>SUMIFS('2way'!$AB$3:$AB$7690,'2way'!$Q$3:$Q$7690,"="&amp;B219,'2way'!$Z$3:$Z$7690,"&lt;&gt;P") + SUMIFS('2way'!$AB$3:$AB$7690,'2way'!$R$3:$R$7690,"="&amp;B219,'2way'!$Z$3:$Z$7690,"&lt;&gt;P")</f>
        <v>-1100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1100</v>
      </c>
      <c r="G219">
        <f>SUMIFS('2way'!$AD$3:$AD$7690,'2way'!$Q$3:$Q$7690,"="&amp;B219,'2way'!$Y$3:$Y$7690,"&lt;&gt;P") + SUMIFS('2way'!$AD$3:$AD$7690,'2way'!$R$3:$R$7690,"="&amp;D219,'2way'!$Y$3:$Y$7690,"&lt;&gt;P")</f>
        <v>-500</v>
      </c>
      <c r="H219" s="68">
        <f t="shared" si="10"/>
        <v>-0.45454545454545453</v>
      </c>
      <c r="I219">
        <f>SUMIFS('2way'!$Z$3:$Z$7690,'2way'!$Q$3:$Q$7690,"=" &amp;B219,'2way'!$Y$3:$Y$7690,"&lt;&gt;P") + SUMIFS('2way'!$Z$3:$Z$7690,'2way'!$R$3:$R$7690,"=" &amp;B219,'2way'!$Y$3:$Y$7690,"&lt;&gt;P")</f>
        <v>1100</v>
      </c>
      <c r="J219">
        <f>SUMIFS('2way'!$AF$3:$AF$7690,'2way'!$Q$3:$Q$7690,"="&amp;B219,'2way'!$Y$3:$Y$7690,"&lt;&gt;P") + SUMIFS('2way'!$AF$3:$AF$7690,'2way'!$R$3:$R$7690,"="&amp;B219,'2way'!$Y$3:$Y$7690,"&lt;&gt;P")</f>
        <v>-1100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1100</v>
      </c>
      <c r="D220">
        <f>SUMIFS('2way'!$AB$3:$AB$7690,'2way'!$Q$3:$Q$7690,"="&amp;B220,'2way'!$Z$3:$Z$7690,"&lt;&gt;P") + SUMIFS('2way'!$AB$3:$AB$7690,'2way'!$R$3:$R$7690,"="&amp;B220,'2way'!$Z$3:$Z$7690,"&lt;&gt;P")</f>
        <v>-1100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1100</v>
      </c>
      <c r="G220">
        <f>SUMIFS('2way'!$AD$3:$AD$7690,'2way'!$Q$3:$Q$7690,"="&amp;B220,'2way'!$Y$3:$Y$7690,"&lt;&gt;P") + SUMIFS('2way'!$AD$3:$AD$7690,'2way'!$R$3:$R$7690,"="&amp;D220,'2way'!$Y$3:$Y$7690,"&lt;&gt;P")</f>
        <v>-500</v>
      </c>
      <c r="H220" s="68">
        <f t="shared" si="10"/>
        <v>-0.45454545454545453</v>
      </c>
      <c r="I220">
        <f>SUMIFS('2way'!$Z$3:$Z$7690,'2way'!$Q$3:$Q$7690,"=" &amp;B220,'2way'!$Y$3:$Y$7690,"&lt;&gt;P") + SUMIFS('2way'!$Z$3:$Z$7690,'2way'!$R$3:$R$7690,"=" &amp;B220,'2way'!$Y$3:$Y$7690,"&lt;&gt;P")</f>
        <v>1100</v>
      </c>
      <c r="J220">
        <f>SUMIFS('2way'!$AF$3:$AF$7690,'2way'!$Q$3:$Q$7690,"="&amp;B220,'2way'!$Y$3:$Y$7690,"&lt;&gt;P") + SUMIFS('2way'!$AF$3:$AF$7690,'2way'!$R$3:$R$7690,"="&amp;B220,'2way'!$Y$3:$Y$7690,"&lt;&gt;P")</f>
        <v>-1100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1100</v>
      </c>
      <c r="D221">
        <f>SUMIFS('2way'!$AB$3:$AB$7690,'2way'!$Q$3:$Q$7690,"="&amp;B221,'2way'!$Z$3:$Z$7690,"&lt;&gt;P") + SUMIFS('2way'!$AB$3:$AB$7690,'2way'!$R$3:$R$7690,"="&amp;B221,'2way'!$Z$3:$Z$7690,"&lt;&gt;P")</f>
        <v>-1100</v>
      </c>
      <c r="E221" s="68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1100</v>
      </c>
      <c r="G221">
        <f>SUMIFS('2way'!$AD$3:$AD$7690,'2way'!$Q$3:$Q$7690,"="&amp;B221,'2way'!$Y$3:$Y$7690,"&lt;&gt;P") + SUMIFS('2way'!$AD$3:$AD$7690,'2way'!$R$3:$R$7690,"="&amp;D221,'2way'!$Y$3:$Y$7690,"&lt;&gt;P")</f>
        <v>-500</v>
      </c>
      <c r="H221" s="68">
        <f t="shared" si="10"/>
        <v>-0.45454545454545453</v>
      </c>
      <c r="I221">
        <f>SUMIFS('2way'!$Z$3:$Z$7690,'2way'!$Q$3:$Q$7690,"=" &amp;B221,'2way'!$Y$3:$Y$7690,"&lt;&gt;P") + SUMIFS('2way'!$Z$3:$Z$7690,'2way'!$R$3:$R$7690,"=" &amp;B221,'2way'!$Y$3:$Y$7690,"&lt;&gt;P")</f>
        <v>1100</v>
      </c>
      <c r="J221">
        <f>SUMIFS('2way'!$AF$3:$AF$7690,'2way'!$Q$3:$Q$7690,"="&amp;B221,'2way'!$Y$3:$Y$7690,"&lt;&gt;P") + SUMIFS('2way'!$AF$3:$AF$7690,'2way'!$R$3:$R$7690,"="&amp;B221,'2way'!$Y$3:$Y$7690,"&lt;&gt;P")</f>
        <v>-1100</v>
      </c>
      <c r="K221" s="68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1100</v>
      </c>
      <c r="D222">
        <f>SUMIFS('2way'!$AB$3:$AB$7690,'2way'!$Q$3:$Q$7690,"="&amp;B222,'2way'!$Z$3:$Z$7690,"&lt;&gt;P") + SUMIFS('2way'!$AB$3:$AB$7690,'2way'!$R$3:$R$7690,"="&amp;B222,'2way'!$Z$3:$Z$7690,"&lt;&gt;P")</f>
        <v>-1100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1100</v>
      </c>
      <c r="G222">
        <f>SUMIFS('2way'!$AD$3:$AD$7690,'2way'!$Q$3:$Q$7690,"="&amp;B222,'2way'!$Y$3:$Y$7690,"&lt;&gt;P") + SUMIFS('2way'!$AD$3:$AD$7690,'2way'!$R$3:$R$7690,"="&amp;D222,'2way'!$Y$3:$Y$7690,"&lt;&gt;P")</f>
        <v>-500</v>
      </c>
      <c r="H222" s="68">
        <f t="shared" si="10"/>
        <v>-0.45454545454545453</v>
      </c>
      <c r="I222">
        <f>SUMIFS('2way'!$Z$3:$Z$7690,'2way'!$Q$3:$Q$7690,"=" &amp;B222,'2way'!$Y$3:$Y$7690,"&lt;&gt;P") + SUMIFS('2way'!$Z$3:$Z$7690,'2way'!$R$3:$R$7690,"=" &amp;B222,'2way'!$Y$3:$Y$7690,"&lt;&gt;P")</f>
        <v>1100</v>
      </c>
      <c r="J222">
        <f>SUMIFS('2way'!$AF$3:$AF$7690,'2way'!$Q$3:$Q$7690,"="&amp;B222,'2way'!$Y$3:$Y$7690,"&lt;&gt;P") + SUMIFS('2way'!$AF$3:$AF$7690,'2way'!$R$3:$R$7690,"="&amp;B222,'2way'!$Y$3:$Y$7690,"&lt;&gt;P")</f>
        <v>-1100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1100</v>
      </c>
      <c r="D223">
        <f>SUMIFS('2way'!$AB$3:$AB$7690,'2way'!$Q$3:$Q$7690,"="&amp;B223,'2way'!$Z$3:$Z$7690,"&lt;&gt;P") + SUMIFS('2way'!$AB$3:$AB$7690,'2way'!$R$3:$R$7690,"="&amp;B223,'2way'!$Z$3:$Z$7690,"&lt;&gt;P")</f>
        <v>-1100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1100</v>
      </c>
      <c r="G223">
        <f>SUMIFS('2way'!$AD$3:$AD$7690,'2way'!$Q$3:$Q$7690,"="&amp;B223,'2way'!$Y$3:$Y$7690,"&lt;&gt;P") + SUMIFS('2way'!$AD$3:$AD$7690,'2way'!$R$3:$R$7690,"="&amp;D223,'2way'!$Y$3:$Y$7690,"&lt;&gt;P")</f>
        <v>-700</v>
      </c>
      <c r="H223" s="68">
        <f t="shared" si="10"/>
        <v>-0.63636363636363635</v>
      </c>
      <c r="I223">
        <f>SUMIFS('2way'!$Z$3:$Z$7690,'2way'!$Q$3:$Q$7690,"=" &amp;B223,'2way'!$Y$3:$Y$7690,"&lt;&gt;P") + SUMIFS('2way'!$Z$3:$Z$7690,'2way'!$R$3:$R$7690,"=" &amp;B223,'2way'!$Y$3:$Y$7690,"&lt;&gt;P")</f>
        <v>1100</v>
      </c>
      <c r="J223">
        <f>SUMIFS('2way'!$AF$3:$AF$7690,'2way'!$Q$3:$Q$7690,"="&amp;B223,'2way'!$Y$3:$Y$7690,"&lt;&gt;P") + SUMIFS('2way'!$AF$3:$AF$7690,'2way'!$R$3:$R$7690,"="&amp;B223,'2way'!$Y$3:$Y$7690,"&lt;&gt;P")</f>
        <v>-1100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1000</v>
      </c>
      <c r="D224">
        <f>SUMIFS('2way'!$AB$3:$AB$7690,'2way'!$Q$3:$Q$7690,"="&amp;B224,'2way'!$Z$3:$Z$7690,"&lt;&gt;P") + SUMIFS('2way'!$AB$3:$AB$7690,'2way'!$R$3:$R$7690,"="&amp;B224,'2way'!$Z$3:$Z$7690,"&lt;&gt;P")</f>
        <v>-1000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1000</v>
      </c>
      <c r="G224">
        <f>SUMIFS('2way'!$AD$3:$AD$7690,'2way'!$Q$3:$Q$7690,"="&amp;B224,'2way'!$Y$3:$Y$7690,"&lt;&gt;P") + SUMIFS('2way'!$AD$3:$AD$7690,'2way'!$R$3:$R$7690,"="&amp;D224,'2way'!$Y$3:$Y$7690,"&lt;&gt;P")</f>
        <v>-600</v>
      </c>
      <c r="H224" s="68">
        <f t="shared" si="10"/>
        <v>-0.6</v>
      </c>
      <c r="I224">
        <f>SUMIFS('2way'!$Z$3:$Z$7690,'2way'!$Q$3:$Q$7690,"=" &amp;B224,'2way'!$Y$3:$Y$7690,"&lt;&gt;P") + SUMIFS('2way'!$Z$3:$Z$7690,'2way'!$R$3:$R$7690,"=" &amp;B224,'2way'!$Y$3:$Y$7690,"&lt;&gt;P")</f>
        <v>1000</v>
      </c>
      <c r="J224">
        <f>SUMIFS('2way'!$AF$3:$AF$7690,'2way'!$Q$3:$Q$7690,"="&amp;B224,'2way'!$Y$3:$Y$7690,"&lt;&gt;P") + SUMIFS('2way'!$AF$3:$AF$7690,'2way'!$R$3:$R$7690,"="&amp;B224,'2way'!$Y$3:$Y$7690,"&lt;&gt;P")</f>
        <v>-1000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1100</v>
      </c>
      <c r="D225">
        <f>SUMIFS('2way'!$AB$3:$AB$7690,'2way'!$Q$3:$Q$7690,"="&amp;B225,'2way'!$Z$3:$Z$7690,"&lt;&gt;P") + SUMIFS('2way'!$AB$3:$AB$7690,'2way'!$R$3:$R$7690,"="&amp;B225,'2way'!$Z$3:$Z$7690,"&lt;&gt;P")</f>
        <v>-1100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1100</v>
      </c>
      <c r="G225">
        <f>SUMIFS('2way'!$AD$3:$AD$7690,'2way'!$Q$3:$Q$7690,"="&amp;B225,'2way'!$Y$3:$Y$7690,"&lt;&gt;P") + SUMIFS('2way'!$AD$3:$AD$7690,'2way'!$R$3:$R$7690,"="&amp;D225,'2way'!$Y$3:$Y$7690,"&lt;&gt;P")</f>
        <v>-500</v>
      </c>
      <c r="H225" s="68">
        <f t="shared" si="10"/>
        <v>-0.45454545454545453</v>
      </c>
      <c r="I225">
        <f>SUMIFS('2way'!$Z$3:$Z$7690,'2way'!$Q$3:$Q$7690,"=" &amp;B225,'2way'!$Y$3:$Y$7690,"&lt;&gt;P") + SUMIFS('2way'!$Z$3:$Z$7690,'2way'!$R$3:$R$7690,"=" &amp;B225,'2way'!$Y$3:$Y$7690,"&lt;&gt;P")</f>
        <v>1100</v>
      </c>
      <c r="J225">
        <f>SUMIFS('2way'!$AF$3:$AF$7690,'2way'!$Q$3:$Q$7690,"="&amp;B225,'2way'!$Y$3:$Y$7690,"&lt;&gt;P") + SUMIFS('2way'!$AF$3:$AF$7690,'2way'!$R$3:$R$7690,"="&amp;B225,'2way'!$Y$3:$Y$7690,"&lt;&gt;P")</f>
        <v>-1100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1100</v>
      </c>
      <c r="D226">
        <f>SUMIFS('2way'!$AB$3:$AB$7690,'2way'!$Q$3:$Q$7690,"="&amp;B226,'2way'!$Z$3:$Z$7690,"&lt;&gt;P") + SUMIFS('2way'!$AB$3:$AB$7690,'2way'!$R$3:$R$7690,"="&amp;B226,'2way'!$Z$3:$Z$7690,"&lt;&gt;P")</f>
        <v>-1100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1100</v>
      </c>
      <c r="G226">
        <f>SUMIFS('2way'!$AD$3:$AD$7690,'2way'!$Q$3:$Q$7690,"="&amp;B226,'2way'!$Y$3:$Y$7690,"&lt;&gt;P") + SUMIFS('2way'!$AD$3:$AD$7690,'2way'!$R$3:$R$7690,"="&amp;D226,'2way'!$Y$3:$Y$7690,"&lt;&gt;P")</f>
        <v>-500</v>
      </c>
      <c r="H226" s="68">
        <f t="shared" si="10"/>
        <v>-0.45454545454545453</v>
      </c>
      <c r="I226">
        <f>SUMIFS('2way'!$Z$3:$Z$7690,'2way'!$Q$3:$Q$7690,"=" &amp;B226,'2way'!$Y$3:$Y$7690,"&lt;&gt;P") + SUMIFS('2way'!$Z$3:$Z$7690,'2way'!$R$3:$R$7690,"=" &amp;B226,'2way'!$Y$3:$Y$7690,"&lt;&gt;P")</f>
        <v>1100</v>
      </c>
      <c r="J226">
        <f>SUMIFS('2way'!$AF$3:$AF$7690,'2way'!$Q$3:$Q$7690,"="&amp;B226,'2way'!$Y$3:$Y$7690,"&lt;&gt;P") + SUMIFS('2way'!$AF$3:$AF$7690,'2way'!$R$3:$R$7690,"="&amp;B226,'2way'!$Y$3:$Y$7690,"&lt;&gt;P")</f>
        <v>-1100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1100</v>
      </c>
      <c r="D227">
        <f>SUMIFS('2way'!$AB$3:$AB$7690,'2way'!$Q$3:$Q$7690,"="&amp;B227,'2way'!$Z$3:$Z$7690,"&lt;&gt;P") + SUMIFS('2way'!$AB$3:$AB$7690,'2way'!$R$3:$R$7690,"="&amp;B227,'2way'!$Z$3:$Z$7690,"&lt;&gt;P")</f>
        <v>-1100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1100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68">
        <f t="shared" si="10"/>
        <v>-0.54545454545454541</v>
      </c>
      <c r="I227">
        <f>SUMIFS('2way'!$Z$3:$Z$7690,'2way'!$Q$3:$Q$7690,"=" &amp;B227,'2way'!$Y$3:$Y$7690,"&lt;&gt;P") + SUMIFS('2way'!$Z$3:$Z$7690,'2way'!$R$3:$R$7690,"=" &amp;B227,'2way'!$Y$3:$Y$7690,"&lt;&gt;P")</f>
        <v>1100</v>
      </c>
      <c r="J227">
        <f>SUMIFS('2way'!$AF$3:$AF$7690,'2way'!$Q$3:$Q$7690,"="&amp;B227,'2way'!$Y$3:$Y$7690,"&lt;&gt;P") + SUMIFS('2way'!$AF$3:$AF$7690,'2way'!$R$3:$R$7690,"="&amp;B227,'2way'!$Y$3:$Y$7690,"&lt;&gt;P")</f>
        <v>-1100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1100</v>
      </c>
      <c r="D228">
        <f>SUMIFS('2way'!$AB$3:$AB$7690,'2way'!$Q$3:$Q$7690,"="&amp;B228,'2way'!$Z$3:$Z$7690,"&lt;&gt;P") + SUMIFS('2way'!$AB$3:$AB$7690,'2way'!$R$3:$R$7690,"="&amp;B228,'2way'!$Z$3:$Z$7690,"&lt;&gt;P")</f>
        <v>-1100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1100</v>
      </c>
      <c r="G228">
        <f>SUMIFS('2way'!$AD$3:$AD$7690,'2way'!$Q$3:$Q$7690,"="&amp;B228,'2way'!$Y$3:$Y$7690,"&lt;&gt;P") + SUMIFS('2way'!$AD$3:$AD$7690,'2way'!$R$3:$R$7690,"="&amp;D228,'2way'!$Y$3:$Y$7690,"&lt;&gt;P")</f>
        <v>-600</v>
      </c>
      <c r="H228" s="68">
        <f t="shared" si="10"/>
        <v>-0.54545454545454541</v>
      </c>
      <c r="I228">
        <f>SUMIFS('2way'!$Z$3:$Z$7690,'2way'!$Q$3:$Q$7690,"=" &amp;B228,'2way'!$Y$3:$Y$7690,"&lt;&gt;P") + SUMIFS('2way'!$Z$3:$Z$7690,'2way'!$R$3:$R$7690,"=" &amp;B228,'2way'!$Y$3:$Y$7690,"&lt;&gt;P")</f>
        <v>1100</v>
      </c>
      <c r="J228">
        <f>SUMIFS('2way'!$AF$3:$AF$7690,'2way'!$Q$3:$Q$7690,"="&amp;B228,'2way'!$Y$3:$Y$7690,"&lt;&gt;P") + SUMIFS('2way'!$AF$3:$AF$7690,'2way'!$R$3:$R$7690,"="&amp;B228,'2way'!$Y$3:$Y$7690,"&lt;&gt;P")</f>
        <v>-1100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1000</v>
      </c>
      <c r="D229">
        <f>SUMIFS('2way'!$AB$3:$AB$7690,'2way'!$Q$3:$Q$7690,"="&amp;B229,'2way'!$Z$3:$Z$7690,"&lt;&gt;P") + SUMIFS('2way'!$AB$3:$AB$7690,'2way'!$R$3:$R$7690,"="&amp;B229,'2way'!$Z$3:$Z$7690,"&lt;&gt;P")</f>
        <v>-1100</v>
      </c>
      <c r="E229" s="68">
        <f t="shared" si="9"/>
        <v>-1.1000000000000001</v>
      </c>
      <c r="F229">
        <f>SUMIFS('2way'!$Z$3:$Z$7690,'2way'!$Q$3:$Q$7690,"=" &amp;B229,'2way'!$Y$3:$Y$7690,"&lt;&gt;P") + SUMIFS('2way'!$Z$3:$Z$7690,'2way'!$R$3:$R$7690,"=" &amp;B229,'2way'!$Y$3:$Y$7690,"&lt;&gt;P")</f>
        <v>1000</v>
      </c>
      <c r="G229">
        <f>SUMIFS('2way'!$AD$3:$AD$7690,'2way'!$Q$3:$Q$7690,"="&amp;B229,'2way'!$Y$3:$Y$7690,"&lt;&gt;P") + SUMIFS('2way'!$AD$3:$AD$7690,'2way'!$R$3:$R$7690,"="&amp;D229,'2way'!$Y$3:$Y$7690,"&lt;&gt;P")</f>
        <v>-500</v>
      </c>
      <c r="H229" s="68">
        <f t="shared" si="10"/>
        <v>-0.5</v>
      </c>
      <c r="I229">
        <f>SUMIFS('2way'!$Z$3:$Z$7690,'2way'!$Q$3:$Q$7690,"=" &amp;B229,'2way'!$Y$3:$Y$7690,"&lt;&gt;P") + SUMIFS('2way'!$Z$3:$Z$7690,'2way'!$R$3:$R$7690,"=" &amp;B229,'2way'!$Y$3:$Y$7690,"&lt;&gt;P")</f>
        <v>1000</v>
      </c>
      <c r="J229">
        <f>SUMIFS('2way'!$AF$3:$AF$7690,'2way'!$Q$3:$Q$7690,"="&amp;B229,'2way'!$Y$3:$Y$7690,"&lt;&gt;P") + SUMIFS('2way'!$AF$3:$AF$7690,'2way'!$R$3:$R$7690,"="&amp;B229,'2way'!$Y$3:$Y$7690,"&lt;&gt;P")</f>
        <v>-1000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1100</v>
      </c>
      <c r="D230">
        <f>SUMIFS('2way'!$AB$3:$AB$7690,'2way'!$Q$3:$Q$7690,"="&amp;B230,'2way'!$Z$3:$Z$7690,"&lt;&gt;P") + SUMIFS('2way'!$AB$3:$AB$7690,'2way'!$R$3:$R$7690,"="&amp;B230,'2way'!$Z$3:$Z$7690,"&lt;&gt;P")</f>
        <v>-1100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1100</v>
      </c>
      <c r="G230">
        <f>SUMIFS('2way'!$AD$3:$AD$7690,'2way'!$Q$3:$Q$7690,"="&amp;B230,'2way'!$Y$3:$Y$7690,"&lt;&gt;P") + SUMIFS('2way'!$AD$3:$AD$7690,'2way'!$R$3:$R$7690,"="&amp;D230,'2way'!$Y$3:$Y$7690,"&lt;&gt;P")</f>
        <v>-600</v>
      </c>
      <c r="H230" s="68">
        <f t="shared" si="10"/>
        <v>-0.54545454545454541</v>
      </c>
      <c r="I230">
        <f>SUMIFS('2way'!$Z$3:$Z$7690,'2way'!$Q$3:$Q$7690,"=" &amp;B230,'2way'!$Y$3:$Y$7690,"&lt;&gt;P") + SUMIFS('2way'!$Z$3:$Z$7690,'2way'!$R$3:$R$7690,"=" &amp;B230,'2way'!$Y$3:$Y$7690,"&lt;&gt;P")</f>
        <v>1100</v>
      </c>
      <c r="J230">
        <f>SUMIFS('2way'!$AF$3:$AF$7690,'2way'!$Q$3:$Q$7690,"="&amp;B230,'2way'!$Y$3:$Y$7690,"&lt;&gt;P") + SUMIFS('2way'!$AF$3:$AF$7690,'2way'!$R$3:$R$7690,"="&amp;B230,'2way'!$Y$3:$Y$7690,"&lt;&gt;P")</f>
        <v>-1100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1100</v>
      </c>
      <c r="D231">
        <f>SUMIFS('2way'!$AB$3:$AB$7690,'2way'!$Q$3:$Q$7690,"="&amp;B231,'2way'!$Z$3:$Z$7690,"&lt;&gt;P") + SUMIFS('2way'!$AB$3:$AB$7690,'2way'!$R$3:$R$7690,"="&amp;B231,'2way'!$Z$3:$Z$7690,"&lt;&gt;P")</f>
        <v>-1200</v>
      </c>
      <c r="E231" s="68">
        <f t="shared" si="9"/>
        <v>-1.0909090909090908</v>
      </c>
      <c r="F231">
        <f>SUMIFS('2way'!$Z$3:$Z$7690,'2way'!$Q$3:$Q$7690,"=" &amp;B231,'2way'!$Y$3:$Y$7690,"&lt;&gt;P") + SUMIFS('2way'!$Z$3:$Z$7690,'2way'!$R$3:$R$7690,"=" &amp;B231,'2way'!$Y$3:$Y$7690,"&lt;&gt;P")</f>
        <v>1100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68">
        <f t="shared" si="10"/>
        <v>-0.54545454545454541</v>
      </c>
      <c r="I231">
        <f>SUMIFS('2way'!$Z$3:$Z$7690,'2way'!$Q$3:$Q$7690,"=" &amp;B231,'2way'!$Y$3:$Y$7690,"&lt;&gt;P") + SUMIFS('2way'!$Z$3:$Z$7690,'2way'!$R$3:$R$7690,"=" &amp;B231,'2way'!$Y$3:$Y$7690,"&lt;&gt;P")</f>
        <v>1100</v>
      </c>
      <c r="J231">
        <f>SUMIFS('2way'!$AF$3:$AF$7690,'2way'!$Q$3:$Q$7690,"="&amp;B231,'2way'!$Y$3:$Y$7690,"&lt;&gt;P") + SUMIFS('2way'!$AF$3:$AF$7690,'2way'!$R$3:$R$7690,"="&amp;B231,'2way'!$Y$3:$Y$7690,"&lt;&gt;P")</f>
        <v>-1100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1200</v>
      </c>
      <c r="D232">
        <f>SUMIFS('2way'!$AB$3:$AB$7690,'2way'!$Q$3:$Q$7690,"="&amp;B232,'2way'!$Z$3:$Z$7690,"&lt;&gt;P") + SUMIFS('2way'!$AB$3:$AB$7690,'2way'!$R$3:$R$7690,"="&amp;B232,'2way'!$Z$3:$Z$7690,"&lt;&gt;P")</f>
        <v>-1200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1200</v>
      </c>
      <c r="G232">
        <f>SUMIFS('2way'!$AD$3:$AD$7690,'2way'!$Q$3:$Q$7690,"="&amp;B232,'2way'!$Y$3:$Y$7690,"&lt;&gt;P") + SUMIFS('2way'!$AD$3:$AD$7690,'2way'!$R$3:$R$7690,"="&amp;D232,'2way'!$Y$3:$Y$7690,"&lt;&gt;P")</f>
        <v>-800</v>
      </c>
      <c r="H232" s="68">
        <f t="shared" si="10"/>
        <v>-0.66666666666666663</v>
      </c>
      <c r="I232">
        <f>SUMIFS('2way'!$Z$3:$Z$7690,'2way'!$Q$3:$Q$7690,"=" &amp;B232,'2way'!$Y$3:$Y$7690,"&lt;&gt;P") + SUMIFS('2way'!$Z$3:$Z$7690,'2way'!$R$3:$R$7690,"=" &amp;B232,'2way'!$Y$3:$Y$7690,"&lt;&gt;P")</f>
        <v>1200</v>
      </c>
      <c r="J232">
        <f>SUMIFS('2way'!$AF$3:$AF$7690,'2way'!$Q$3:$Q$7690,"="&amp;B232,'2way'!$Y$3:$Y$7690,"&lt;&gt;P") + SUMIFS('2way'!$AF$3:$AF$7690,'2way'!$R$3:$R$7690,"="&amp;B232,'2way'!$Y$3:$Y$7690,"&lt;&gt;P")</f>
        <v>-1200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1300</v>
      </c>
      <c r="D233">
        <f>SUMIFS('2way'!$AB$3:$AB$7690,'2way'!$Q$3:$Q$7690,"="&amp;B233,'2way'!$Z$3:$Z$7690,"&lt;&gt;P") + SUMIFS('2way'!$AB$3:$AB$7690,'2way'!$R$3:$R$7690,"="&amp;B233,'2way'!$Z$3:$Z$7690,"&lt;&gt;P")</f>
        <v>-1300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1300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68">
        <f t="shared" si="10"/>
        <v>-0.38461538461538464</v>
      </c>
      <c r="I233">
        <f>SUMIFS('2way'!$Z$3:$Z$7690,'2way'!$Q$3:$Q$7690,"=" &amp;B233,'2way'!$Y$3:$Y$7690,"&lt;&gt;P") + SUMIFS('2way'!$Z$3:$Z$7690,'2way'!$R$3:$R$7690,"=" &amp;B233,'2way'!$Y$3:$Y$7690,"&lt;&gt;P")</f>
        <v>1300</v>
      </c>
      <c r="J233">
        <f>SUMIFS('2way'!$AF$3:$AF$7690,'2way'!$Q$3:$Q$7690,"="&amp;B233,'2way'!$Y$3:$Y$7690,"&lt;&gt;P") + SUMIFS('2way'!$AF$3:$AF$7690,'2way'!$R$3:$R$7690,"="&amp;B233,'2way'!$Y$3:$Y$7690,"&lt;&gt;P")</f>
        <v>-1300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1200</v>
      </c>
      <c r="D234">
        <f>SUMIFS('2way'!$AB$3:$AB$7690,'2way'!$Q$3:$Q$7690,"="&amp;B234,'2way'!$Z$3:$Z$7690,"&lt;&gt;P") + SUMIFS('2way'!$AB$3:$AB$7690,'2way'!$R$3:$R$7690,"="&amp;B234,'2way'!$Z$3:$Z$7690,"&lt;&gt;P")</f>
        <v>-1200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1200</v>
      </c>
      <c r="G234">
        <f>SUMIFS('2way'!$AD$3:$AD$7690,'2way'!$Q$3:$Q$7690,"="&amp;B234,'2way'!$Y$3:$Y$7690,"&lt;&gt;P") + SUMIFS('2way'!$AD$3:$AD$7690,'2way'!$R$3:$R$7690,"="&amp;D234,'2way'!$Y$3:$Y$7690,"&lt;&gt;P")</f>
        <v>-500</v>
      </c>
      <c r="H234" s="68">
        <f t="shared" si="10"/>
        <v>-0.41666666666666669</v>
      </c>
      <c r="I234">
        <f>SUMIFS('2way'!$Z$3:$Z$7690,'2way'!$Q$3:$Q$7690,"=" &amp;B234,'2way'!$Y$3:$Y$7690,"&lt;&gt;P") + SUMIFS('2way'!$Z$3:$Z$7690,'2way'!$R$3:$R$7690,"=" &amp;B234,'2way'!$Y$3:$Y$7690,"&lt;&gt;P")</f>
        <v>1200</v>
      </c>
      <c r="J234">
        <f>SUMIFS('2way'!$AF$3:$AF$7690,'2way'!$Q$3:$Q$7690,"="&amp;B234,'2way'!$Y$3:$Y$7690,"&lt;&gt;P") + SUMIFS('2way'!$AF$3:$AF$7690,'2way'!$R$3:$R$7690,"="&amp;B234,'2way'!$Y$3:$Y$7690,"&lt;&gt;P")</f>
        <v>-1200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1200</v>
      </c>
      <c r="D235">
        <f>SUMIFS('2way'!$AB$3:$AB$7690,'2way'!$Q$3:$Q$7690,"="&amp;B235,'2way'!$Z$3:$Z$7690,"&lt;&gt;P") + SUMIFS('2way'!$AB$3:$AB$7690,'2way'!$R$3:$R$7690,"="&amp;B235,'2way'!$Z$3:$Z$7690,"&lt;&gt;P")</f>
        <v>-1300</v>
      </c>
      <c r="E235" s="68">
        <f t="shared" si="9"/>
        <v>-1.0833333333333333</v>
      </c>
      <c r="F235">
        <f>SUMIFS('2way'!$Z$3:$Z$7690,'2way'!$Q$3:$Q$7690,"=" &amp;B235,'2way'!$Y$3:$Y$7690,"&lt;&gt;P") + SUMIFS('2way'!$Z$3:$Z$7690,'2way'!$R$3:$R$7690,"=" &amp;B235,'2way'!$Y$3:$Y$7690,"&lt;&gt;P")</f>
        <v>1200</v>
      </c>
      <c r="G235">
        <f>SUMIFS('2way'!$AD$3:$AD$7690,'2way'!$Q$3:$Q$7690,"="&amp;B235,'2way'!$Y$3:$Y$7690,"&lt;&gt;P") + SUMIFS('2way'!$AD$3:$AD$7690,'2way'!$R$3:$R$7690,"="&amp;D235,'2way'!$Y$3:$Y$7690,"&lt;&gt;P")</f>
        <v>-500</v>
      </c>
      <c r="H235" s="68">
        <f t="shared" si="10"/>
        <v>-0.41666666666666669</v>
      </c>
      <c r="I235">
        <f>SUMIFS('2way'!$Z$3:$Z$7690,'2way'!$Q$3:$Q$7690,"=" &amp;B235,'2way'!$Y$3:$Y$7690,"&lt;&gt;P") + SUMIFS('2way'!$Z$3:$Z$7690,'2way'!$R$3:$R$7690,"=" &amp;B235,'2way'!$Y$3:$Y$7690,"&lt;&gt;P")</f>
        <v>1200</v>
      </c>
      <c r="J235">
        <f>SUMIFS('2way'!$AF$3:$AF$7690,'2way'!$Q$3:$Q$7690,"="&amp;B235,'2way'!$Y$3:$Y$7690,"&lt;&gt;P") + SUMIFS('2way'!$AF$3:$AF$7690,'2way'!$R$3:$R$7690,"="&amp;B235,'2way'!$Y$3:$Y$7690,"&lt;&gt;P")</f>
        <v>-1200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1200</v>
      </c>
      <c r="D236">
        <f>SUMIFS('2way'!$AB$3:$AB$7690,'2way'!$Q$3:$Q$7690,"="&amp;B236,'2way'!$Z$3:$Z$7690,"&lt;&gt;P") + SUMIFS('2way'!$AB$3:$AB$7690,'2way'!$R$3:$R$7690,"="&amp;B236,'2way'!$Z$3:$Z$7690,"&lt;&gt;P")</f>
        <v>-1300</v>
      </c>
      <c r="E236" s="68">
        <f t="shared" si="9"/>
        <v>-1.0833333333333333</v>
      </c>
      <c r="F236">
        <f>SUMIFS('2way'!$Z$3:$Z$7690,'2way'!$Q$3:$Q$7690,"=" &amp;B236,'2way'!$Y$3:$Y$7690,"&lt;&gt;P") + SUMIFS('2way'!$Z$3:$Z$7690,'2way'!$R$3:$R$7690,"=" &amp;B236,'2way'!$Y$3:$Y$7690,"&lt;&gt;P")</f>
        <v>1200</v>
      </c>
      <c r="G236">
        <f>SUMIFS('2way'!$AD$3:$AD$7690,'2way'!$Q$3:$Q$7690,"="&amp;B236,'2way'!$Y$3:$Y$7690,"&lt;&gt;P") + SUMIFS('2way'!$AD$3:$AD$7690,'2way'!$R$3:$R$7690,"="&amp;D236,'2way'!$Y$3:$Y$7690,"&lt;&gt;P")</f>
        <v>-500</v>
      </c>
      <c r="H236" s="68">
        <f t="shared" si="10"/>
        <v>-0.41666666666666669</v>
      </c>
      <c r="I236">
        <f>SUMIFS('2way'!$Z$3:$Z$7690,'2way'!$Q$3:$Q$7690,"=" &amp;B236,'2way'!$Y$3:$Y$7690,"&lt;&gt;P") + SUMIFS('2way'!$Z$3:$Z$7690,'2way'!$R$3:$R$7690,"=" &amp;B236,'2way'!$Y$3:$Y$7690,"&lt;&gt;P")</f>
        <v>1200</v>
      </c>
      <c r="J236">
        <f>SUMIFS('2way'!$AF$3:$AF$7690,'2way'!$Q$3:$Q$7690,"="&amp;B236,'2way'!$Y$3:$Y$7690,"&lt;&gt;P") + SUMIFS('2way'!$AF$3:$AF$7690,'2way'!$R$3:$R$7690,"="&amp;B236,'2way'!$Y$3:$Y$7690,"&lt;&gt;P")</f>
        <v>-1200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1100</v>
      </c>
      <c r="D237">
        <f>SUMIFS('2way'!$AB$3:$AB$7690,'2way'!$Q$3:$Q$7690,"="&amp;B237,'2way'!$Z$3:$Z$7690,"&lt;&gt;P") + SUMIFS('2way'!$AB$3:$AB$7690,'2way'!$R$3:$R$7690,"="&amp;B237,'2way'!$Z$3:$Z$7690,"&lt;&gt;P")</f>
        <v>-1200</v>
      </c>
      <c r="E237" s="68">
        <f t="shared" si="9"/>
        <v>-1.0909090909090908</v>
      </c>
      <c r="F237">
        <f>SUMIFS('2way'!$Z$3:$Z$7690,'2way'!$Q$3:$Q$7690,"=" &amp;B237,'2way'!$Y$3:$Y$7690,"&lt;&gt;P") + SUMIFS('2way'!$Z$3:$Z$7690,'2way'!$R$3:$R$7690,"=" &amp;B237,'2way'!$Y$3:$Y$7690,"&lt;&gt;P")</f>
        <v>1100</v>
      </c>
      <c r="G237">
        <f>SUMIFS('2way'!$AD$3:$AD$7690,'2way'!$Q$3:$Q$7690,"="&amp;B237,'2way'!$Y$3:$Y$7690,"&lt;&gt;P") + SUMIFS('2way'!$AD$3:$AD$7690,'2way'!$R$3:$R$7690,"="&amp;D237,'2way'!$Y$3:$Y$7690,"&lt;&gt;P")</f>
        <v>-600</v>
      </c>
      <c r="H237" s="68">
        <f t="shared" si="10"/>
        <v>-0.54545454545454541</v>
      </c>
      <c r="I237">
        <f>SUMIFS('2way'!$Z$3:$Z$7690,'2way'!$Q$3:$Q$7690,"=" &amp;B237,'2way'!$Y$3:$Y$7690,"&lt;&gt;P") + SUMIFS('2way'!$Z$3:$Z$7690,'2way'!$R$3:$R$7690,"=" &amp;B237,'2way'!$Y$3:$Y$7690,"&lt;&gt;P")</f>
        <v>1100</v>
      </c>
      <c r="J237">
        <f>SUMIFS('2way'!$AF$3:$AF$7690,'2way'!$Q$3:$Q$7690,"="&amp;B237,'2way'!$Y$3:$Y$7690,"&lt;&gt;P") + SUMIFS('2way'!$AF$3:$AF$7690,'2way'!$R$3:$R$7690,"="&amp;B237,'2way'!$Y$3:$Y$7690,"&lt;&gt;P")</f>
        <v>-1100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1200</v>
      </c>
      <c r="D238">
        <f>SUMIFS('2way'!$AB$3:$AB$7690,'2way'!$Q$3:$Q$7690,"="&amp;B238,'2way'!$Z$3:$Z$7690,"&lt;&gt;P") + SUMIFS('2way'!$AB$3:$AB$7690,'2way'!$R$3:$R$7690,"="&amp;B238,'2way'!$Z$3:$Z$7690,"&lt;&gt;P")</f>
        <v>-1200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1200</v>
      </c>
      <c r="G238">
        <f>SUMIFS('2way'!$AD$3:$AD$7690,'2way'!$Q$3:$Q$7690,"="&amp;B238,'2way'!$Y$3:$Y$7690,"&lt;&gt;P") + SUMIFS('2way'!$AD$3:$AD$7690,'2way'!$R$3:$R$7690,"="&amp;D238,'2way'!$Y$3:$Y$7690,"&lt;&gt;P")</f>
        <v>-700</v>
      </c>
      <c r="H238" s="68">
        <f t="shared" si="10"/>
        <v>-0.58333333333333337</v>
      </c>
      <c r="I238">
        <f>SUMIFS('2way'!$Z$3:$Z$7690,'2way'!$Q$3:$Q$7690,"=" &amp;B238,'2way'!$Y$3:$Y$7690,"&lt;&gt;P") + SUMIFS('2way'!$Z$3:$Z$7690,'2way'!$R$3:$R$7690,"=" &amp;B238,'2way'!$Y$3:$Y$7690,"&lt;&gt;P")</f>
        <v>1200</v>
      </c>
      <c r="J238">
        <f>SUMIFS('2way'!$AF$3:$AF$7690,'2way'!$Q$3:$Q$7690,"="&amp;B238,'2way'!$Y$3:$Y$7690,"&lt;&gt;P") + SUMIFS('2way'!$AF$3:$AF$7690,'2way'!$R$3:$R$7690,"="&amp;B238,'2way'!$Y$3:$Y$7690,"&lt;&gt;P")</f>
        <v>-1200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1300</v>
      </c>
      <c r="D239">
        <f>SUMIFS('2way'!$AB$3:$AB$7690,'2way'!$Q$3:$Q$7690,"="&amp;B239,'2way'!$Z$3:$Z$7690,"&lt;&gt;P") + SUMIFS('2way'!$AB$3:$AB$7690,'2way'!$R$3:$R$7690,"="&amp;B239,'2way'!$Z$3:$Z$7690,"&lt;&gt;P")</f>
        <v>-1300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1300</v>
      </c>
      <c r="G239">
        <f>SUMIFS('2way'!$AD$3:$AD$7690,'2way'!$Q$3:$Q$7690,"="&amp;B239,'2way'!$Y$3:$Y$7690,"&lt;&gt;P") + SUMIFS('2way'!$AD$3:$AD$7690,'2way'!$R$3:$R$7690,"="&amp;D239,'2way'!$Y$3:$Y$7690,"&lt;&gt;P")</f>
        <v>-600</v>
      </c>
      <c r="H239" s="68">
        <f t="shared" si="10"/>
        <v>-0.46153846153846156</v>
      </c>
      <c r="I239">
        <f>SUMIFS('2way'!$Z$3:$Z$7690,'2way'!$Q$3:$Q$7690,"=" &amp;B239,'2way'!$Y$3:$Y$7690,"&lt;&gt;P") + SUMIFS('2way'!$Z$3:$Z$7690,'2way'!$R$3:$R$7690,"=" &amp;B239,'2way'!$Y$3:$Y$7690,"&lt;&gt;P")</f>
        <v>1300</v>
      </c>
      <c r="J239">
        <f>SUMIFS('2way'!$AF$3:$AF$7690,'2way'!$Q$3:$Q$7690,"="&amp;B239,'2way'!$Y$3:$Y$7690,"&lt;&gt;P") + SUMIFS('2way'!$AF$3:$AF$7690,'2way'!$R$3:$R$7690,"="&amp;B239,'2way'!$Y$3:$Y$7690,"&lt;&gt;P")</f>
        <v>-1300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1300</v>
      </c>
      <c r="D240">
        <f>SUMIFS('2way'!$AB$3:$AB$7690,'2way'!$Q$3:$Q$7690,"="&amp;B240,'2way'!$Z$3:$Z$7690,"&lt;&gt;P") + SUMIFS('2way'!$AB$3:$AB$7690,'2way'!$R$3:$R$7690,"="&amp;B240,'2way'!$Z$3:$Z$7690,"&lt;&gt;P")</f>
        <v>-1300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1300</v>
      </c>
      <c r="G240">
        <f>SUMIFS('2way'!$AD$3:$AD$7690,'2way'!$Q$3:$Q$7690,"="&amp;B240,'2way'!$Y$3:$Y$7690,"&lt;&gt;P") + SUMIFS('2way'!$AD$3:$AD$7690,'2way'!$R$3:$R$7690,"="&amp;D240,'2way'!$Y$3:$Y$7690,"&lt;&gt;P")</f>
        <v>-700</v>
      </c>
      <c r="H240" s="68">
        <f t="shared" si="10"/>
        <v>-0.53846153846153844</v>
      </c>
      <c r="I240">
        <f>SUMIFS('2way'!$Z$3:$Z$7690,'2way'!$Q$3:$Q$7690,"=" &amp;B240,'2way'!$Y$3:$Y$7690,"&lt;&gt;P") + SUMIFS('2way'!$Z$3:$Z$7690,'2way'!$R$3:$R$7690,"=" &amp;B240,'2way'!$Y$3:$Y$7690,"&lt;&gt;P")</f>
        <v>1300</v>
      </c>
      <c r="J240">
        <f>SUMIFS('2way'!$AF$3:$AF$7690,'2way'!$Q$3:$Q$7690,"="&amp;B240,'2way'!$Y$3:$Y$7690,"&lt;&gt;P") + SUMIFS('2way'!$AF$3:$AF$7690,'2way'!$R$3:$R$7690,"="&amp;B240,'2way'!$Y$3:$Y$7690,"&lt;&gt;P")</f>
        <v>-1300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1300</v>
      </c>
      <c r="D241">
        <f>SUMIFS('2way'!$AB$3:$AB$7690,'2way'!$Q$3:$Q$7690,"="&amp;B241,'2way'!$Z$3:$Z$7690,"&lt;&gt;P") + SUMIFS('2way'!$AB$3:$AB$7690,'2way'!$R$3:$R$7690,"="&amp;B241,'2way'!$Z$3:$Z$7690,"&lt;&gt;P")</f>
        <v>-1300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1300</v>
      </c>
      <c r="G241">
        <f>SUMIFS('2way'!$AD$3:$AD$7690,'2way'!$Q$3:$Q$7690,"="&amp;B241,'2way'!$Y$3:$Y$7690,"&lt;&gt;P") + SUMIFS('2way'!$AD$3:$AD$7690,'2way'!$R$3:$R$7690,"="&amp;D241,'2way'!$Y$3:$Y$7690,"&lt;&gt;P")</f>
        <v>-800</v>
      </c>
      <c r="H241" s="68">
        <f t="shared" si="10"/>
        <v>-0.61538461538461542</v>
      </c>
      <c r="I241">
        <f>SUMIFS('2way'!$Z$3:$Z$7690,'2way'!$Q$3:$Q$7690,"=" &amp;B241,'2way'!$Y$3:$Y$7690,"&lt;&gt;P") + SUMIFS('2way'!$Z$3:$Z$7690,'2way'!$R$3:$R$7690,"=" &amp;B241,'2way'!$Y$3:$Y$7690,"&lt;&gt;P")</f>
        <v>1300</v>
      </c>
      <c r="J241">
        <f>SUMIFS('2way'!$AF$3:$AF$7690,'2way'!$Q$3:$Q$7690,"="&amp;B241,'2way'!$Y$3:$Y$7690,"&lt;&gt;P") + SUMIFS('2way'!$AF$3:$AF$7690,'2way'!$R$3:$R$7690,"="&amp;B241,'2way'!$Y$3:$Y$7690,"&lt;&gt;P")</f>
        <v>-1300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1100</v>
      </c>
      <c r="D242">
        <f>SUMIFS('2way'!$AB$3:$AB$7690,'2way'!$Q$3:$Q$7690,"="&amp;B242,'2way'!$Z$3:$Z$7690,"&lt;&gt;P") + SUMIFS('2way'!$AB$3:$AB$7690,'2way'!$R$3:$R$7690,"="&amp;B242,'2way'!$Z$3:$Z$7690,"&lt;&gt;P")</f>
        <v>-1100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1100</v>
      </c>
      <c r="G242">
        <f>SUMIFS('2way'!$AD$3:$AD$7690,'2way'!$Q$3:$Q$7690,"="&amp;B242,'2way'!$Y$3:$Y$7690,"&lt;&gt;P") + SUMIFS('2way'!$AD$3:$AD$7690,'2way'!$R$3:$R$7690,"="&amp;D242,'2way'!$Y$3:$Y$7690,"&lt;&gt;P")</f>
        <v>-400</v>
      </c>
      <c r="H242" s="68">
        <f t="shared" si="10"/>
        <v>-0.36363636363636365</v>
      </c>
      <c r="I242">
        <f>SUMIFS('2way'!$Z$3:$Z$7690,'2way'!$Q$3:$Q$7690,"=" &amp;B242,'2way'!$Y$3:$Y$7690,"&lt;&gt;P") + SUMIFS('2way'!$Z$3:$Z$7690,'2way'!$R$3:$R$7690,"=" &amp;B242,'2way'!$Y$3:$Y$7690,"&lt;&gt;P")</f>
        <v>1100</v>
      </c>
      <c r="J242">
        <f>SUMIFS('2way'!$AF$3:$AF$7690,'2way'!$Q$3:$Q$7690,"="&amp;B242,'2way'!$Y$3:$Y$7690,"&lt;&gt;P") + SUMIFS('2way'!$AF$3:$AF$7690,'2way'!$R$3:$R$7690,"="&amp;B242,'2way'!$Y$3:$Y$7690,"&lt;&gt;P")</f>
        <v>-1100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1100</v>
      </c>
      <c r="D243">
        <f>SUMIFS('2way'!$AB$3:$AB$7690,'2way'!$Q$3:$Q$7690,"="&amp;B243,'2way'!$Z$3:$Z$7690,"&lt;&gt;P") + SUMIFS('2way'!$AB$3:$AB$7690,'2way'!$R$3:$R$7690,"="&amp;B243,'2way'!$Z$3:$Z$7690,"&lt;&gt;P")</f>
        <v>-1200</v>
      </c>
      <c r="E243" s="68">
        <f t="shared" si="9"/>
        <v>-1.0909090909090908</v>
      </c>
      <c r="F243">
        <f>SUMIFS('2way'!$Z$3:$Z$7690,'2way'!$Q$3:$Q$7690,"=" &amp;B243,'2way'!$Y$3:$Y$7690,"&lt;&gt;P") + SUMIFS('2way'!$Z$3:$Z$7690,'2way'!$R$3:$R$7690,"=" &amp;B243,'2way'!$Y$3:$Y$7690,"&lt;&gt;P")</f>
        <v>1100</v>
      </c>
      <c r="G243">
        <f>SUMIFS('2way'!$AD$3:$AD$7690,'2way'!$Q$3:$Q$7690,"="&amp;B243,'2way'!$Y$3:$Y$7690,"&lt;&gt;P") + SUMIFS('2way'!$AD$3:$AD$7690,'2way'!$R$3:$R$7690,"="&amp;D243,'2way'!$Y$3:$Y$7690,"&lt;&gt;P")</f>
        <v>-500</v>
      </c>
      <c r="H243" s="68">
        <f t="shared" si="10"/>
        <v>-0.45454545454545453</v>
      </c>
      <c r="I243">
        <f>SUMIFS('2way'!$Z$3:$Z$7690,'2way'!$Q$3:$Q$7690,"=" &amp;B243,'2way'!$Y$3:$Y$7690,"&lt;&gt;P") + SUMIFS('2way'!$Z$3:$Z$7690,'2way'!$R$3:$R$7690,"=" &amp;B243,'2way'!$Y$3:$Y$7690,"&lt;&gt;P")</f>
        <v>1100</v>
      </c>
      <c r="J243">
        <f>SUMIFS('2way'!$AF$3:$AF$7690,'2way'!$Q$3:$Q$7690,"="&amp;B243,'2way'!$Y$3:$Y$7690,"&lt;&gt;P") + SUMIFS('2way'!$AF$3:$AF$7690,'2way'!$R$3:$R$7690,"="&amp;B243,'2way'!$Y$3:$Y$7690,"&lt;&gt;P")</f>
        <v>-1100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1200</v>
      </c>
      <c r="D244">
        <f>SUMIFS('2way'!$AB$3:$AB$7690,'2way'!$Q$3:$Q$7690,"="&amp;B244,'2way'!$Z$3:$Z$7690,"&lt;&gt;P") + SUMIFS('2way'!$AB$3:$AB$7690,'2way'!$R$3:$R$7690,"="&amp;B244,'2way'!$Z$3:$Z$7690,"&lt;&gt;P")</f>
        <v>-1200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1200</v>
      </c>
      <c r="G244">
        <f>SUMIFS('2way'!$AD$3:$AD$7690,'2way'!$Q$3:$Q$7690,"="&amp;B244,'2way'!$Y$3:$Y$7690,"&lt;&gt;P") + SUMIFS('2way'!$AD$3:$AD$7690,'2way'!$R$3:$R$7690,"="&amp;D244,'2way'!$Y$3:$Y$7690,"&lt;&gt;P")</f>
        <v>-600</v>
      </c>
      <c r="H244" s="68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1200</v>
      </c>
      <c r="J244">
        <f>SUMIFS('2way'!$AF$3:$AF$7690,'2way'!$Q$3:$Q$7690,"="&amp;B244,'2way'!$Y$3:$Y$7690,"&lt;&gt;P") + SUMIFS('2way'!$AF$3:$AF$7690,'2way'!$R$3:$R$7690,"="&amp;B244,'2way'!$Y$3:$Y$7690,"&lt;&gt;P")</f>
        <v>-1200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1100</v>
      </c>
      <c r="D245">
        <f>SUMIFS('2way'!$AB$3:$AB$7690,'2way'!$Q$3:$Q$7690,"="&amp;B245,'2way'!$Z$3:$Z$7690,"&lt;&gt;P") + SUMIFS('2way'!$AB$3:$AB$7690,'2way'!$R$3:$R$7690,"="&amp;B245,'2way'!$Z$3:$Z$7690,"&lt;&gt;P")</f>
        <v>-1200</v>
      </c>
      <c r="E245" s="68">
        <f t="shared" si="9"/>
        <v>-1.0909090909090908</v>
      </c>
      <c r="F245">
        <f>SUMIFS('2way'!$Z$3:$Z$7690,'2way'!$Q$3:$Q$7690,"=" &amp;B245,'2way'!$Y$3:$Y$7690,"&lt;&gt;P") + SUMIFS('2way'!$Z$3:$Z$7690,'2way'!$R$3:$R$7690,"=" &amp;B245,'2way'!$Y$3:$Y$7690,"&lt;&gt;P")</f>
        <v>1100</v>
      </c>
      <c r="G245">
        <f>SUMIFS('2way'!$AD$3:$AD$7690,'2way'!$Q$3:$Q$7690,"="&amp;B245,'2way'!$Y$3:$Y$7690,"&lt;&gt;P") + SUMIFS('2way'!$AD$3:$AD$7690,'2way'!$R$3:$R$7690,"="&amp;D245,'2way'!$Y$3:$Y$7690,"&lt;&gt;P")</f>
        <v>-300</v>
      </c>
      <c r="H245" s="68">
        <f t="shared" si="10"/>
        <v>-0.27272727272727271</v>
      </c>
      <c r="I245">
        <f>SUMIFS('2way'!$Z$3:$Z$7690,'2way'!$Q$3:$Q$7690,"=" &amp;B245,'2way'!$Y$3:$Y$7690,"&lt;&gt;P") + SUMIFS('2way'!$Z$3:$Z$7690,'2way'!$R$3:$R$7690,"=" &amp;B245,'2way'!$Y$3:$Y$7690,"&lt;&gt;P")</f>
        <v>1100</v>
      </c>
      <c r="J245">
        <f>SUMIFS('2way'!$AF$3:$AF$7690,'2way'!$Q$3:$Q$7690,"="&amp;B245,'2way'!$Y$3:$Y$7690,"&lt;&gt;P") + SUMIFS('2way'!$AF$3:$AF$7690,'2way'!$R$3:$R$7690,"="&amp;B245,'2way'!$Y$3:$Y$7690,"&lt;&gt;P")</f>
        <v>-1100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1200</v>
      </c>
      <c r="D246">
        <f>SUMIFS('2way'!$AB$3:$AB$7690,'2way'!$Q$3:$Q$7690,"="&amp;B246,'2way'!$Z$3:$Z$7690,"&lt;&gt;P") + SUMIFS('2way'!$AB$3:$AB$7690,'2way'!$R$3:$R$7690,"="&amp;B246,'2way'!$Z$3:$Z$7690,"&lt;&gt;P")</f>
        <v>-1200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1200</v>
      </c>
      <c r="G246">
        <f>SUMIFS('2way'!$AD$3:$AD$7690,'2way'!$Q$3:$Q$7690,"="&amp;B246,'2way'!$Y$3:$Y$7690,"&lt;&gt;P") + SUMIFS('2way'!$AD$3:$AD$7690,'2way'!$R$3:$R$7690,"="&amp;D246,'2way'!$Y$3:$Y$7690,"&lt;&gt;P")</f>
        <v>-700</v>
      </c>
      <c r="H246" s="68">
        <f t="shared" si="10"/>
        <v>-0.58333333333333337</v>
      </c>
      <c r="I246">
        <f>SUMIFS('2way'!$Z$3:$Z$7690,'2way'!$Q$3:$Q$7690,"=" &amp;B246,'2way'!$Y$3:$Y$7690,"&lt;&gt;P") + SUMIFS('2way'!$Z$3:$Z$7690,'2way'!$R$3:$R$7690,"=" &amp;B246,'2way'!$Y$3:$Y$7690,"&lt;&gt;P")</f>
        <v>1200</v>
      </c>
      <c r="J246">
        <f>SUMIFS('2way'!$AF$3:$AF$7690,'2way'!$Q$3:$Q$7690,"="&amp;B246,'2way'!$Y$3:$Y$7690,"&lt;&gt;P") + SUMIFS('2way'!$AF$3:$AF$7690,'2way'!$R$3:$R$7690,"="&amp;B246,'2way'!$Y$3:$Y$7690,"&lt;&gt;P")</f>
        <v>-1200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1400</v>
      </c>
      <c r="D247">
        <f>SUMIFS('2way'!$AB$3:$AB$7690,'2way'!$Q$3:$Q$7690,"="&amp;B247,'2way'!$Z$3:$Z$7690,"&lt;&gt;P") + SUMIFS('2way'!$AB$3:$AB$7690,'2way'!$R$3:$R$7690,"="&amp;B247,'2way'!$Z$3:$Z$7690,"&lt;&gt;P")</f>
        <v>-1400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1400</v>
      </c>
      <c r="G247">
        <f>SUMIFS('2way'!$AD$3:$AD$7690,'2way'!$Q$3:$Q$7690,"="&amp;B247,'2way'!$Y$3:$Y$7690,"&lt;&gt;P") + SUMIFS('2way'!$AD$3:$AD$7690,'2way'!$R$3:$R$7690,"="&amp;D247,'2way'!$Y$3:$Y$7690,"&lt;&gt;P")</f>
        <v>-700</v>
      </c>
      <c r="H247" s="68">
        <f t="shared" si="10"/>
        <v>-0.5</v>
      </c>
      <c r="I247">
        <f>SUMIFS('2way'!$Z$3:$Z$7690,'2way'!$Q$3:$Q$7690,"=" &amp;B247,'2way'!$Y$3:$Y$7690,"&lt;&gt;P") + SUMIFS('2way'!$Z$3:$Z$7690,'2way'!$R$3:$R$7690,"=" &amp;B247,'2way'!$Y$3:$Y$7690,"&lt;&gt;P")</f>
        <v>1400</v>
      </c>
      <c r="J247">
        <f>SUMIFS('2way'!$AF$3:$AF$7690,'2way'!$Q$3:$Q$7690,"="&amp;B247,'2way'!$Y$3:$Y$7690,"&lt;&gt;P") + SUMIFS('2way'!$AF$3:$AF$7690,'2way'!$R$3:$R$7690,"="&amp;B247,'2way'!$Y$3:$Y$7690,"&lt;&gt;P")</f>
        <v>-1400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1300</v>
      </c>
      <c r="D248">
        <f>SUMIFS('2way'!$AB$3:$AB$7690,'2way'!$Q$3:$Q$7690,"="&amp;B248,'2way'!$Z$3:$Z$7690,"&lt;&gt;P") + SUMIFS('2way'!$AB$3:$AB$7690,'2way'!$R$3:$R$7690,"="&amp;B248,'2way'!$Z$3:$Z$7690,"&lt;&gt;P")</f>
        <v>-1300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1300</v>
      </c>
      <c r="G248">
        <f>SUMIFS('2way'!$AD$3:$AD$7690,'2way'!$Q$3:$Q$7690,"="&amp;B248,'2way'!$Y$3:$Y$7690,"&lt;&gt;P") + SUMIFS('2way'!$AD$3:$AD$7690,'2way'!$R$3:$R$7690,"="&amp;D248,'2way'!$Y$3:$Y$7690,"&lt;&gt;P")</f>
        <v>-600</v>
      </c>
      <c r="H248" s="68">
        <f t="shared" si="10"/>
        <v>-0.46153846153846156</v>
      </c>
      <c r="I248">
        <f>SUMIFS('2way'!$Z$3:$Z$7690,'2way'!$Q$3:$Q$7690,"=" &amp;B248,'2way'!$Y$3:$Y$7690,"&lt;&gt;P") + SUMIFS('2way'!$Z$3:$Z$7690,'2way'!$R$3:$R$7690,"=" &amp;B248,'2way'!$Y$3:$Y$7690,"&lt;&gt;P")</f>
        <v>1300</v>
      </c>
      <c r="J248">
        <f>SUMIFS('2way'!$AF$3:$AF$7690,'2way'!$Q$3:$Q$7690,"="&amp;B248,'2way'!$Y$3:$Y$7690,"&lt;&gt;P") + SUMIFS('2way'!$AF$3:$AF$7690,'2way'!$R$3:$R$7690,"="&amp;B248,'2way'!$Y$3:$Y$7690,"&lt;&gt;P")</f>
        <v>-1300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1200</v>
      </c>
      <c r="D249">
        <f>SUMIFS('2way'!$AB$3:$AB$7690,'2way'!$Q$3:$Q$7690,"="&amp;B249,'2way'!$Z$3:$Z$7690,"&lt;&gt;P") + SUMIFS('2way'!$AB$3:$AB$7690,'2way'!$R$3:$R$7690,"="&amp;B249,'2way'!$Z$3:$Z$7690,"&lt;&gt;P")</f>
        <v>-1200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1200</v>
      </c>
      <c r="G249">
        <f>SUMIFS('2way'!$AD$3:$AD$7690,'2way'!$Q$3:$Q$7690,"="&amp;B249,'2way'!$Y$3:$Y$7690,"&lt;&gt;P") + SUMIFS('2way'!$AD$3:$AD$7690,'2way'!$R$3:$R$7690,"="&amp;D249,'2way'!$Y$3:$Y$7690,"&lt;&gt;P")</f>
        <v>-600</v>
      </c>
      <c r="H249" s="68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1200</v>
      </c>
      <c r="J249">
        <f>SUMIFS('2way'!$AF$3:$AF$7690,'2way'!$Q$3:$Q$7690,"="&amp;B249,'2way'!$Y$3:$Y$7690,"&lt;&gt;P") + SUMIFS('2way'!$AF$3:$AF$7690,'2way'!$R$3:$R$7690,"="&amp;B249,'2way'!$Y$3:$Y$7690,"&lt;&gt;P")</f>
        <v>-1200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1000</v>
      </c>
      <c r="D250">
        <f>SUMIFS('2way'!$AB$3:$AB$7690,'2way'!$Q$3:$Q$7690,"="&amp;B250,'2way'!$Z$3:$Z$7690,"&lt;&gt;P") + SUMIFS('2way'!$AB$3:$AB$7690,'2way'!$R$3:$R$7690,"="&amp;B250,'2way'!$Z$3:$Z$7690,"&lt;&gt;P")</f>
        <v>-1000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1000</v>
      </c>
      <c r="G250">
        <f>SUMIFS('2way'!$AD$3:$AD$7690,'2way'!$Q$3:$Q$7690,"="&amp;B250,'2way'!$Y$3:$Y$7690,"&lt;&gt;P") + SUMIFS('2way'!$AD$3:$AD$7690,'2way'!$R$3:$R$7690,"="&amp;D250,'2way'!$Y$3:$Y$7690,"&lt;&gt;P")</f>
        <v>-700</v>
      </c>
      <c r="H250" s="68">
        <f t="shared" si="10"/>
        <v>-0.7</v>
      </c>
      <c r="I250">
        <f>SUMIFS('2way'!$Z$3:$Z$7690,'2way'!$Q$3:$Q$7690,"=" &amp;B250,'2way'!$Y$3:$Y$7690,"&lt;&gt;P") + SUMIFS('2way'!$Z$3:$Z$7690,'2way'!$R$3:$R$7690,"=" &amp;B250,'2way'!$Y$3:$Y$7690,"&lt;&gt;P")</f>
        <v>1000</v>
      </c>
      <c r="J250">
        <f>SUMIFS('2way'!$AF$3:$AF$7690,'2way'!$Q$3:$Q$7690,"="&amp;B250,'2way'!$Y$3:$Y$7690,"&lt;&gt;P") + SUMIFS('2way'!$AF$3:$AF$7690,'2way'!$R$3:$R$7690,"="&amp;B250,'2way'!$Y$3:$Y$7690,"&lt;&gt;P")</f>
        <v>-1000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1300</v>
      </c>
      <c r="D251">
        <f>SUMIFS('2way'!$AB$3:$AB$7690,'2way'!$Q$3:$Q$7690,"="&amp;B251,'2way'!$Z$3:$Z$7690,"&lt;&gt;P") + SUMIFS('2way'!$AB$3:$AB$7690,'2way'!$R$3:$R$7690,"="&amp;B251,'2way'!$Z$3:$Z$7690,"&lt;&gt;P")</f>
        <v>-1300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1300</v>
      </c>
      <c r="G251">
        <f>SUMIFS('2way'!$AD$3:$AD$7690,'2way'!$Q$3:$Q$7690,"="&amp;B251,'2way'!$Y$3:$Y$7690,"&lt;&gt;P") + SUMIFS('2way'!$AD$3:$AD$7690,'2way'!$R$3:$R$7690,"="&amp;D251,'2way'!$Y$3:$Y$7690,"&lt;&gt;P")</f>
        <v>-600</v>
      </c>
      <c r="H251" s="68">
        <f t="shared" si="10"/>
        <v>-0.46153846153846156</v>
      </c>
      <c r="I251">
        <f>SUMIFS('2way'!$Z$3:$Z$7690,'2way'!$Q$3:$Q$7690,"=" &amp;B251,'2way'!$Y$3:$Y$7690,"&lt;&gt;P") + SUMIFS('2way'!$Z$3:$Z$7690,'2way'!$R$3:$R$7690,"=" &amp;B251,'2way'!$Y$3:$Y$7690,"&lt;&gt;P")</f>
        <v>1300</v>
      </c>
      <c r="J251">
        <f>SUMIFS('2way'!$AF$3:$AF$7690,'2way'!$Q$3:$Q$7690,"="&amp;B251,'2way'!$Y$3:$Y$7690,"&lt;&gt;P") + SUMIFS('2way'!$AF$3:$AF$7690,'2way'!$R$3:$R$7690,"="&amp;B251,'2way'!$Y$3:$Y$7690,"&lt;&gt;P")</f>
        <v>-1300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1300</v>
      </c>
      <c r="D252">
        <f>SUMIFS('2way'!$AB$3:$AB$7690,'2way'!$Q$3:$Q$7690,"="&amp;B252,'2way'!$Z$3:$Z$7690,"&lt;&gt;P") + SUMIFS('2way'!$AB$3:$AB$7690,'2way'!$R$3:$R$7690,"="&amp;B252,'2way'!$Z$3:$Z$7690,"&lt;&gt;P")</f>
        <v>-1300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1300</v>
      </c>
      <c r="G252">
        <f>SUMIFS('2way'!$AD$3:$AD$7690,'2way'!$Q$3:$Q$7690,"="&amp;B252,'2way'!$Y$3:$Y$7690,"&lt;&gt;P") + SUMIFS('2way'!$AD$3:$AD$7690,'2way'!$R$3:$R$7690,"="&amp;D252,'2way'!$Y$3:$Y$7690,"&lt;&gt;P")</f>
        <v>-500</v>
      </c>
      <c r="H252" s="68">
        <f t="shared" si="10"/>
        <v>-0.38461538461538464</v>
      </c>
      <c r="I252">
        <f>SUMIFS('2way'!$Z$3:$Z$7690,'2way'!$Q$3:$Q$7690,"=" &amp;B252,'2way'!$Y$3:$Y$7690,"&lt;&gt;P") + SUMIFS('2way'!$Z$3:$Z$7690,'2way'!$R$3:$R$7690,"=" &amp;B252,'2way'!$Y$3:$Y$7690,"&lt;&gt;P")</f>
        <v>1300</v>
      </c>
      <c r="J252">
        <f>SUMIFS('2way'!$AF$3:$AF$7690,'2way'!$Q$3:$Q$7690,"="&amp;B252,'2way'!$Y$3:$Y$7690,"&lt;&gt;P") + SUMIFS('2way'!$AF$3:$AF$7690,'2way'!$R$3:$R$7690,"="&amp;B252,'2way'!$Y$3:$Y$7690,"&lt;&gt;P")</f>
        <v>-1300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1200</v>
      </c>
      <c r="D253">
        <f>SUMIFS('2way'!$AB$3:$AB$7690,'2way'!$Q$3:$Q$7690,"="&amp;B253,'2way'!$Z$3:$Z$7690,"&lt;&gt;P") + SUMIFS('2way'!$AB$3:$AB$7690,'2way'!$R$3:$R$7690,"="&amp;B253,'2way'!$Z$3:$Z$7690,"&lt;&gt;P")</f>
        <v>-1200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1200</v>
      </c>
      <c r="G253">
        <f>SUMIFS('2way'!$AD$3:$AD$7690,'2way'!$Q$3:$Q$7690,"="&amp;B253,'2way'!$Y$3:$Y$7690,"&lt;&gt;P") + SUMIFS('2way'!$AD$3:$AD$7690,'2way'!$R$3:$R$7690,"="&amp;D253,'2way'!$Y$3:$Y$7690,"&lt;&gt;P")</f>
        <v>-700</v>
      </c>
      <c r="H253" s="68">
        <f t="shared" si="10"/>
        <v>-0.58333333333333337</v>
      </c>
      <c r="I253">
        <f>SUMIFS('2way'!$Z$3:$Z$7690,'2way'!$Q$3:$Q$7690,"=" &amp;B253,'2way'!$Y$3:$Y$7690,"&lt;&gt;P") + SUMIFS('2way'!$Z$3:$Z$7690,'2way'!$R$3:$R$7690,"=" &amp;B253,'2way'!$Y$3:$Y$7690,"&lt;&gt;P")</f>
        <v>1200</v>
      </c>
      <c r="J253">
        <f>SUMIFS('2way'!$AF$3:$AF$7690,'2way'!$Q$3:$Q$7690,"="&amp;B253,'2way'!$Y$3:$Y$7690,"&lt;&gt;P") + SUMIFS('2way'!$AF$3:$AF$7690,'2way'!$R$3:$R$7690,"="&amp;B253,'2way'!$Y$3:$Y$7690,"&lt;&gt;P")</f>
        <v>-1200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1000</v>
      </c>
      <c r="D254">
        <f>SUMIFS('2way'!$AB$3:$AB$7690,'2way'!$Q$3:$Q$7690,"="&amp;B254,'2way'!$Z$3:$Z$7690,"&lt;&gt;P") + SUMIFS('2way'!$AB$3:$AB$7690,'2way'!$R$3:$R$7690,"="&amp;B254,'2way'!$Z$3:$Z$7690,"&lt;&gt;P")</f>
        <v>-1000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1000</v>
      </c>
      <c r="G254">
        <f>SUMIFS('2way'!$AD$3:$AD$7690,'2way'!$Q$3:$Q$7690,"="&amp;B254,'2way'!$Y$3:$Y$7690,"&lt;&gt;P") + SUMIFS('2way'!$AD$3:$AD$7690,'2way'!$R$3:$R$7690,"="&amp;D254,'2way'!$Y$3:$Y$7690,"&lt;&gt;P")</f>
        <v>-500</v>
      </c>
      <c r="H254" s="68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1000</v>
      </c>
      <c r="J254">
        <f>SUMIFS('2way'!$AF$3:$AF$7690,'2way'!$Q$3:$Q$7690,"="&amp;B254,'2way'!$Y$3:$Y$7690,"&lt;&gt;P") + SUMIFS('2way'!$AF$3:$AF$7690,'2way'!$R$3:$R$7690,"="&amp;B254,'2way'!$Y$3:$Y$7690,"&lt;&gt;P")</f>
        <v>-1000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1200</v>
      </c>
      <c r="D255">
        <f>SUMIFS('2way'!$AB$3:$AB$7690,'2way'!$Q$3:$Q$7690,"="&amp;B255,'2way'!$Z$3:$Z$7690,"&lt;&gt;P") + SUMIFS('2way'!$AB$3:$AB$7690,'2way'!$R$3:$R$7690,"="&amp;B255,'2way'!$Z$3:$Z$7690,"&lt;&gt;P")</f>
        <v>-1200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1200</v>
      </c>
      <c r="G255">
        <f>SUMIFS('2way'!$AD$3:$AD$7690,'2way'!$Q$3:$Q$7690,"="&amp;B255,'2way'!$Y$3:$Y$7690,"&lt;&gt;P") + SUMIFS('2way'!$AD$3:$AD$7690,'2way'!$R$3:$R$7690,"="&amp;D255,'2way'!$Y$3:$Y$7690,"&lt;&gt;P")</f>
        <v>-700</v>
      </c>
      <c r="H255" s="68">
        <f t="shared" si="10"/>
        <v>-0.58333333333333337</v>
      </c>
      <c r="I255">
        <f>SUMIFS('2way'!$Z$3:$Z$7690,'2way'!$Q$3:$Q$7690,"=" &amp;B255,'2way'!$Y$3:$Y$7690,"&lt;&gt;P") + SUMIFS('2way'!$Z$3:$Z$7690,'2way'!$R$3:$R$7690,"=" &amp;B255,'2way'!$Y$3:$Y$7690,"&lt;&gt;P")</f>
        <v>1200</v>
      </c>
      <c r="J255">
        <f>SUMIFS('2way'!$AF$3:$AF$7690,'2way'!$Q$3:$Q$7690,"="&amp;B255,'2way'!$Y$3:$Y$7690,"&lt;&gt;P") + SUMIFS('2way'!$AF$3:$AF$7690,'2way'!$R$3:$R$7690,"="&amp;B255,'2way'!$Y$3:$Y$7690,"&lt;&gt;P")</f>
        <v>-1200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1200</v>
      </c>
      <c r="D256">
        <f>SUMIFS('2way'!$AB$3:$AB$7690,'2way'!$Q$3:$Q$7690,"="&amp;B256,'2way'!$Z$3:$Z$7690,"&lt;&gt;P") + SUMIFS('2way'!$AB$3:$AB$7690,'2way'!$R$3:$R$7690,"="&amp;B256,'2way'!$Z$3:$Z$7690,"&lt;&gt;P")</f>
        <v>-1200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1200</v>
      </c>
      <c r="G256">
        <f>SUMIFS('2way'!$AD$3:$AD$7690,'2way'!$Q$3:$Q$7690,"="&amp;B256,'2way'!$Y$3:$Y$7690,"&lt;&gt;P") + SUMIFS('2way'!$AD$3:$AD$7690,'2way'!$R$3:$R$7690,"="&amp;D256,'2way'!$Y$3:$Y$7690,"&lt;&gt;P")</f>
        <v>-600</v>
      </c>
      <c r="H256" s="68">
        <f t="shared" si="10"/>
        <v>-0.5</v>
      </c>
      <c r="I256">
        <f>SUMIFS('2way'!$Z$3:$Z$7690,'2way'!$Q$3:$Q$7690,"=" &amp;B256,'2way'!$Y$3:$Y$7690,"&lt;&gt;P") + SUMIFS('2way'!$Z$3:$Z$7690,'2way'!$R$3:$R$7690,"=" &amp;B256,'2way'!$Y$3:$Y$7690,"&lt;&gt;P")</f>
        <v>1200</v>
      </c>
      <c r="J256">
        <f>SUMIFS('2way'!$AF$3:$AF$7690,'2way'!$Q$3:$Q$7690,"="&amp;B256,'2way'!$Y$3:$Y$7690,"&lt;&gt;P") + SUMIFS('2way'!$AF$3:$AF$7690,'2way'!$R$3:$R$7690,"="&amp;B256,'2way'!$Y$3:$Y$7690,"&lt;&gt;P")</f>
        <v>-1200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1200</v>
      </c>
      <c r="D257">
        <f>SUMIFS('2way'!$AB$3:$AB$7690,'2way'!$Q$3:$Q$7690,"="&amp;B257,'2way'!$Z$3:$Z$7690,"&lt;&gt;P") + SUMIFS('2way'!$AB$3:$AB$7690,'2way'!$R$3:$R$7690,"="&amp;B257,'2way'!$Z$3:$Z$7690,"&lt;&gt;P")</f>
        <v>-1200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1200</v>
      </c>
      <c r="G257">
        <f>SUMIFS('2way'!$AD$3:$AD$7690,'2way'!$Q$3:$Q$7690,"="&amp;B257,'2way'!$Y$3:$Y$7690,"&lt;&gt;P") + SUMIFS('2way'!$AD$3:$AD$7690,'2way'!$R$3:$R$7690,"="&amp;D257,'2way'!$Y$3:$Y$7690,"&lt;&gt;P")</f>
        <v>-700</v>
      </c>
      <c r="H257" s="68">
        <f t="shared" si="10"/>
        <v>-0.58333333333333337</v>
      </c>
      <c r="I257">
        <f>SUMIFS('2way'!$Z$3:$Z$7690,'2way'!$Q$3:$Q$7690,"=" &amp;B257,'2way'!$Y$3:$Y$7690,"&lt;&gt;P") + SUMIFS('2way'!$Z$3:$Z$7690,'2way'!$R$3:$R$7690,"=" &amp;B257,'2way'!$Y$3:$Y$7690,"&lt;&gt;P")</f>
        <v>1200</v>
      </c>
      <c r="J257">
        <f>SUMIFS('2way'!$AF$3:$AF$7690,'2way'!$Q$3:$Q$7690,"="&amp;B257,'2way'!$Y$3:$Y$7690,"&lt;&gt;P") + SUMIFS('2way'!$AF$3:$AF$7690,'2way'!$R$3:$R$7690,"="&amp;B257,'2way'!$Y$3:$Y$7690,"&lt;&gt;P")</f>
        <v>-1200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900</v>
      </c>
      <c r="D258">
        <f>SUMIFS('2way'!$AB$3:$AB$7690,'2way'!$Q$3:$Q$7690,"="&amp;B258,'2way'!$Z$3:$Z$7690,"&lt;&gt;P") + SUMIFS('2way'!$AB$3:$AB$7690,'2way'!$R$3:$R$7690,"="&amp;B258,'2way'!$Z$3:$Z$7690,"&lt;&gt;P")</f>
        <v>-900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900</v>
      </c>
      <c r="G258">
        <f>SUMIFS('2way'!$AD$3:$AD$7690,'2way'!$Q$3:$Q$7690,"="&amp;B258,'2way'!$Y$3:$Y$7690,"&lt;&gt;P") + SUMIFS('2way'!$AD$3:$AD$7690,'2way'!$R$3:$R$7690,"="&amp;D258,'2way'!$Y$3:$Y$7690,"&lt;&gt;P")</f>
        <v>-500</v>
      </c>
      <c r="H258" s="68">
        <f t="shared" si="10"/>
        <v>-0.55555555555555558</v>
      </c>
      <c r="I258">
        <f>SUMIFS('2way'!$Z$3:$Z$7690,'2way'!$Q$3:$Q$7690,"=" &amp;B258,'2way'!$Y$3:$Y$7690,"&lt;&gt;P") + SUMIFS('2way'!$Z$3:$Z$7690,'2way'!$R$3:$R$7690,"=" &amp;B258,'2way'!$Y$3:$Y$7690,"&lt;&gt;P")</f>
        <v>900</v>
      </c>
      <c r="J258">
        <f>SUMIFS('2way'!$AF$3:$AF$7690,'2way'!$Q$3:$Q$7690,"="&amp;B258,'2way'!$Y$3:$Y$7690,"&lt;&gt;P") + SUMIFS('2way'!$AF$3:$AF$7690,'2way'!$R$3:$R$7690,"="&amp;B258,'2way'!$Y$3:$Y$7690,"&lt;&gt;P")</f>
        <v>-900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900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900</v>
      </c>
      <c r="G259">
        <f>SUMIFS('2way'!$AD$3:$AD$7690,'2way'!$Q$3:$Q$7690,"="&amp;B259,'2way'!$Y$3:$Y$7690,"&lt;&gt;P") + SUMIFS('2way'!$AD$3:$AD$7690,'2way'!$R$3:$R$7690,"="&amp;D259,'2way'!$Y$3:$Y$7690,"&lt;&gt;P")</f>
        <v>-500</v>
      </c>
      <c r="H259" s="68">
        <f t="shared" si="10"/>
        <v>-0.55555555555555558</v>
      </c>
      <c r="I259">
        <f>SUMIFS('2way'!$Z$3:$Z$7690,'2way'!$Q$3:$Q$7690,"=" &amp;B259,'2way'!$Y$3:$Y$7690,"&lt;&gt;P") + SUMIFS('2way'!$Z$3:$Z$7690,'2way'!$R$3:$R$7690,"=" &amp;B259,'2way'!$Y$3:$Y$7690,"&lt;&gt;P")</f>
        <v>900</v>
      </c>
      <c r="J259">
        <f>SUMIFS('2way'!$AF$3:$AF$7690,'2way'!$Q$3:$Q$7690,"="&amp;B259,'2way'!$Y$3:$Y$7690,"&lt;&gt;P") + SUMIFS('2way'!$AF$3:$AF$7690,'2way'!$R$3:$R$7690,"="&amp;B259,'2way'!$Y$3:$Y$7690,"&lt;&gt;P")</f>
        <v>-900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900</v>
      </c>
      <c r="D260">
        <f>SUMIFS('2way'!$AB$3:$AB$7690,'2way'!$Q$3:$Q$7690,"="&amp;B260,'2way'!$Z$3:$Z$7690,"&lt;&gt;P") + SUMIFS('2way'!$AB$3:$AB$7690,'2way'!$R$3:$R$7690,"="&amp;B260,'2way'!$Z$3:$Z$7690,"&lt;&gt;P")</f>
        <v>-900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900</v>
      </c>
      <c r="G260">
        <f>SUMIFS('2way'!$AD$3:$AD$7690,'2way'!$Q$3:$Q$7690,"="&amp;B260,'2way'!$Y$3:$Y$7690,"&lt;&gt;P") + SUMIFS('2way'!$AD$3:$AD$7690,'2way'!$R$3:$R$7690,"="&amp;D260,'2way'!$Y$3:$Y$7690,"&lt;&gt;P")</f>
        <v>-400</v>
      </c>
      <c r="H260" s="68">
        <f t="shared" ref="H260:H323" si="13">G260/F260</f>
        <v>-0.44444444444444442</v>
      </c>
      <c r="I260">
        <f>SUMIFS('2way'!$Z$3:$Z$7690,'2way'!$Q$3:$Q$7690,"=" &amp;B260,'2way'!$Y$3:$Y$7690,"&lt;&gt;P") + SUMIFS('2way'!$Z$3:$Z$7690,'2way'!$R$3:$R$7690,"=" &amp;B260,'2way'!$Y$3:$Y$7690,"&lt;&gt;P")</f>
        <v>900</v>
      </c>
      <c r="J260">
        <f>SUMIFS('2way'!$AF$3:$AF$7690,'2way'!$Q$3:$Q$7690,"="&amp;B260,'2way'!$Y$3:$Y$7690,"&lt;&gt;P") + SUMIFS('2way'!$AF$3:$AF$7690,'2way'!$R$3:$R$7690,"="&amp;B260,'2way'!$Y$3:$Y$7690,"&lt;&gt;P")</f>
        <v>-900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800</v>
      </c>
      <c r="D261">
        <f>SUMIFS('2way'!$AB$3:$AB$7690,'2way'!$Q$3:$Q$7690,"="&amp;B261,'2way'!$Z$3:$Z$7690,"&lt;&gt;P") + SUMIFS('2way'!$AB$3:$AB$7690,'2way'!$R$3:$R$7690,"="&amp;B261,'2way'!$Z$3:$Z$7690,"&lt;&gt;P")</f>
        <v>-800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800</v>
      </c>
      <c r="G261">
        <f>SUMIFS('2way'!$AD$3:$AD$7690,'2way'!$Q$3:$Q$7690,"="&amp;B261,'2way'!$Y$3:$Y$7690,"&lt;&gt;P") + SUMIFS('2way'!$AD$3:$AD$7690,'2way'!$R$3:$R$7690,"="&amp;D261,'2way'!$Y$3:$Y$7690,"&lt;&gt;P")</f>
        <v>-500</v>
      </c>
      <c r="H261" s="68">
        <f t="shared" si="13"/>
        <v>-0.625</v>
      </c>
      <c r="I261">
        <f>SUMIFS('2way'!$Z$3:$Z$7690,'2way'!$Q$3:$Q$7690,"=" &amp;B261,'2way'!$Y$3:$Y$7690,"&lt;&gt;P") + SUMIFS('2way'!$Z$3:$Z$7690,'2way'!$R$3:$R$7690,"=" &amp;B261,'2way'!$Y$3:$Y$7690,"&lt;&gt;P")</f>
        <v>800</v>
      </c>
      <c r="J261">
        <f>SUMIFS('2way'!$AF$3:$AF$7690,'2way'!$Q$3:$Q$7690,"="&amp;B261,'2way'!$Y$3:$Y$7690,"&lt;&gt;P") + SUMIFS('2way'!$AF$3:$AF$7690,'2way'!$R$3:$R$7690,"="&amp;B261,'2way'!$Y$3:$Y$7690,"&lt;&gt;P")</f>
        <v>-800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900</v>
      </c>
      <c r="D262">
        <f>SUMIFS('2way'!$AB$3:$AB$7690,'2way'!$Q$3:$Q$7690,"="&amp;B262,'2way'!$Z$3:$Z$7690,"&lt;&gt;P") + SUMIFS('2way'!$AB$3:$AB$7690,'2way'!$R$3:$R$7690,"="&amp;B262,'2way'!$Z$3:$Z$7690,"&lt;&gt;P")</f>
        <v>-900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900</v>
      </c>
      <c r="G262">
        <f>SUMIFS('2way'!$AD$3:$AD$7690,'2way'!$Q$3:$Q$7690,"="&amp;B262,'2way'!$Y$3:$Y$7690,"&lt;&gt;P") + SUMIFS('2way'!$AD$3:$AD$7690,'2way'!$R$3:$R$7690,"="&amp;D262,'2way'!$Y$3:$Y$7690,"&lt;&gt;P")</f>
        <v>-500</v>
      </c>
      <c r="H262" s="68">
        <f t="shared" si="13"/>
        <v>-0.55555555555555558</v>
      </c>
      <c r="I262">
        <f>SUMIFS('2way'!$Z$3:$Z$7690,'2way'!$Q$3:$Q$7690,"=" &amp;B262,'2way'!$Y$3:$Y$7690,"&lt;&gt;P") + SUMIFS('2way'!$Z$3:$Z$7690,'2way'!$R$3:$R$7690,"=" &amp;B262,'2way'!$Y$3:$Y$7690,"&lt;&gt;P")</f>
        <v>900</v>
      </c>
      <c r="J262">
        <f>SUMIFS('2way'!$AF$3:$AF$7690,'2way'!$Q$3:$Q$7690,"="&amp;B262,'2way'!$Y$3:$Y$7690,"&lt;&gt;P") + SUMIFS('2way'!$AF$3:$AF$7690,'2way'!$R$3:$R$7690,"="&amp;B262,'2way'!$Y$3:$Y$7690,"&lt;&gt;P")</f>
        <v>-900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900</v>
      </c>
      <c r="D263">
        <f>SUMIFS('2way'!$AB$3:$AB$7690,'2way'!$Q$3:$Q$7690,"="&amp;B263,'2way'!$Z$3:$Z$7690,"&lt;&gt;P") + SUMIFS('2way'!$AB$3:$AB$7690,'2way'!$R$3:$R$7690,"="&amp;B263,'2way'!$Z$3:$Z$7690,"&lt;&gt;P")</f>
        <v>-900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900</v>
      </c>
      <c r="G263">
        <f>SUMIFS('2way'!$AD$3:$AD$7690,'2way'!$Q$3:$Q$7690,"="&amp;B263,'2way'!$Y$3:$Y$7690,"&lt;&gt;P") + SUMIFS('2way'!$AD$3:$AD$7690,'2way'!$R$3:$R$7690,"="&amp;D263,'2way'!$Y$3:$Y$7690,"&lt;&gt;P")</f>
        <v>-500</v>
      </c>
      <c r="H263" s="68">
        <f t="shared" si="13"/>
        <v>-0.55555555555555558</v>
      </c>
      <c r="I263">
        <f>SUMIFS('2way'!$Z$3:$Z$7690,'2way'!$Q$3:$Q$7690,"=" &amp;B263,'2way'!$Y$3:$Y$7690,"&lt;&gt;P") + SUMIFS('2way'!$Z$3:$Z$7690,'2way'!$R$3:$R$7690,"=" &amp;B263,'2way'!$Y$3:$Y$7690,"&lt;&gt;P")</f>
        <v>900</v>
      </c>
      <c r="J263">
        <f>SUMIFS('2way'!$AF$3:$AF$7690,'2way'!$Q$3:$Q$7690,"="&amp;B263,'2way'!$Y$3:$Y$7690,"&lt;&gt;P") + SUMIFS('2way'!$AF$3:$AF$7690,'2way'!$R$3:$R$7690,"="&amp;B263,'2way'!$Y$3:$Y$7690,"&lt;&gt;P")</f>
        <v>-900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900</v>
      </c>
      <c r="D264">
        <f>SUMIFS('2way'!$AB$3:$AB$7690,'2way'!$Q$3:$Q$7690,"="&amp;B264,'2way'!$Z$3:$Z$7690,"&lt;&gt;P") + SUMIFS('2way'!$AB$3:$AB$7690,'2way'!$R$3:$R$7690,"="&amp;B264,'2way'!$Z$3:$Z$7690,"&lt;&gt;P")</f>
        <v>-900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900</v>
      </c>
      <c r="G264">
        <f>SUMIFS('2way'!$AD$3:$AD$7690,'2way'!$Q$3:$Q$7690,"="&amp;B264,'2way'!$Y$3:$Y$7690,"&lt;&gt;P") + SUMIFS('2way'!$AD$3:$AD$7690,'2way'!$R$3:$R$7690,"="&amp;D264,'2way'!$Y$3:$Y$7690,"&lt;&gt;P")</f>
        <v>-400</v>
      </c>
      <c r="H264" s="68">
        <f t="shared" si="13"/>
        <v>-0.44444444444444442</v>
      </c>
      <c r="I264">
        <f>SUMIFS('2way'!$Z$3:$Z$7690,'2way'!$Q$3:$Q$7690,"=" &amp;B264,'2way'!$Y$3:$Y$7690,"&lt;&gt;P") + SUMIFS('2way'!$Z$3:$Z$7690,'2way'!$R$3:$R$7690,"=" &amp;B264,'2way'!$Y$3:$Y$7690,"&lt;&gt;P")</f>
        <v>900</v>
      </c>
      <c r="J264">
        <f>SUMIFS('2way'!$AF$3:$AF$7690,'2way'!$Q$3:$Q$7690,"="&amp;B264,'2way'!$Y$3:$Y$7690,"&lt;&gt;P") + SUMIFS('2way'!$AF$3:$AF$7690,'2way'!$R$3:$R$7690,"="&amp;B264,'2way'!$Y$3:$Y$7690,"&lt;&gt;P")</f>
        <v>-900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900</v>
      </c>
      <c r="D265">
        <f>SUMIFS('2way'!$AB$3:$AB$7690,'2way'!$Q$3:$Q$7690,"="&amp;B265,'2way'!$Z$3:$Z$7690,"&lt;&gt;P") + SUMIFS('2way'!$AB$3:$AB$7690,'2way'!$R$3:$R$7690,"="&amp;B265,'2way'!$Z$3:$Z$7690,"&lt;&gt;P")</f>
        <v>-900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900</v>
      </c>
      <c r="G265">
        <f>SUMIFS('2way'!$AD$3:$AD$7690,'2way'!$Q$3:$Q$7690,"="&amp;B265,'2way'!$Y$3:$Y$7690,"&lt;&gt;P") + SUMIFS('2way'!$AD$3:$AD$7690,'2way'!$R$3:$R$7690,"="&amp;D265,'2way'!$Y$3:$Y$7690,"&lt;&gt;P")</f>
        <v>-400</v>
      </c>
      <c r="H265" s="68">
        <f t="shared" si="13"/>
        <v>-0.44444444444444442</v>
      </c>
      <c r="I265">
        <f>SUMIFS('2way'!$Z$3:$Z$7690,'2way'!$Q$3:$Q$7690,"=" &amp;B265,'2way'!$Y$3:$Y$7690,"&lt;&gt;P") + SUMIFS('2way'!$Z$3:$Z$7690,'2way'!$R$3:$R$7690,"=" &amp;B265,'2way'!$Y$3:$Y$7690,"&lt;&gt;P")</f>
        <v>900</v>
      </c>
      <c r="J265">
        <f>SUMIFS('2way'!$AF$3:$AF$7690,'2way'!$Q$3:$Q$7690,"="&amp;B265,'2way'!$Y$3:$Y$7690,"&lt;&gt;P") + SUMIFS('2way'!$AF$3:$AF$7690,'2way'!$R$3:$R$7690,"="&amp;B265,'2way'!$Y$3:$Y$7690,"&lt;&gt;P")</f>
        <v>-900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800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800</v>
      </c>
      <c r="G266">
        <f>SUMIFS('2way'!$AD$3:$AD$7690,'2way'!$Q$3:$Q$7690,"="&amp;B266,'2way'!$Y$3:$Y$7690,"&lt;&gt;P") + SUMIFS('2way'!$AD$3:$AD$7690,'2way'!$R$3:$R$7690,"="&amp;D266,'2way'!$Y$3:$Y$7690,"&lt;&gt;P")</f>
        <v>-300</v>
      </c>
      <c r="H266" s="68">
        <f t="shared" si="13"/>
        <v>-0.375</v>
      </c>
      <c r="I266">
        <f>SUMIFS('2way'!$Z$3:$Z$7690,'2way'!$Q$3:$Q$7690,"=" &amp;B266,'2way'!$Y$3:$Y$7690,"&lt;&gt;P") + SUMIFS('2way'!$Z$3:$Z$7690,'2way'!$R$3:$R$7690,"=" &amp;B266,'2way'!$Y$3:$Y$7690,"&lt;&gt;P")</f>
        <v>800</v>
      </c>
      <c r="J266">
        <f>SUMIFS('2way'!$AF$3:$AF$7690,'2way'!$Q$3:$Q$7690,"="&amp;B266,'2way'!$Y$3:$Y$7690,"&lt;&gt;P") + SUMIFS('2way'!$AF$3:$AF$7690,'2way'!$R$3:$R$7690,"="&amp;B266,'2way'!$Y$3:$Y$7690,"&lt;&gt;P")</f>
        <v>-800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900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900</v>
      </c>
      <c r="G267">
        <f>SUMIFS('2way'!$AD$3:$AD$7690,'2way'!$Q$3:$Q$7690,"="&amp;B267,'2way'!$Y$3:$Y$7690,"&lt;&gt;P") + SUMIFS('2way'!$AD$3:$AD$7690,'2way'!$R$3:$R$7690,"="&amp;D267,'2way'!$Y$3:$Y$7690,"&lt;&gt;P")</f>
        <v>-400</v>
      </c>
      <c r="H267" s="68">
        <f t="shared" si="13"/>
        <v>-0.44444444444444442</v>
      </c>
      <c r="I267">
        <f>SUMIFS('2way'!$Z$3:$Z$7690,'2way'!$Q$3:$Q$7690,"=" &amp;B267,'2way'!$Y$3:$Y$7690,"&lt;&gt;P") + SUMIFS('2way'!$Z$3:$Z$7690,'2way'!$R$3:$R$7690,"=" &amp;B267,'2way'!$Y$3:$Y$7690,"&lt;&gt;P")</f>
        <v>900</v>
      </c>
      <c r="J267">
        <f>SUMIFS('2way'!$AF$3:$AF$7690,'2way'!$Q$3:$Q$7690,"="&amp;B267,'2way'!$Y$3:$Y$7690,"&lt;&gt;P") + SUMIFS('2way'!$AF$3:$AF$7690,'2way'!$R$3:$R$7690,"="&amp;B267,'2way'!$Y$3:$Y$7690,"&lt;&gt;P")</f>
        <v>-900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2021-10-07T16:59:22Z</dcterms:modified>
</cp:coreProperties>
</file>