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248" i="2" l="1"/>
  <c r="F248" i="2"/>
  <c r="G248" i="2"/>
  <c r="N248" i="2"/>
  <c r="O248" i="2"/>
  <c r="P248" i="2"/>
  <c r="E249" i="2"/>
  <c r="N249" i="2" s="1"/>
  <c r="F249" i="2"/>
  <c r="O249" i="2" s="1"/>
  <c r="G249" i="2"/>
  <c r="P249" i="2"/>
  <c r="E250" i="2"/>
  <c r="F250" i="2"/>
  <c r="G250" i="2"/>
  <c r="N250" i="2"/>
  <c r="O250" i="2"/>
  <c r="P250" i="2"/>
  <c r="E251" i="2"/>
  <c r="N251" i="2" s="1"/>
  <c r="F251" i="2"/>
  <c r="O251" i="2" s="1"/>
  <c r="G251" i="2"/>
  <c r="P251" i="2"/>
  <c r="E252" i="2"/>
  <c r="F252" i="2"/>
  <c r="G252" i="2"/>
  <c r="P252" i="2" s="1"/>
  <c r="N252" i="2"/>
  <c r="O252" i="2"/>
  <c r="E253" i="2"/>
  <c r="N253" i="2" s="1"/>
  <c r="F253" i="2"/>
  <c r="O253" i="2" s="1"/>
  <c r="G253" i="2"/>
  <c r="P253" i="2"/>
  <c r="E254" i="2"/>
  <c r="F254" i="2"/>
  <c r="G254" i="2"/>
  <c r="P254" i="2" s="1"/>
  <c r="N254" i="2"/>
  <c r="O254" i="2"/>
  <c r="E255" i="2"/>
  <c r="N255" i="2" s="1"/>
  <c r="F255" i="2"/>
  <c r="O255" i="2" s="1"/>
  <c r="G255" i="2"/>
  <c r="P255" i="2" s="1"/>
  <c r="E256" i="2"/>
  <c r="N256" i="2" s="1"/>
  <c r="F256" i="2"/>
  <c r="G256" i="2"/>
  <c r="P256" i="2" s="1"/>
  <c r="O256" i="2"/>
  <c r="E257" i="2"/>
  <c r="N257" i="2" s="1"/>
  <c r="F257" i="2"/>
  <c r="O257" i="2" s="1"/>
  <c r="G257" i="2"/>
  <c r="P257" i="2" s="1"/>
  <c r="D248" i="2"/>
  <c r="D249" i="2"/>
  <c r="D250" i="2"/>
  <c r="D251" i="2"/>
  <c r="D252" i="2"/>
  <c r="D253" i="2"/>
  <c r="D254" i="2"/>
  <c r="D255" i="2"/>
  <c r="D256" i="2"/>
  <c r="D257" i="2"/>
  <c r="E126" i="2" l="1"/>
  <c r="F126" i="2"/>
  <c r="G126" i="2"/>
  <c r="N126" i="2"/>
  <c r="O126" i="2"/>
  <c r="P126" i="2"/>
  <c r="E127" i="2"/>
  <c r="N127" i="2" s="1"/>
  <c r="F127" i="2"/>
  <c r="O127" i="2" s="1"/>
  <c r="G127" i="2"/>
  <c r="P127" i="2"/>
  <c r="E128" i="2"/>
  <c r="F128" i="2"/>
  <c r="O128" i="2" s="1"/>
  <c r="G128" i="2"/>
  <c r="N128" i="2"/>
  <c r="P128" i="2"/>
  <c r="E129" i="2"/>
  <c r="N129" i="2" s="1"/>
  <c r="F129" i="2"/>
  <c r="O129" i="2" s="1"/>
  <c r="G129" i="2"/>
  <c r="P129" i="2"/>
  <c r="E130" i="2"/>
  <c r="F130" i="2"/>
  <c r="G130" i="2"/>
  <c r="N130" i="2"/>
  <c r="O130" i="2"/>
  <c r="P130" i="2"/>
  <c r="E131" i="2"/>
  <c r="N131" i="2" s="1"/>
  <c r="F131" i="2"/>
  <c r="O131" i="2" s="1"/>
  <c r="G131" i="2"/>
  <c r="P131" i="2"/>
  <c r="E132" i="2"/>
  <c r="F132" i="2"/>
  <c r="G132" i="2"/>
  <c r="P132" i="2" s="1"/>
  <c r="N132" i="2"/>
  <c r="O132" i="2"/>
  <c r="E133" i="2"/>
  <c r="N133" i="2" s="1"/>
  <c r="F133" i="2"/>
  <c r="O133" i="2" s="1"/>
  <c r="G133" i="2"/>
  <c r="P133" i="2"/>
  <c r="E134" i="2"/>
  <c r="F134" i="2"/>
  <c r="G134" i="2"/>
  <c r="P134" i="2" s="1"/>
  <c r="N134" i="2"/>
  <c r="O134" i="2"/>
  <c r="E135" i="2"/>
  <c r="N135" i="2" s="1"/>
  <c r="F135" i="2"/>
  <c r="O135" i="2" s="1"/>
  <c r="G135" i="2"/>
  <c r="P135" i="2"/>
  <c r="E136" i="2"/>
  <c r="F136" i="2"/>
  <c r="G136" i="2"/>
  <c r="P136" i="2" s="1"/>
  <c r="N136" i="2"/>
  <c r="O136" i="2"/>
  <c r="E137" i="2"/>
  <c r="N137" i="2" s="1"/>
  <c r="F137" i="2"/>
  <c r="G137" i="2"/>
  <c r="O137" i="2"/>
  <c r="P137" i="2"/>
  <c r="E138" i="2"/>
  <c r="F138" i="2"/>
  <c r="G138" i="2"/>
  <c r="P138" i="2" s="1"/>
  <c r="N138" i="2"/>
  <c r="O138" i="2"/>
  <c r="E139" i="2"/>
  <c r="N139" i="2" s="1"/>
  <c r="F139" i="2"/>
  <c r="O139" i="2" s="1"/>
  <c r="G139" i="2"/>
  <c r="P139" i="2"/>
  <c r="E140" i="2"/>
  <c r="F140" i="2"/>
  <c r="G140" i="2"/>
  <c r="P140" i="2" s="1"/>
  <c r="N140" i="2"/>
  <c r="O140" i="2"/>
  <c r="E141" i="2"/>
  <c r="N141" i="2" s="1"/>
  <c r="F141" i="2"/>
  <c r="G141" i="2"/>
  <c r="O141" i="2"/>
  <c r="P141" i="2"/>
  <c r="E142" i="2"/>
  <c r="F142" i="2"/>
  <c r="G142" i="2"/>
  <c r="P142" i="2" s="1"/>
  <c r="N142" i="2"/>
  <c r="O142" i="2"/>
  <c r="E143" i="2"/>
  <c r="N143" i="2" s="1"/>
  <c r="F143" i="2"/>
  <c r="O143" i="2" s="1"/>
  <c r="G143" i="2"/>
  <c r="P143" i="2"/>
  <c r="E144" i="2"/>
  <c r="F144" i="2"/>
  <c r="G144" i="2"/>
  <c r="P144" i="2" s="1"/>
  <c r="N144" i="2"/>
  <c r="O144" i="2"/>
  <c r="E145" i="2"/>
  <c r="N145" i="2" s="1"/>
  <c r="F145" i="2"/>
  <c r="G145" i="2"/>
  <c r="O145" i="2"/>
  <c r="P145" i="2"/>
  <c r="E146" i="2"/>
  <c r="F146" i="2"/>
  <c r="G146" i="2"/>
  <c r="P146" i="2" s="1"/>
  <c r="N146" i="2"/>
  <c r="O146" i="2"/>
  <c r="E147" i="2"/>
  <c r="N147" i="2" s="1"/>
  <c r="F147" i="2"/>
  <c r="O147" i="2" s="1"/>
  <c r="G147" i="2"/>
  <c r="P147" i="2"/>
  <c r="E148" i="2"/>
  <c r="F148" i="2"/>
  <c r="G148" i="2"/>
  <c r="P148" i="2" s="1"/>
  <c r="N148" i="2"/>
  <c r="O148" i="2"/>
  <c r="E149" i="2"/>
  <c r="N149" i="2" s="1"/>
  <c r="F149" i="2"/>
  <c r="G149" i="2"/>
  <c r="O149" i="2"/>
  <c r="P149" i="2"/>
  <c r="E150" i="2"/>
  <c r="F150" i="2"/>
  <c r="G150" i="2"/>
  <c r="P150" i="2" s="1"/>
  <c r="N150" i="2"/>
  <c r="O150" i="2"/>
  <c r="E151" i="2"/>
  <c r="N151" i="2" s="1"/>
  <c r="F151" i="2"/>
  <c r="O151" i="2" s="1"/>
  <c r="G151" i="2"/>
  <c r="P151" i="2"/>
  <c r="E152" i="2"/>
  <c r="F152" i="2"/>
  <c r="G152" i="2"/>
  <c r="P152" i="2" s="1"/>
  <c r="N152" i="2"/>
  <c r="O152" i="2"/>
  <c r="E153" i="2"/>
  <c r="N153" i="2" s="1"/>
  <c r="F153" i="2"/>
  <c r="G153" i="2"/>
  <c r="O153" i="2"/>
  <c r="P153" i="2"/>
  <c r="E154" i="2"/>
  <c r="F154" i="2"/>
  <c r="G154" i="2"/>
  <c r="P154" i="2" s="1"/>
  <c r="N154" i="2"/>
  <c r="O154" i="2"/>
  <c r="E155" i="2"/>
  <c r="N155" i="2" s="1"/>
  <c r="F155" i="2"/>
  <c r="O155" i="2" s="1"/>
  <c r="G155" i="2"/>
  <c r="P155" i="2"/>
  <c r="E156" i="2"/>
  <c r="F156" i="2"/>
  <c r="G156" i="2"/>
  <c r="P156" i="2" s="1"/>
  <c r="N156" i="2"/>
  <c r="O156" i="2"/>
  <c r="E157" i="2"/>
  <c r="N157" i="2" s="1"/>
  <c r="F157" i="2"/>
  <c r="G157" i="2"/>
  <c r="O157" i="2"/>
  <c r="P157" i="2"/>
  <c r="E158" i="2"/>
  <c r="F158" i="2"/>
  <c r="G158" i="2"/>
  <c r="P158" i="2" s="1"/>
  <c r="N158" i="2"/>
  <c r="O158" i="2"/>
  <c r="E159" i="2"/>
  <c r="N159" i="2" s="1"/>
  <c r="F159" i="2"/>
  <c r="O159" i="2" s="1"/>
  <c r="G159" i="2"/>
  <c r="P159" i="2"/>
  <c r="E160" i="2"/>
  <c r="F160" i="2"/>
  <c r="G160" i="2"/>
  <c r="P160" i="2" s="1"/>
  <c r="N160" i="2"/>
  <c r="O160" i="2"/>
  <c r="E161" i="2"/>
  <c r="N161" i="2" s="1"/>
  <c r="F161" i="2"/>
  <c r="G161" i="2"/>
  <c r="O161" i="2"/>
  <c r="P161" i="2"/>
  <c r="E162" i="2"/>
  <c r="F162" i="2"/>
  <c r="G162" i="2"/>
  <c r="P162" i="2" s="1"/>
  <c r="N162" i="2"/>
  <c r="O162" i="2"/>
  <c r="E163" i="2"/>
  <c r="N163" i="2" s="1"/>
  <c r="F163" i="2"/>
  <c r="O163" i="2" s="1"/>
  <c r="G163" i="2"/>
  <c r="P163" i="2"/>
  <c r="E164" i="2"/>
  <c r="F164" i="2"/>
  <c r="G164" i="2"/>
  <c r="P164" i="2" s="1"/>
  <c r="N164" i="2"/>
  <c r="O164" i="2"/>
  <c r="E165" i="2"/>
  <c r="N165" i="2" s="1"/>
  <c r="F165" i="2"/>
  <c r="G165" i="2"/>
  <c r="O165" i="2"/>
  <c r="P165" i="2"/>
  <c r="E166" i="2"/>
  <c r="F166" i="2"/>
  <c r="G166" i="2"/>
  <c r="P166" i="2" s="1"/>
  <c r="N166" i="2"/>
  <c r="O166" i="2"/>
  <c r="E167" i="2"/>
  <c r="N167" i="2" s="1"/>
  <c r="F167" i="2"/>
  <c r="O167" i="2" s="1"/>
  <c r="G167" i="2"/>
  <c r="P167" i="2"/>
  <c r="E168" i="2"/>
  <c r="F168" i="2"/>
  <c r="G168" i="2"/>
  <c r="P168" i="2" s="1"/>
  <c r="N168" i="2"/>
  <c r="O168" i="2"/>
  <c r="E169" i="2"/>
  <c r="N169" i="2" s="1"/>
  <c r="F169" i="2"/>
  <c r="G169" i="2"/>
  <c r="O169" i="2"/>
  <c r="P169" i="2"/>
  <c r="E170" i="2"/>
  <c r="F170" i="2"/>
  <c r="G170" i="2"/>
  <c r="P170" i="2" s="1"/>
  <c r="N170" i="2"/>
  <c r="O170" i="2"/>
  <c r="E171" i="2"/>
  <c r="N171" i="2" s="1"/>
  <c r="F171" i="2"/>
  <c r="O171" i="2" s="1"/>
  <c r="G171" i="2"/>
  <c r="P171" i="2"/>
  <c r="E172" i="2"/>
  <c r="F172" i="2"/>
  <c r="G172" i="2"/>
  <c r="P172" i="2" s="1"/>
  <c r="N172" i="2"/>
  <c r="O172" i="2"/>
  <c r="E173" i="2"/>
  <c r="N173" i="2" s="1"/>
  <c r="F173" i="2"/>
  <c r="G173" i="2"/>
  <c r="O173" i="2"/>
  <c r="P173" i="2"/>
  <c r="E174" i="2"/>
  <c r="F174" i="2"/>
  <c r="G174" i="2"/>
  <c r="P174" i="2" s="1"/>
  <c r="N174" i="2"/>
  <c r="O174" i="2"/>
  <c r="E175" i="2"/>
  <c r="N175" i="2" s="1"/>
  <c r="F175" i="2"/>
  <c r="O175" i="2" s="1"/>
  <c r="G175" i="2"/>
  <c r="P175" i="2"/>
  <c r="E176" i="2"/>
  <c r="F176" i="2"/>
  <c r="G176" i="2"/>
  <c r="P176" i="2" s="1"/>
  <c r="N176" i="2"/>
  <c r="O176" i="2"/>
  <c r="E177" i="2"/>
  <c r="N177" i="2" s="1"/>
  <c r="F177" i="2"/>
  <c r="G177" i="2"/>
  <c r="O177" i="2"/>
  <c r="P177" i="2"/>
  <c r="E178" i="2"/>
  <c r="F178" i="2"/>
  <c r="G178" i="2"/>
  <c r="P178" i="2" s="1"/>
  <c r="N178" i="2"/>
  <c r="O178" i="2"/>
  <c r="E179" i="2"/>
  <c r="N179" i="2" s="1"/>
  <c r="F179" i="2"/>
  <c r="O179" i="2" s="1"/>
  <c r="G179" i="2"/>
  <c r="P179" i="2"/>
  <c r="E180" i="2"/>
  <c r="F180" i="2"/>
  <c r="G180" i="2"/>
  <c r="P180" i="2" s="1"/>
  <c r="N180" i="2"/>
  <c r="O180" i="2"/>
  <c r="E181" i="2"/>
  <c r="N181" i="2" s="1"/>
  <c r="F181" i="2"/>
  <c r="G181" i="2"/>
  <c r="O181" i="2"/>
  <c r="P181" i="2"/>
  <c r="E182" i="2"/>
  <c r="F182" i="2"/>
  <c r="G182" i="2"/>
  <c r="P182" i="2" s="1"/>
  <c r="N182" i="2"/>
  <c r="O182" i="2"/>
  <c r="E183" i="2"/>
  <c r="N183" i="2" s="1"/>
  <c r="F183" i="2"/>
  <c r="O183" i="2" s="1"/>
  <c r="G183" i="2"/>
  <c r="P183" i="2"/>
  <c r="E184" i="2"/>
  <c r="F184" i="2"/>
  <c r="O184" i="2" s="1"/>
  <c r="G184" i="2"/>
  <c r="P184" i="2" s="1"/>
  <c r="N184" i="2"/>
  <c r="E185" i="2"/>
  <c r="N185" i="2" s="1"/>
  <c r="F185" i="2"/>
  <c r="O185" i="2" s="1"/>
  <c r="G185" i="2"/>
  <c r="P185" i="2"/>
  <c r="E186" i="2"/>
  <c r="F186" i="2"/>
  <c r="O186" i="2" s="1"/>
  <c r="G186" i="2"/>
  <c r="P186" i="2" s="1"/>
  <c r="N186" i="2"/>
  <c r="E187" i="2"/>
  <c r="N187" i="2" s="1"/>
  <c r="F187" i="2"/>
  <c r="G187" i="2"/>
  <c r="O187" i="2"/>
  <c r="P187" i="2"/>
  <c r="E188" i="2"/>
  <c r="F188" i="2"/>
  <c r="O188" i="2" s="1"/>
  <c r="G188" i="2"/>
  <c r="P188" i="2" s="1"/>
  <c r="N188" i="2"/>
  <c r="E189" i="2"/>
  <c r="N189" i="2" s="1"/>
  <c r="F189" i="2"/>
  <c r="G189" i="2"/>
  <c r="O189" i="2"/>
  <c r="P189" i="2"/>
  <c r="E190" i="2"/>
  <c r="F190" i="2"/>
  <c r="O190" i="2" s="1"/>
  <c r="G190" i="2"/>
  <c r="P190" i="2" s="1"/>
  <c r="N190" i="2"/>
  <c r="E191" i="2"/>
  <c r="N191" i="2" s="1"/>
  <c r="F191" i="2"/>
  <c r="O191" i="2" s="1"/>
  <c r="G191" i="2"/>
  <c r="P191" i="2"/>
  <c r="E192" i="2"/>
  <c r="F192" i="2"/>
  <c r="O192" i="2" s="1"/>
  <c r="G192" i="2"/>
  <c r="P192" i="2" s="1"/>
  <c r="N192" i="2"/>
  <c r="E193" i="2"/>
  <c r="N193" i="2" s="1"/>
  <c r="F193" i="2"/>
  <c r="O193" i="2" s="1"/>
  <c r="G193" i="2"/>
  <c r="P193" i="2"/>
  <c r="E194" i="2"/>
  <c r="F194" i="2"/>
  <c r="O194" i="2" s="1"/>
  <c r="G194" i="2"/>
  <c r="P194" i="2" s="1"/>
  <c r="N194" i="2"/>
  <c r="E195" i="2"/>
  <c r="N195" i="2" s="1"/>
  <c r="F195" i="2"/>
  <c r="G195" i="2"/>
  <c r="O195" i="2"/>
  <c r="P195" i="2"/>
  <c r="E196" i="2"/>
  <c r="F196" i="2"/>
  <c r="O196" i="2" s="1"/>
  <c r="G196" i="2"/>
  <c r="P196" i="2" s="1"/>
  <c r="N196" i="2"/>
  <c r="E197" i="2"/>
  <c r="N197" i="2" s="1"/>
  <c r="F197" i="2"/>
  <c r="G197" i="2"/>
  <c r="O197" i="2"/>
  <c r="P197" i="2"/>
  <c r="E198" i="2"/>
  <c r="F198" i="2"/>
  <c r="O198" i="2" s="1"/>
  <c r="G198" i="2"/>
  <c r="P198" i="2" s="1"/>
  <c r="N198" i="2"/>
  <c r="E199" i="2"/>
  <c r="N199" i="2" s="1"/>
  <c r="F199" i="2"/>
  <c r="O199" i="2" s="1"/>
  <c r="G199" i="2"/>
  <c r="P199" i="2"/>
  <c r="E200" i="2"/>
  <c r="F200" i="2"/>
  <c r="O200" i="2" s="1"/>
  <c r="G200" i="2"/>
  <c r="P200" i="2" s="1"/>
  <c r="N200" i="2"/>
  <c r="E201" i="2"/>
  <c r="N201" i="2" s="1"/>
  <c r="F201" i="2"/>
  <c r="O201" i="2" s="1"/>
  <c r="G201" i="2"/>
  <c r="P201" i="2"/>
  <c r="E202" i="2"/>
  <c r="F202" i="2"/>
  <c r="G202" i="2"/>
  <c r="P202" i="2" s="1"/>
  <c r="N202" i="2"/>
  <c r="O202" i="2"/>
  <c r="E203" i="2"/>
  <c r="N203" i="2" s="1"/>
  <c r="F203" i="2"/>
  <c r="G203" i="2"/>
  <c r="O203" i="2"/>
  <c r="P203" i="2"/>
  <c r="E204" i="2"/>
  <c r="F204" i="2"/>
  <c r="G204" i="2"/>
  <c r="P204" i="2" s="1"/>
  <c r="N204" i="2"/>
  <c r="O204" i="2"/>
  <c r="E205" i="2"/>
  <c r="N205" i="2" s="1"/>
  <c r="F205" i="2"/>
  <c r="O205" i="2" s="1"/>
  <c r="G205" i="2"/>
  <c r="P205" i="2"/>
  <c r="E206" i="2"/>
  <c r="F206" i="2"/>
  <c r="G206" i="2"/>
  <c r="P206" i="2" s="1"/>
  <c r="N206" i="2"/>
  <c r="O206" i="2"/>
  <c r="E207" i="2"/>
  <c r="N207" i="2" s="1"/>
  <c r="F207" i="2"/>
  <c r="G207" i="2"/>
  <c r="O207" i="2"/>
  <c r="P207" i="2"/>
  <c r="E208" i="2"/>
  <c r="F208" i="2"/>
  <c r="G208" i="2"/>
  <c r="P208" i="2" s="1"/>
  <c r="N208" i="2"/>
  <c r="O208" i="2"/>
  <c r="E209" i="2"/>
  <c r="N209" i="2" s="1"/>
  <c r="F209" i="2"/>
  <c r="O209" i="2" s="1"/>
  <c r="G209" i="2"/>
  <c r="P209" i="2"/>
  <c r="E210" i="2"/>
  <c r="F210" i="2"/>
  <c r="G210" i="2"/>
  <c r="P210" i="2" s="1"/>
  <c r="N210" i="2"/>
  <c r="O210" i="2"/>
  <c r="E211" i="2"/>
  <c r="N211" i="2" s="1"/>
  <c r="F211" i="2"/>
  <c r="G211" i="2"/>
  <c r="P211" i="2" s="1"/>
  <c r="O211" i="2"/>
  <c r="E212" i="2"/>
  <c r="F212" i="2"/>
  <c r="G212" i="2"/>
  <c r="P212" i="2" s="1"/>
  <c r="N212" i="2"/>
  <c r="O212" i="2"/>
  <c r="E213" i="2"/>
  <c r="N213" i="2" s="1"/>
  <c r="F213" i="2"/>
  <c r="O213" i="2" s="1"/>
  <c r="G213" i="2"/>
  <c r="P213" i="2"/>
  <c r="E214" i="2"/>
  <c r="F214" i="2"/>
  <c r="O214" i="2" s="1"/>
  <c r="G214" i="2"/>
  <c r="N214" i="2"/>
  <c r="P214" i="2"/>
  <c r="E215" i="2"/>
  <c r="F215" i="2"/>
  <c r="O215" i="2" s="1"/>
  <c r="G215" i="2"/>
  <c r="N215" i="2"/>
  <c r="P215" i="2"/>
  <c r="E216" i="2"/>
  <c r="F216" i="2"/>
  <c r="O216" i="2" s="1"/>
  <c r="G216" i="2"/>
  <c r="N216" i="2"/>
  <c r="P216" i="2"/>
  <c r="E217" i="2"/>
  <c r="F217" i="2"/>
  <c r="O217" i="2" s="1"/>
  <c r="G217" i="2"/>
  <c r="N217" i="2"/>
  <c r="P217" i="2"/>
  <c r="E218" i="2"/>
  <c r="F218" i="2"/>
  <c r="O218" i="2" s="1"/>
  <c r="G218" i="2"/>
  <c r="N218" i="2"/>
  <c r="P218" i="2"/>
  <c r="E219" i="2"/>
  <c r="F219" i="2"/>
  <c r="O219" i="2" s="1"/>
  <c r="G219" i="2"/>
  <c r="N219" i="2"/>
  <c r="P219" i="2"/>
  <c r="E220" i="2"/>
  <c r="F220" i="2"/>
  <c r="O220" i="2" s="1"/>
  <c r="G220" i="2"/>
  <c r="N220" i="2"/>
  <c r="P220" i="2"/>
  <c r="E221" i="2"/>
  <c r="F221" i="2"/>
  <c r="O221" i="2" s="1"/>
  <c r="G221" i="2"/>
  <c r="N221" i="2"/>
  <c r="P221" i="2"/>
  <c r="E222" i="2"/>
  <c r="F222" i="2"/>
  <c r="O222" i="2" s="1"/>
  <c r="G222" i="2"/>
  <c r="N222" i="2"/>
  <c r="P222" i="2"/>
  <c r="E223" i="2"/>
  <c r="F223" i="2"/>
  <c r="O223" i="2" s="1"/>
  <c r="G223" i="2"/>
  <c r="N223" i="2"/>
  <c r="P223" i="2"/>
  <c r="E224" i="2"/>
  <c r="F224" i="2"/>
  <c r="O224" i="2" s="1"/>
  <c r="G224" i="2"/>
  <c r="N224" i="2"/>
  <c r="P224" i="2"/>
  <c r="E225" i="2"/>
  <c r="F225" i="2"/>
  <c r="O225" i="2" s="1"/>
  <c r="G225" i="2"/>
  <c r="N225" i="2"/>
  <c r="P225" i="2"/>
  <c r="E226" i="2"/>
  <c r="F226" i="2"/>
  <c r="O226" i="2" s="1"/>
  <c r="G226" i="2"/>
  <c r="N226" i="2"/>
  <c r="P226" i="2"/>
  <c r="E227" i="2"/>
  <c r="F227" i="2"/>
  <c r="O227" i="2" s="1"/>
  <c r="G227" i="2"/>
  <c r="N227" i="2"/>
  <c r="P227" i="2"/>
  <c r="E228" i="2"/>
  <c r="F228" i="2"/>
  <c r="O228" i="2" s="1"/>
  <c r="G228" i="2"/>
  <c r="N228" i="2"/>
  <c r="P228" i="2"/>
  <c r="E229" i="2"/>
  <c r="F229" i="2"/>
  <c r="O229" i="2" s="1"/>
  <c r="G229" i="2"/>
  <c r="N229" i="2"/>
  <c r="P229" i="2"/>
  <c r="E230" i="2"/>
  <c r="F230" i="2"/>
  <c r="O230" i="2" s="1"/>
  <c r="G230" i="2"/>
  <c r="N230" i="2"/>
  <c r="P230" i="2"/>
  <c r="E231" i="2"/>
  <c r="F231" i="2"/>
  <c r="O231" i="2" s="1"/>
  <c r="G231" i="2"/>
  <c r="N231" i="2"/>
  <c r="P231" i="2"/>
  <c r="E232" i="2"/>
  <c r="F232" i="2"/>
  <c r="O232" i="2" s="1"/>
  <c r="G232" i="2"/>
  <c r="N232" i="2"/>
  <c r="P232" i="2"/>
  <c r="E233" i="2"/>
  <c r="F233" i="2"/>
  <c r="O233" i="2" s="1"/>
  <c r="G233" i="2"/>
  <c r="N233" i="2"/>
  <c r="P233" i="2"/>
  <c r="E234" i="2"/>
  <c r="F234" i="2"/>
  <c r="G234" i="2"/>
  <c r="N234" i="2"/>
  <c r="O234" i="2"/>
  <c r="P234" i="2"/>
  <c r="E235" i="2"/>
  <c r="F235" i="2"/>
  <c r="O235" i="2" s="1"/>
  <c r="G235" i="2"/>
  <c r="N235" i="2"/>
  <c r="P235" i="2"/>
  <c r="E236" i="2"/>
  <c r="F236" i="2"/>
  <c r="G236" i="2"/>
  <c r="N236" i="2"/>
  <c r="O236" i="2"/>
  <c r="P236" i="2"/>
  <c r="E237" i="2"/>
  <c r="F237" i="2"/>
  <c r="O237" i="2" s="1"/>
  <c r="G237" i="2"/>
  <c r="N237" i="2"/>
  <c r="P237" i="2"/>
  <c r="E238" i="2"/>
  <c r="F238" i="2"/>
  <c r="G238" i="2"/>
  <c r="N238" i="2"/>
  <c r="O238" i="2"/>
  <c r="P238" i="2"/>
  <c r="E239" i="2"/>
  <c r="F239" i="2"/>
  <c r="O239" i="2" s="1"/>
  <c r="G239" i="2"/>
  <c r="N239" i="2"/>
  <c r="P239" i="2"/>
  <c r="E240" i="2"/>
  <c r="F240" i="2"/>
  <c r="G240" i="2"/>
  <c r="N240" i="2"/>
  <c r="O240" i="2"/>
  <c r="P240" i="2"/>
  <c r="E241" i="2"/>
  <c r="F241" i="2"/>
  <c r="O241" i="2" s="1"/>
  <c r="G241" i="2"/>
  <c r="N241" i="2"/>
  <c r="P241" i="2"/>
  <c r="E242" i="2"/>
  <c r="F242" i="2"/>
  <c r="G242" i="2"/>
  <c r="N242" i="2"/>
  <c r="O242" i="2"/>
  <c r="P242" i="2"/>
  <c r="E243" i="2"/>
  <c r="F243" i="2"/>
  <c r="O243" i="2" s="1"/>
  <c r="G243" i="2"/>
  <c r="N243" i="2"/>
  <c r="P243" i="2"/>
  <c r="E244" i="2"/>
  <c r="F244" i="2"/>
  <c r="G244" i="2"/>
  <c r="N244" i="2"/>
  <c r="O244" i="2"/>
  <c r="P244" i="2"/>
  <c r="E245" i="2"/>
  <c r="F245" i="2"/>
  <c r="O245" i="2" s="1"/>
  <c r="G245" i="2"/>
  <c r="N245" i="2"/>
  <c r="P245" i="2"/>
  <c r="E246" i="2"/>
  <c r="F246" i="2"/>
  <c r="G246" i="2"/>
  <c r="N246" i="2"/>
  <c r="O246" i="2"/>
  <c r="P246" i="2"/>
  <c r="E247" i="2"/>
  <c r="F247" i="2"/>
  <c r="O247" i="2" s="1"/>
  <c r="G247" i="2"/>
  <c r="N247" i="2"/>
  <c r="P247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 s="1"/>
  <c r="E65" i="2"/>
  <c r="F65" i="2"/>
  <c r="G65" i="2"/>
  <c r="P65" i="2" s="1"/>
  <c r="N65" i="2"/>
  <c r="O65" i="2"/>
  <c r="E66" i="2"/>
  <c r="N66" i="2" s="1"/>
  <c r="F66" i="2"/>
  <c r="O66" i="2" s="1"/>
  <c r="G66" i="2"/>
  <c r="P66" i="2" s="1"/>
  <c r="E67" i="2"/>
  <c r="N67" i="2" s="1"/>
  <c r="F67" i="2"/>
  <c r="G67" i="2"/>
  <c r="P67" i="2" s="1"/>
  <c r="O67" i="2"/>
  <c r="E68" i="2"/>
  <c r="N68" i="2" s="1"/>
  <c r="F68" i="2"/>
  <c r="O68" i="2" s="1"/>
  <c r="G68" i="2"/>
  <c r="P68" i="2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 s="1"/>
  <c r="E73" i="2"/>
  <c r="F73" i="2"/>
  <c r="G73" i="2"/>
  <c r="P73" i="2" s="1"/>
  <c r="N73" i="2"/>
  <c r="O73" i="2"/>
  <c r="E74" i="2"/>
  <c r="N74" i="2" s="1"/>
  <c r="F74" i="2"/>
  <c r="O74" i="2" s="1"/>
  <c r="G74" i="2"/>
  <c r="P74" i="2" s="1"/>
  <c r="E75" i="2"/>
  <c r="N75" i="2" s="1"/>
  <c r="F75" i="2"/>
  <c r="G75" i="2"/>
  <c r="P75" i="2" s="1"/>
  <c r="O75" i="2"/>
  <c r="E76" i="2"/>
  <c r="N76" i="2" s="1"/>
  <c r="F76" i="2"/>
  <c r="G76" i="2"/>
  <c r="O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N79" i="2" s="1"/>
  <c r="F79" i="2"/>
  <c r="G79" i="2"/>
  <c r="P79" i="2" s="1"/>
  <c r="O79" i="2"/>
  <c r="E80" i="2"/>
  <c r="N80" i="2" s="1"/>
  <c r="F80" i="2"/>
  <c r="G80" i="2"/>
  <c r="O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 s="1"/>
  <c r="E83" i="2"/>
  <c r="N83" i="2" s="1"/>
  <c r="F83" i="2"/>
  <c r="G83" i="2"/>
  <c r="P83" i="2" s="1"/>
  <c r="O83" i="2"/>
  <c r="E84" i="2"/>
  <c r="N84" i="2" s="1"/>
  <c r="F84" i="2"/>
  <c r="G84" i="2"/>
  <c r="O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G88" i="2"/>
  <c r="O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G92" i="2"/>
  <c r="O92" i="2"/>
  <c r="P92" i="2"/>
  <c r="E93" i="2"/>
  <c r="F93" i="2"/>
  <c r="G93" i="2"/>
  <c r="P93" i="2" s="1"/>
  <c r="N93" i="2"/>
  <c r="O93" i="2"/>
  <c r="E94" i="2"/>
  <c r="N94" i="2" s="1"/>
  <c r="F94" i="2"/>
  <c r="G94" i="2"/>
  <c r="O94" i="2"/>
  <c r="P94" i="2"/>
  <c r="E95" i="2"/>
  <c r="F95" i="2"/>
  <c r="G95" i="2"/>
  <c r="P95" i="2" s="1"/>
  <c r="N95" i="2"/>
  <c r="O95" i="2"/>
  <c r="E96" i="2"/>
  <c r="N96" i="2" s="1"/>
  <c r="F96" i="2"/>
  <c r="G96" i="2"/>
  <c r="O96" i="2"/>
  <c r="P96" i="2"/>
  <c r="E97" i="2"/>
  <c r="F97" i="2"/>
  <c r="G97" i="2"/>
  <c r="P97" i="2" s="1"/>
  <c r="N97" i="2"/>
  <c r="O97" i="2"/>
  <c r="E98" i="2"/>
  <c r="N98" i="2" s="1"/>
  <c r="F98" i="2"/>
  <c r="G98" i="2"/>
  <c r="O98" i="2"/>
  <c r="P98" i="2"/>
  <c r="E99" i="2"/>
  <c r="F99" i="2"/>
  <c r="G99" i="2"/>
  <c r="P99" i="2" s="1"/>
  <c r="N99" i="2"/>
  <c r="O99" i="2"/>
  <c r="E100" i="2"/>
  <c r="N100" i="2" s="1"/>
  <c r="F100" i="2"/>
  <c r="G100" i="2"/>
  <c r="O100" i="2"/>
  <c r="P100" i="2"/>
  <c r="E101" i="2"/>
  <c r="F101" i="2"/>
  <c r="G101" i="2"/>
  <c r="P101" i="2" s="1"/>
  <c r="N101" i="2"/>
  <c r="O101" i="2"/>
  <c r="E102" i="2"/>
  <c r="N102" i="2" s="1"/>
  <c r="F102" i="2"/>
  <c r="G102" i="2"/>
  <c r="O102" i="2"/>
  <c r="P102" i="2"/>
  <c r="E103" i="2"/>
  <c r="F103" i="2"/>
  <c r="G103" i="2"/>
  <c r="P103" i="2" s="1"/>
  <c r="N103" i="2"/>
  <c r="O103" i="2"/>
  <c r="E104" i="2"/>
  <c r="N104" i="2" s="1"/>
  <c r="F104" i="2"/>
  <c r="G104" i="2"/>
  <c r="O104" i="2"/>
  <c r="P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E124" i="2"/>
  <c r="N124" i="2" s="1"/>
  <c r="F124" i="2"/>
  <c r="G124" i="2"/>
  <c r="P124" i="2" s="1"/>
  <c r="O124" i="2"/>
  <c r="E125" i="2"/>
  <c r="N125" i="2" s="1"/>
  <c r="F125" i="2"/>
  <c r="G125" i="2"/>
  <c r="P125" i="2" s="1"/>
  <c r="O12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S20" i="4" s="1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D134" i="5"/>
  <c r="D126" i="5"/>
  <c r="D118" i="5"/>
  <c r="F118" i="5" s="1"/>
  <c r="D110" i="5"/>
  <c r="D38" i="5"/>
  <c r="D33" i="5"/>
  <c r="F33" i="5" s="1"/>
  <c r="D26" i="5"/>
  <c r="F26" i="5" s="1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T44" i="4" s="1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T59" i="4" s="1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F120" i="5"/>
  <c r="G120" i="5"/>
  <c r="F128" i="5"/>
  <c r="G128" i="5"/>
  <c r="F136" i="5"/>
  <c r="Q698" i="4"/>
  <c r="Q714" i="4"/>
  <c r="P714" i="4"/>
  <c r="S714" i="4" s="1"/>
  <c r="U714" i="4" s="1"/>
  <c r="G17" i="5"/>
  <c r="I29" i="5"/>
  <c r="E29" i="5"/>
  <c r="E71" i="5"/>
  <c r="I71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G55" i="5"/>
  <c r="E717" i="5"/>
  <c r="Q74" i="4"/>
  <c r="I97" i="5"/>
  <c r="I65" i="5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Q72" i="4"/>
  <c r="T72" i="4" s="1"/>
  <c r="P72" i="4"/>
  <c r="S72" i="4" s="1"/>
  <c r="Q84" i="4"/>
  <c r="P84" i="4"/>
  <c r="Q88" i="4"/>
  <c r="P88" i="4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43" i="5"/>
  <c r="E43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S115" i="4" s="1"/>
  <c r="Q111" i="4"/>
  <c r="N111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8" i="5"/>
  <c r="I137" i="5"/>
  <c r="E135" i="5"/>
  <c r="E134" i="5"/>
  <c r="E132" i="5"/>
  <c r="E128" i="5"/>
  <c r="G127" i="5"/>
  <c r="E126" i="5"/>
  <c r="G123" i="5"/>
  <c r="E123" i="5"/>
  <c r="E122" i="5"/>
  <c r="G121" i="5"/>
  <c r="I121" i="5"/>
  <c r="E121" i="5"/>
  <c r="E120" i="5"/>
  <c r="E119" i="5"/>
  <c r="I117" i="5"/>
  <c r="E116" i="5"/>
  <c r="G115" i="5"/>
  <c r="E115" i="5"/>
  <c r="E112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D44" i="5"/>
  <c r="E44" i="5" s="1"/>
  <c r="F43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29" i="5" l="1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I103" i="5"/>
  <c r="G42" i="5"/>
  <c r="E17" i="5"/>
  <c r="F2" i="5"/>
  <c r="I3" i="2" s="1"/>
  <c r="F4" i="2"/>
  <c r="O4" i="2" s="1"/>
  <c r="E4" i="2"/>
  <c r="N4" i="2" s="1"/>
  <c r="G4" i="2"/>
  <c r="P4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40" i="4" l="1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E124" i="4"/>
  <c r="AB124" i="4"/>
  <c r="AS124" i="4"/>
  <c r="AD124" i="4"/>
  <c r="AC124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262" i="3"/>
  <c r="D261" i="3"/>
  <c r="D367" i="3"/>
  <c r="D394" i="3"/>
  <c r="D375" i="3"/>
  <c r="D293" i="3"/>
  <c r="D309" i="3"/>
  <c r="D294" i="3"/>
  <c r="D332" i="3"/>
  <c r="D285" i="3"/>
  <c r="D287" i="3"/>
  <c r="D268" i="3"/>
  <c r="D397" i="3"/>
  <c r="D395" i="3"/>
  <c r="D374" i="3"/>
  <c r="D314" i="3"/>
  <c r="D339" i="3"/>
  <c r="D297" i="3"/>
  <c r="D327" i="3"/>
  <c r="D282" i="3"/>
  <c r="D277" i="3"/>
  <c r="D269" i="3"/>
  <c r="D403" i="3"/>
  <c r="D315" i="3"/>
  <c r="D366" i="3"/>
  <c r="D334" i="3"/>
  <c r="D302" i="3"/>
  <c r="D300" i="3"/>
  <c r="D340" i="3"/>
  <c r="D28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283" i="3"/>
  <c r="D281" i="3"/>
  <c r="D378" i="3"/>
  <c r="D354" i="3"/>
  <c r="D385" i="3"/>
  <c r="D360" i="3"/>
  <c r="D319" i="3"/>
  <c r="D326" i="3"/>
  <c r="D325" i="3"/>
  <c r="D273" i="3"/>
  <c r="D284" i="3"/>
  <c r="D267" i="3"/>
  <c r="D379" i="3"/>
  <c r="D398" i="3"/>
  <c r="D361" i="3"/>
  <c r="D348" i="3"/>
  <c r="D299" i="3"/>
  <c r="D322" i="3"/>
  <c r="D343" i="3"/>
  <c r="D288" i="3"/>
  <c r="D290" i="3"/>
  <c r="D271" i="3"/>
  <c r="D399" i="3"/>
  <c r="D402" i="3"/>
  <c r="D373" i="3"/>
  <c r="D298" i="3"/>
  <c r="D331" i="3"/>
  <c r="D301" i="3"/>
  <c r="D323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275" i="3"/>
  <c r="D286" i="3"/>
  <c r="D355" i="3"/>
  <c r="D391" i="3"/>
  <c r="D369" i="3"/>
  <c r="D338" i="3"/>
  <c r="D291" i="3"/>
  <c r="D349" i="3"/>
  <c r="D311" i="3"/>
  <c r="D278" i="3"/>
  <c r="D265" i="3"/>
  <c r="D388" i="3"/>
  <c r="D401" i="3"/>
  <c r="D359" i="3"/>
  <c r="D390" i="3"/>
  <c r="D328" i="3"/>
  <c r="D336" i="3"/>
  <c r="D352" i="3"/>
  <c r="D307" i="3"/>
  <c r="D272" i="3"/>
  <c r="D264" i="3"/>
  <c r="D279" i="3"/>
  <c r="D386" i="3"/>
  <c r="D400" i="3"/>
  <c r="D382" i="3"/>
  <c r="D358" i="3"/>
  <c r="D320" i="3"/>
  <c r="D296" i="3"/>
  <c r="D347" i="3"/>
  <c r="D350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260" i="3"/>
  <c r="D289" i="3"/>
  <c r="D393" i="3"/>
  <c r="D333" i="3"/>
  <c r="D370" i="3"/>
  <c r="D295" i="3"/>
  <c r="D310" i="3"/>
  <c r="D342" i="3"/>
  <c r="D306" i="3"/>
  <c r="D387" i="3"/>
  <c r="D263" i="3"/>
  <c r="D274" i="3"/>
  <c r="D404" i="3"/>
  <c r="D362" i="3"/>
  <c r="D380" i="3"/>
  <c r="D376" i="3"/>
  <c r="D346" i="3"/>
  <c r="D303" i="3"/>
  <c r="D330" i="3"/>
  <c r="D259" i="3"/>
  <c r="D270" i="3"/>
  <c r="D276" i="3"/>
  <c r="D383" i="3"/>
  <c r="D389" i="3"/>
  <c r="D381" i="3"/>
  <c r="D357" i="3"/>
  <c r="D292" i="3"/>
  <c r="D317" i="3"/>
  <c r="D316" i="3"/>
  <c r="D26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" i="3"/>
  <c r="D3" i="3"/>
  <c r="D35" i="3"/>
  <c r="D27" i="3"/>
  <c r="D98" i="3"/>
  <c r="D41" i="3"/>
  <c r="D89" i="3"/>
  <c r="D88" i="3"/>
  <c r="D21" i="3"/>
  <c r="D106" i="3"/>
  <c r="D63" i="3"/>
  <c r="D57" i="3"/>
  <c r="D95" i="3"/>
  <c r="D85" i="3"/>
  <c r="D29" i="3"/>
  <c r="D32" i="3"/>
  <c r="D40" i="3"/>
  <c r="D97" i="3"/>
  <c r="D105" i="3"/>
  <c r="D70" i="3"/>
  <c r="D80" i="3"/>
  <c r="D69" i="3"/>
  <c r="D20" i="3"/>
  <c r="D28" i="3"/>
  <c r="D107" i="3"/>
  <c r="D114" i="3"/>
  <c r="D74" i="3"/>
  <c r="D72" i="3"/>
  <c r="D68" i="3"/>
  <c r="D126" i="3"/>
  <c r="D124" i="3"/>
  <c r="D25" i="3"/>
  <c r="D16" i="3"/>
  <c r="D109" i="3"/>
  <c r="D78" i="3"/>
  <c r="D52" i="3"/>
  <c r="D64" i="3"/>
  <c r="D6" i="3"/>
  <c r="D108" i="3"/>
  <c r="D93" i="3"/>
  <c r="D82" i="3"/>
  <c r="D10" i="3"/>
  <c r="D11" i="3"/>
  <c r="D99" i="3"/>
  <c r="D55" i="3"/>
  <c r="D51" i="3"/>
  <c r="D17" i="3"/>
  <c r="D30" i="3"/>
  <c r="D101" i="3"/>
  <c r="D54" i="3"/>
  <c r="D118" i="3"/>
  <c r="D56" i="3"/>
  <c r="D96" i="3"/>
  <c r="D81" i="3"/>
  <c r="D22" i="3"/>
  <c r="D113" i="3"/>
  <c r="D48" i="3"/>
  <c r="D65" i="3"/>
  <c r="D119" i="3"/>
  <c r="D120" i="3"/>
  <c r="D123" i="3"/>
  <c r="D8" i="3"/>
  <c r="D33" i="3"/>
  <c r="D110" i="3"/>
  <c r="D75" i="3"/>
  <c r="D73" i="3"/>
  <c r="D90" i="3"/>
  <c r="D46" i="3"/>
  <c r="D4" i="3"/>
  <c r="D15" i="3"/>
  <c r="D100" i="3"/>
  <c r="D79" i="3"/>
  <c r="D49" i="3"/>
  <c r="D44" i="3"/>
  <c r="D7" i="3"/>
  <c r="D31" i="3"/>
  <c r="D23" i="3"/>
  <c r="D111" i="3"/>
  <c r="D42" i="3"/>
  <c r="D76" i="3"/>
  <c r="D61" i="3"/>
  <c r="D66" i="3"/>
  <c r="D5" i="3"/>
  <c r="D13" i="3"/>
  <c r="D19" i="3"/>
  <c r="D104" i="3"/>
  <c r="D43" i="3"/>
  <c r="D47" i="3"/>
  <c r="D94" i="3"/>
  <c r="D92" i="3"/>
  <c r="D117" i="3"/>
  <c r="D36" i="3"/>
  <c r="D102" i="3"/>
  <c r="D83" i="3"/>
  <c r="D62" i="3"/>
  <c r="D60" i="3"/>
  <c r="D50" i="3"/>
  <c r="D14" i="3"/>
  <c r="D116" i="3"/>
  <c r="D67" i="3"/>
  <c r="D45" i="3"/>
  <c r="D9" i="3"/>
  <c r="D87" i="3"/>
  <c r="D77" i="3"/>
  <c r="D18" i="3"/>
  <c r="D103" i="3"/>
  <c r="D53" i="3"/>
  <c r="D86" i="3"/>
  <c r="D122" i="3"/>
  <c r="D121" i="3"/>
  <c r="D12" i="3"/>
  <c r="D24" i="3"/>
  <c r="D91" i="3"/>
  <c r="D59" i="3"/>
  <c r="D34" i="3"/>
  <c r="D115" i="3"/>
  <c r="D84" i="3"/>
  <c r="D26" i="3"/>
  <c r="D37" i="3"/>
  <c r="D112" i="3"/>
  <c r="D71" i="3"/>
  <c r="D58" i="3"/>
  <c r="D125" i="3"/>
  <c r="D209" i="3"/>
  <c r="D223" i="3"/>
  <c r="D212" i="3"/>
  <c r="D206" i="3"/>
  <c r="D213" i="3"/>
  <c r="D202" i="3"/>
  <c r="D201" i="3"/>
  <c r="D227" i="3"/>
  <c r="D237" i="3"/>
  <c r="D224" i="3"/>
  <c r="D207" i="3"/>
  <c r="D218" i="3"/>
  <c r="D189" i="3"/>
  <c r="D191" i="3"/>
  <c r="D197" i="3"/>
  <c r="D187" i="3"/>
  <c r="D228" i="3"/>
  <c r="D152" i="3"/>
  <c r="D158" i="3"/>
  <c r="D154" i="3"/>
  <c r="D177" i="3"/>
  <c r="D149" i="3"/>
  <c r="D170" i="3"/>
  <c r="D162" i="3"/>
  <c r="D161" i="3"/>
  <c r="D166" i="3"/>
  <c r="D133" i="3"/>
  <c r="D137" i="3"/>
  <c r="D142" i="3"/>
  <c r="D136" i="3"/>
  <c r="D181" i="3"/>
  <c r="D214" i="3"/>
  <c r="D188" i="3"/>
  <c r="D221" i="3"/>
  <c r="D233" i="3"/>
  <c r="D226" i="3"/>
  <c r="D199" i="3"/>
  <c r="D184" i="3"/>
  <c r="D235" i="3"/>
  <c r="D232" i="3"/>
  <c r="D183" i="3"/>
  <c r="D211" i="3"/>
  <c r="D182" i="3"/>
  <c r="D205" i="3"/>
  <c r="D200" i="3"/>
  <c r="D219" i="3"/>
  <c r="D242" i="3"/>
  <c r="D229" i="3"/>
  <c r="D146" i="3"/>
  <c r="D169" i="3"/>
  <c r="D156" i="3"/>
  <c r="D173" i="3"/>
  <c r="D153" i="3"/>
  <c r="D164" i="3"/>
  <c r="D148" i="3"/>
  <c r="D163" i="3"/>
  <c r="D175" i="3"/>
  <c r="D139" i="3"/>
  <c r="D135" i="3"/>
  <c r="D127" i="3"/>
  <c r="D144" i="3"/>
  <c r="D220" i="3"/>
  <c r="D222" i="3"/>
  <c r="D240" i="3"/>
  <c r="D185" i="3"/>
  <c r="D210" i="3"/>
  <c r="D238" i="3"/>
  <c r="D190" i="3"/>
  <c r="D230" i="3"/>
  <c r="D192" i="3"/>
  <c r="D194" i="3"/>
  <c r="D215" i="3"/>
  <c r="D245" i="3"/>
  <c r="D244" i="3"/>
  <c r="D247" i="3"/>
  <c r="D208" i="3"/>
  <c r="D165" i="3"/>
  <c r="D174" i="3"/>
  <c r="D155" i="3"/>
  <c r="D168" i="3"/>
  <c r="D150" i="3"/>
  <c r="D159" i="3"/>
  <c r="D151" i="3"/>
  <c r="D178" i="3"/>
  <c r="D132" i="3"/>
  <c r="D130" i="3"/>
  <c r="D134" i="3"/>
  <c r="D140" i="3"/>
  <c r="D131" i="3"/>
  <c r="D138" i="3"/>
  <c r="D186" i="3"/>
  <c r="D217" i="3"/>
  <c r="D231" i="3"/>
  <c r="D203" i="3"/>
  <c r="D180" i="3"/>
  <c r="D243" i="3"/>
  <c r="D216" i="3"/>
  <c r="D234" i="3"/>
  <c r="D195" i="3"/>
  <c r="D248" i="3"/>
  <c r="D225" i="3"/>
  <c r="D198" i="3"/>
  <c r="D236" i="3"/>
  <c r="D239" i="3"/>
  <c r="D241" i="3"/>
  <c r="D193" i="3"/>
  <c r="D196" i="3"/>
  <c r="D204" i="3"/>
  <c r="D246" i="3"/>
  <c r="D147" i="3"/>
  <c r="D179" i="3"/>
  <c r="D172" i="3"/>
  <c r="D167" i="3"/>
  <c r="D176" i="3"/>
  <c r="D160" i="3"/>
  <c r="D157" i="3"/>
  <c r="D145" i="3"/>
  <c r="D171" i="3"/>
  <c r="D141" i="3"/>
  <c r="D128" i="3"/>
  <c r="D129" i="3"/>
  <c r="D143" i="3"/>
  <c r="D249" i="3"/>
  <c r="D253" i="3"/>
  <c r="D256" i="3"/>
  <c r="D258" i="3"/>
  <c r="D250" i="3"/>
  <c r="D254" i="3"/>
  <c r="D257" i="3"/>
  <c r="D252" i="3"/>
  <c r="D251" i="3"/>
  <c r="D255" i="3"/>
  <c r="AN132" i="4" l="1"/>
  <c r="AT132" i="4" s="1"/>
  <c r="W162" i="4"/>
  <c r="AL172" i="4"/>
  <c r="AR172" i="4" s="1"/>
  <c r="AL124" i="4"/>
  <c r="AR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O112" i="4" s="1"/>
  <c r="AU112" i="4" s="1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AO102" i="4" s="1"/>
  <c r="AU102" i="4" s="1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P151" i="4" s="1"/>
  <c r="AV151" i="4" s="1"/>
  <c r="AA151" i="4"/>
  <c r="AM151" i="4" s="1"/>
  <c r="AS151" i="4" s="1"/>
  <c r="AE151" i="4"/>
  <c r="AQ151" i="4" s="1"/>
  <c r="AW151" i="4" s="1"/>
  <c r="AB151" i="4"/>
  <c r="AN151" i="4" s="1"/>
  <c r="AT151" i="4" s="1"/>
  <c r="AC151" i="4"/>
  <c r="AN776" i="4"/>
  <c r="AT776" i="4" s="1"/>
  <c r="AB69" i="4"/>
  <c r="AA69" i="4"/>
  <c r="AM69" i="4" s="1"/>
  <c r="AS69" i="4" s="1"/>
  <c r="AE69" i="4"/>
  <c r="AD69" i="4"/>
  <c r="AP69" i="4" s="1"/>
  <c r="AV69" i="4" s="1"/>
  <c r="Z69" i="4"/>
  <c r="AC69" i="4"/>
  <c r="AO69" i="4" s="1"/>
  <c r="AU69" i="4" s="1"/>
  <c r="Z89" i="4"/>
  <c r="AD89" i="4"/>
  <c r="AP89" i="4" s="1"/>
  <c r="AV89" i="4" s="1"/>
  <c r="AC89" i="4"/>
  <c r="AO89" i="4" s="1"/>
  <c r="AU89" i="4" s="1"/>
  <c r="AB89" i="4"/>
  <c r="AN89" i="4" s="1"/>
  <c r="AT89" i="4" s="1"/>
  <c r="AE89" i="4"/>
  <c r="AQ89" i="4" s="1"/>
  <c r="AW89" i="4" s="1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W109" i="4" s="1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P255" i="4" l="1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G18" i="4" s="1"/>
  <c r="AA11" i="4"/>
  <c r="AI107" i="4"/>
  <c r="AD100" i="4"/>
  <c r="Z11" i="4"/>
  <c r="AL11" i="4" s="1"/>
  <c r="AR11" i="4" s="1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N118" i="4" s="1"/>
  <c r="AT118" i="4" s="1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AP105" i="4" s="1"/>
  <c r="AV105" i="4" s="1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78" i="4" l="1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245" i="4" l="1"/>
  <c r="I245" i="4" s="1"/>
  <c r="AM126" i="4"/>
  <c r="AS126" i="4" s="1"/>
  <c r="AQ86" i="4"/>
  <c r="AW86" i="4" s="1"/>
  <c r="AL78" i="4"/>
  <c r="AR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161" i="4" l="1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<sst xmlns="http://schemas.openxmlformats.org/spreadsheetml/2006/main" count="1154" uniqueCount="348">
  <si>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</si>
  <si>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</si>
  <si>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</si>
  <si>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</si>
  <si>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</si>
  <si>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</si>
  <si>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</si>
  <si>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</si>
  <si>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</si>
  <si>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</si>
  <si>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</si>
  <si>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</si>
  <si>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</si>
  <si>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</si>
  <si>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</si>
  <si>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</si>
  <si>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</si>
  <si>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</si>
  <si>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</si>
  <si>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</si>
  <si>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</si>
  <si>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</si>
  <si>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</si>
  <si>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</si>
  <si>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</si>
  <si>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</si>
  <si>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</si>
  <si>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</si>
  <si>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</si>
  <si>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</si>
  <si>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</si>
  <si>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</si>
  <si>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</si>
  <si>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</si>
  <si>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</si>
  <si>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</si>
  <si>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</si>
  <si>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</si>
  <si>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</si>
  <si>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</si>
  <si>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</si>
  <si>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</si>
  <si>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</si>
  <si>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</si>
  <si>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</si>
  <si>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</si>
  <si>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</si>
  <si>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</si>
  <si>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</si>
  <si>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</si>
  <si>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</si>
  <si>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</si>
  <si>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</si>
  <si>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</si>
  <si>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</si>
  <si>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</si>
  <si>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</si>
  <si>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</si>
  <si>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</si>
  <si>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</si>
  <si>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</si>
  <si>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</si>
  <si>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</si>
  <si>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</si>
  <si>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</si>
  <si>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</si>
  <si>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</si>
  <si>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</si>
  <si>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</si>
  <si>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</si>
  <si>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</si>
  <si>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</si>
  <si>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</si>
  <si>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</si>
  <si>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</si>
  <si>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</si>
  <si>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</si>
  <si>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</si>
  <si>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</si>
  <si>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</si>
  <si>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</si>
  <si>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</si>
  <si>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</si>
  <si>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</si>
  <si>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</si>
  <si>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</si>
  <si>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</si>
  <si>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</si>
  <si>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</si>
  <si>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</si>
  <si>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</si>
  <si>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</si>
  <si>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</si>
  <si>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</si>
  <si>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</si>
  <si>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</si>
  <si>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</si>
  <si>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</si>
  <si>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</si>
  <si>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</si>
  <si>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</si>
  <si>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</si>
  <si>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</si>
  <si>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</si>
  <si>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</si>
  <si>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</si>
  <si>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</si>
  <si>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</si>
  <si>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</si>
  <si>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</si>
  <si>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</si>
  <si>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</si>
  <si>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</si>
  <si>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</si>
  <si>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</si>
  <si>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</si>
  <si>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</si>
  <si>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</si>
  <si>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</si>
  <si>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</si>
  <si>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</si>
  <si>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</si>
  <si>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</si>
  <si>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</si>
  <si>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</si>
  <si>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</si>
  <si>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</si>
  <si>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</si>
  <si>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</si>
  <si>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Sligo Rovers</t>
  </si>
  <si>
    <t>Shamrock Rovers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</si>
  <si>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</si>
  <si>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</si>
  <si>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</si>
  <si>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</si>
  <si>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</si>
  <si>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</si>
  <si>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</si>
  <si>
    <t>SJK</t>
  </si>
  <si>
    <t>Hokkaido Consadole Sapporo</t>
  </si>
  <si>
    <t>Cerezo Osaka</t>
  </si>
  <si>
    <t>Midtjylland</t>
  </si>
  <si>
    <t>Nordsjaelland</t>
  </si>
  <si>
    <t>Brondby</t>
  </si>
  <si>
    <t>Silkeborg</t>
  </si>
  <si>
    <t>Derry City</t>
  </si>
  <si>
    <t>Bohemians</t>
  </si>
  <si>
    <t>Nagoya Grampus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</si>
  <si>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</si>
  <si>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</si>
  <si>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</si>
  <si>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</si>
  <si>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</si>
  <si>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</si>
  <si>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</si>
  <si>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</si>
  <si>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</si>
  <si>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</si>
  <si>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</si>
  <si>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</si>
  <si>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</si>
  <si>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</si>
  <si>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</si>
  <si>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</si>
  <si>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</si>
  <si>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</si>
  <si>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</si>
  <si>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</si>
  <si>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Kashima Antlers</t>
  </si>
  <si>
    <t>Avispa Fukuoka</t>
  </si>
  <si>
    <t>Yokohama FC</t>
  </si>
  <si>
    <t>Urawa Reds</t>
  </si>
  <si>
    <t>Shonan Bellmare</t>
  </si>
  <si>
    <t>Shimizu S-Pulse</t>
  </si>
  <si>
    <t>Yokohama F. Marinos</t>
  </si>
  <si>
    <t>Puebla</t>
  </si>
  <si>
    <t>Cruz Azul</t>
  </si>
  <si>
    <t>Santos Laguna</t>
  </si>
  <si>
    <t>Atlas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</si>
  <si>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</si>
  <si>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</si>
  <si>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</si>
  <si>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</si>
  <si>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</si>
  <si>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</si>
  <si>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</si>
  <si>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</si>
  <si>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</si>
  <si>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</si>
  <si>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</si>
  <si>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</si>
  <si>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</si>
  <si>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</si>
  <si>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</si>
  <si>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</si>
  <si>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</si>
  <si>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</si>
  <si>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</si>
  <si>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</si>
  <si>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</si>
  <si>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</si>
  <si>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</si>
  <si>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</si>
  <si>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</si>
  <si>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</si>
  <si>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</si>
  <si>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</si>
  <si>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</si>
  <si>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</si>
  <si>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</si>
  <si>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</si>
  <si>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</si>
  <si>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</si>
  <si>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</si>
  <si>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</si>
  <si>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</si>
  <si>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</si>
  <si>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</si>
  <si>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</si>
  <si>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</si>
  <si>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</si>
  <si>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</si>
  <si>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</si>
  <si>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</si>
  <si>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</si>
  <si>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</si>
  <si>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</si>
  <si>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</si>
  <si>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</si>
  <si>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FC Tokyo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</si>
  <si>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</si>
  <si>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</si>
  <si>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</si>
  <si>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</si>
  <si>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</si>
  <si>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</si>
  <si>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</si>
  <si>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</si>
  <si>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</si>
  <si>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</si>
  <si>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</si>
  <si>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</si>
  <si>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</si>
  <si>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</si>
  <si>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</si>
  <si>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</si>
  <si>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</si>
  <si>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</si>
  <si>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</si>
  <si>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</si>
  <si>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</si>
  <si>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</si>
  <si>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</si>
  <si>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</si>
  <si>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</si>
  <si>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</si>
  <si>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</si>
  <si>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</si>
  <si>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</si>
  <si>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</si>
  <si>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</si>
  <si>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</si>
  <si>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</si>
  <si>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</si>
  <si>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</si>
  <si>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</si>
  <si>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</si>
  <si>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</si>
  <si>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</si>
  <si>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</si>
  <si>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</si>
  <si>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</si>
  <si>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</si>
  <si>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</si>
  <si>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</si>
  <si>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</si>
  <si>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</si>
  <si>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</si>
  <si>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</si>
  <si>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</si>
  <si>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</si>
  <si>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</si>
  <si>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</si>
  <si>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</si>
  <si>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</si>
  <si>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</si>
  <si>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</si>
  <si>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</si>
  <si>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</si>
  <si>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</si>
  <si>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</si>
  <si>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</si>
  <si>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</si>
  <si>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</si>
  <si>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</si>
  <si>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</si>
  <si>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</si>
  <si>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</si>
  <si>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</si>
  <si>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</si>
  <si>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Admiral Bundesliga</t>
  </si>
  <si>
    <t>Liga MX</t>
  </si>
  <si>
    <t>Eliteserien</t>
  </si>
  <si>
    <t>Ekstraklasa</t>
  </si>
  <si>
    <t>Premier League</t>
  </si>
  <si>
    <t>Allsvenskan</t>
  </si>
  <si>
    <t>Kawasaki Frontale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</si>
  <si>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</si>
  <si>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</si>
  <si>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</si>
  <si>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</si>
  <si>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</si>
  <si>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</si>
  <si>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</si>
  <si>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</si>
  <si>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</si>
  <si>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</si>
  <si>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</si>
  <si>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24/09/2021</t>
  </si>
  <si>
    <t>Swiss</t>
  </si>
  <si>
    <t>Finn Harps</t>
  </si>
  <si>
    <t>Longford</t>
  </si>
  <si>
    <t>Dundalk</t>
  </si>
  <si>
    <t>St. Patricks</t>
  </si>
  <si>
    <t>Waterford</t>
  </si>
  <si>
    <t>Drogheda</t>
  </si>
  <si>
    <t>Sagan Tosu</t>
  </si>
  <si>
    <t>Club Tijuana</t>
  </si>
  <si>
    <t>Stromsgodset</t>
  </si>
  <si>
    <t>Oita Trinita</t>
  </si>
  <si>
    <t>Stabaek</t>
  </si>
  <si>
    <t>Sporting Kansas City</t>
  </si>
  <si>
    <t>25/09/2021</t>
  </si>
  <si>
    <t>26/09/2021</t>
  </si>
  <si>
    <t>27/09/2021</t>
  </si>
  <si>
    <t>28/09/2021</t>
  </si>
  <si>
    <t>Pachuca</t>
  </si>
  <si>
    <t>Juarez</t>
  </si>
  <si>
    <t>Queretaro</t>
  </si>
  <si>
    <t>Inter Miami</t>
  </si>
  <si>
    <t>Necaxa</t>
  </si>
  <si>
    <t>01/10/2021</t>
  </si>
  <si>
    <t>02/10/2021</t>
  </si>
  <si>
    <t>03/10/2021</t>
  </si>
  <si>
    <t>04/10/2021</t>
  </si>
  <si>
    <t>05/10/2021</t>
  </si>
  <si>
    <t>06/10/2021</t>
  </si>
  <si>
    <t>07/10/2021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</si>
</sst>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0" borderId="0" xfId="0" applyNumberForma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1.0338670193708679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4.584797745358089</v>
      </c>
      <c r="I2" s="6">
        <f>IF('Log_working_3-way'!$D2="","",'True_Odds_Calculator_3-way'!O3/'True_Odds_Calculator_3-way'!B3-1)</f>
        <v>6.8002547021943585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3.4679606108177552E-2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1.0310733550917739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34.260644539537701</v>
      </c>
      <c r="I3" s="6">
        <f>IF('Log_working_3-way'!$D3="","",'True_Odds_Calculator_3-way'!O4/'True_Odds_Calculator_3-way'!B4-1)</f>
        <v>5.2274784228905675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2.9185306627353302E-2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1.0425107842227113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49.088258841603725</v>
      </c>
      <c r="I4" s="6">
        <f>IF('Log_working_3-way'!$D4="","",'True_Odds_Calculator_3-way'!O5/'True_Odds_Calculator_3-way'!B5-1)</f>
        <v>2.7947465898583488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3.3319117568283874E-2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1.0254193716418063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14.448896892410724</v>
      </c>
      <c r="I5" s="6">
        <f>IF('Log_working_3-way'!$D5="","",'True_Odds_Calculator_3-way'!O6/'True_Odds_Calculator_3-way'!B6-1)</f>
        <v>8.3871373897493129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2.743671829278993E-2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1.0248605371660029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9.3999538048563558</v>
      </c>
      <c r="I6" s="6">
        <f>IF('Log_working_3-way'!$D6="","",'True_Odds_Calculator_3-way'!O7/'True_Odds_Calculator_3-way'!B7-1)</f>
        <v>8.5098640085110322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2.6894284845721206E-2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1.025774441220038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16.179062396926419</v>
      </c>
      <c r="I7" s="6">
        <f>IF('Log_working_3-way'!$D7="","",'True_Odds_Calculator_3-way'!O8/'True_Odds_Calculator_3-way'!B8-1)</f>
        <v>7.4674760088365044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2.7653317964353885E-2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1.0264606927582416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8.4380126093243248</v>
      </c>
      <c r="I8" s="6">
        <f>IF('Log_working_3-way'!$D8="","",'True_Odds_Calculator_3-way'!O9/'True_Odds_Calculator_3-way'!B9-1)</f>
        <v>6.938793936958267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2.8275248223685212E-2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1.0275903104527802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6.0981092320142931</v>
      </c>
      <c r="I9" s="6">
        <f>IF('Log_working_3-way'!$D9="","",'True_Odds_Calculator_3-way'!O10/'True_Odds_Calculator_3-way'!B10-1)</f>
        <v>7.5057521958506062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2.9091221398913625E-2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1.0305203429157048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2.9312613736910569</v>
      </c>
      <c r="I10" s="6">
        <f>IF('Log_working_3-way'!$D10="","",'True_Odds_Calculator_3-way'!O11/'True_Odds_Calculator_3-way'!B11-1)</f>
        <v>5.5854013444963533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2.9805728309249435E-2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1.0316618372338617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19.180998052441677</v>
      </c>
      <c r="I11" s="6">
        <f>IF('Log_working_3-way'!$D11="","",'True_Odds_Calculator_3-way'!O12/'True_Odds_Calculator_3-way'!B12-1)</f>
        <v>10.197890318769439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3.316367837332157E-2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1.0396483416324913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33.566214911138161</v>
      </c>
      <c r="I12" s="6">
        <f>IF('Log_working_3-way'!$D12="","",'True_Odds_Calculator_3-way'!O13/'True_Odds_Calculator_3-way'!B13-1)</f>
        <v>5.6410204370094723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3.7325924838799818E-2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1.0399459285081205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11.143872333250899</v>
      </c>
      <c r="I13" s="6">
        <f>IF('Log_working_3-way'!$D13="","",'True_Odds_Calculator_3-way'!O14/'True_Odds_Calculator_3-way'!B14-1)</f>
        <v>7.5956138917299327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4.2869982950593188E-2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1.0332903375711506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4.6136184078891427</v>
      </c>
      <c r="I14" s="6">
        <f>IF('Log_working_3-way'!$D14="","",'True_Odds_Calculator_3-way'!O15/'True_Odds_Calculator_3-way'!B15-1)</f>
        <v>7.4626363773914406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3.4334281398312516E-2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1.046184428447956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26.329935769228335</v>
      </c>
      <c r="I15" s="6">
        <f>IF('Log_working_3-way'!$D15="","",'True_Odds_Calculator_3-way'!O16/'True_Odds_Calculator_3-way'!B16-1)</f>
        <v>6.4986898595841929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4.6352884588178656E-2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1.0411689455672111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17.760330424572519</v>
      </c>
      <c r="I16" s="6">
        <f>IF('Log_working_3-way'!$D16="","",'True_Odds_Calculator_3-way'!O17/'True_Odds_Calculator_3-way'!B17-1)</f>
        <v>8.1844322936620273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4.3620588830382001E-2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1.0316319283074742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19.743495608141664</v>
      </c>
      <c r="I17" s="6">
        <f>IF('Log_working_3-way'!$D17="","",'True_Odds_Calculator_3-way'!O18/'True_Odds_Calculator_3-way'!B18-1)</f>
        <v>5.5293204998715311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3.3262228914402669E-2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1.0253521274234227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18.582458752167707</v>
      </c>
      <c r="I18" s="6">
        <f>IF('Log_working_3-way'!$D18="","",'True_Odds_Calculator_3-way'!O19/'True_Odds_Calculator_3-way'!B19-1)</f>
        <v>5.8881287579684534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2.6887940082053197E-2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1.041754855281309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0.68928306704441722</v>
      </c>
      <c r="I19" s="6">
        <f>IF('Log_working_3-way'!$D19="","",'True_Odds_Calculator_3-way'!O20/'True_Odds_Calculator_3-way'!B20-1)</f>
        <v>2.188533543324088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3.3013059999631444E-2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1.0388303062058895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31.588431272591876</v>
      </c>
      <c r="I20" s="6">
        <f>IF('Log_working_3-way'!$D20="","",'True_Odds_Calculator_3-way'!O21/'True_Odds_Calculator_3-way'!B21-1)</f>
        <v>6.0805601513528718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3.7240942413292899E-2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1.0301297493738748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11.006765145563246</v>
      </c>
      <c r="I21" s="6">
        <f>IF('Log_working_3-way'!$D21="","",'True_Odds_Calculator_3-way'!O22/'True_Odds_Calculator_3-way'!B22-1)</f>
        <v>8.8849396194770716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3.2612324272621507E-2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1.0258984625081471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12.052138883250134</v>
      </c>
      <c r="I22" s="6">
        <f>IF('Log_working_3-way'!$D22="","",'True_Odds_Calculator_3-way'!O23/'True_Odds_Calculator_3-way'!B23-1)</f>
        <v>7.5653907213213927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2.7999774994511561E-2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1.0249893576288982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15.907578613867351</v>
      </c>
      <c r="I23" s="6">
        <f>IF('Log_working_3-way'!$D23="","",'True_Odds_Calculator_3-way'!O24/'True_Odds_Calculator_3-way'!B24-1)</f>
        <v>6.9956365560115206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2.6824213425320487E-2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1.0356196667398276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1.222046575330296</v>
      </c>
      <c r="I24" s="6">
        <f>IF('Log_working_3-way'!$D24="","",'True_Odds_Calculator_3-way'!O25/'True_Odds_Calculator_3-way'!B25-1)</f>
        <v>2.6463359013126024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3.0015886870190078E-2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1.0250600816005595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9.0661809377803024</v>
      </c>
      <c r="I25" s="6">
        <f>IF('Log_working_3-way'!$D25="","",'True_Odds_Calculator_3-way'!O26/'True_Odds_Calculator_3-way'!B26-1)</f>
        <v>8.7501510823891238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2.7104162928418996E-2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1.0242389991153074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8.2260680495974601</v>
      </c>
      <c r="I26" s="6">
        <f>IF('Log_working_3-way'!$D26="","",'True_Odds_Calculator_3-way'!O27/'True_Odds_Calculator_3-way'!B27-1)</f>
        <v>8.8838029711015825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2.6163645271925606E-2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1.0307384109639066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27.039786405217313</v>
      </c>
      <c r="I27" s="6">
        <f>IF('Log_working_3-way'!$D27="","",'True_Odds_Calculator_3-way'!O28/'True_Odds_Calculator_3-way'!B28-1)</f>
        <v>6.1243928178766183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3.0859340851473016E-2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1.0244509505611608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16.202537766091492</v>
      </c>
      <c r="I28" s="6">
        <f>IF('Log_working_3-way'!$D28="","",'True_Odds_Calculator_3-way'!O29/'True_Odds_Calculator_3-way'!B29-1)</f>
        <v>8.0572998700781362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2.6250935284487076E-2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1.0320490134445224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30.663262608331856</v>
      </c>
      <c r="I29" s="6">
        <f>IF('Log_working_3-way'!$D29="","",'True_Odds_Calculator_3-way'!O30/'True_Odds_Calculator_3-way'!B30-1)</f>
        <v>5.090963105634783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3.1260158765113566E-2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1.0285898329820744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22.567246820489903</v>
      </c>
      <c r="I30" s="6">
        <f>IF('Log_working_3-way'!$D30="","",'True_Odds_Calculator_3-way'!O31/'True_Odds_Calculator_3-way'!B31-1)</f>
        <v>6.5776557709307468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2.9672405139857805E-2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1.0346845281423669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8.9675341737210594</v>
      </c>
      <c r="I31" s="6">
        <f>IF('Log_working_3-way'!$D31="","",'True_Odds_Calculator_3-way'!O32/'True_Odds_Calculator_3-way'!B32-1)</f>
        <v>8.4147448517233823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3.7269214811741502E-2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1.0361994120792608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11.635159188680296</v>
      </c>
      <c r="I32" s="6">
        <f>IF('Log_working_3-way'!$D32="","",'True_Odds_Calculator_3-way'!O33/'True_Odds_Calculator_3-way'!B33-1)</f>
        <v>7.7850228307236176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3.8965479411080306E-2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1.0373710071797519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19.433015466366104</v>
      </c>
      <c r="I33" s="6">
        <f>IF('Log_working_3-way'!$D33="","",'True_Odds_Calculator_3-way'!O34/'True_Odds_Calculator_3-way'!B34-1)</f>
        <v>8.0535046981041223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3.9317089780008807E-2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1.0402490330324015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11.224406910778756</v>
      </c>
      <c r="I34" s="6">
        <f>IF('Log_working_3-way'!$D34="","",'True_Odds_Calculator_3-way'!O35/'True_Odds_Calculator_3-way'!B35-1)</f>
        <v>10.635366482597265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4.3412750729823868E-2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1.0794198536894202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60.945630442949913</v>
      </c>
      <c r="I35" s="6">
        <f>IF('Log_working_3-way'!$D35="","",'True_Odds_Calculator_3-way'!O36/'True_Odds_Calculator_3-way'!B36-1)</f>
        <v>1.6634937352233128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4.9895205365906303E-2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1.0289825602987037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5.6545049770679618</v>
      </c>
      <c r="I36" s="6">
        <f>IF('Log_working_3-way'!$D36="","",'True_Odds_Calculator_3-way'!O37/'True_Odds_Calculator_3-way'!B37-1)</f>
        <v>5.5853677318906341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2.9810984576678079E-2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1.0439531439967955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52.110633553630691</v>
      </c>
      <c r="I37" s="6">
        <f>IF('Log_working_3-way'!$D37="","",'True_Odds_Calculator_3-way'!O38/'True_Odds_Calculator_3-way'!B38-1)</f>
        <v>2.0429219371350773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3.312050389885024E-2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1.0364564492187891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3.2613735147507539E-2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1.0593276876570485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3.4841896821649065E-2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1.0642464314513804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48.408996245800573</v>
      </c>
      <c r="I42" s="6">
        <f>IF('Log_working_3-way'!$D42="","",'True_Odds_Calculator_3-way'!O41/'True_Odds_Calculator_3-way'!B41-1)</f>
        <v>2.6798267516983048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5.1464998833419928E-2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1.0573991556823801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38.707889071208847</v>
      </c>
      <c r="I43" s="6">
        <f>IF('Log_working_3-way'!$D43="","",'True_Odds_Calculator_3-way'!O42/'True_Odds_Calculator_3-way'!B42-1)</f>
        <v>4.0601468742934115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5.1676774788902868E-2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1.027770055218749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22.078793628986009</v>
      </c>
      <c r="I44" s="6">
        <f>IF('Log_working_3-way'!$D44="","",'True_Odds_Calculator_3-way'!O43/'True_Odds_Calculator_3-way'!B43-1)</f>
        <v>5.9470709032643096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2.8838554517204518E-2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1.0526390303659596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2.2851345790184081</v>
      </c>
      <c r="I45" s="6">
        <f>IF('Log_working_3-way'!$D45="","",'True_Odds_Calculator_3-way'!O44/'True_Odds_Calculator_3-way'!B44-1)</f>
        <v>4.5477519492252121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4.8537512090122359E-2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1.0427177354858692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19.082020579495964</v>
      </c>
      <c r="I46" s="6">
        <f>IF('Log_working_3-way'!$D46="","",'True_Odds_Calculator_3-way'!O45/'True_Odds_Calculator_3-way'!B45-1)</f>
        <v>8.7337145093695412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4.4973753487712154E-2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1.0408282045154222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9.3879720097294701</v>
      </c>
      <c r="I47" s="6">
        <f>IF('Log_working_3-way'!$D47="","",'True_Odds_Calculator_3-way'!O46/'True_Odds_Calculator_3-way'!B46-1)</f>
        <v>9.5264767744423686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4.3938306234569513E-2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1.0477917811311168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27.890286027175385</v>
      </c>
      <c r="I48" s="6">
        <f>IF('Log_working_3-way'!$D48="","",'True_Odds_Calculator_3-way'!O47/'True_Odds_Calculator_3-way'!B47-1)</f>
        <v>6.2225715067938463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4.7390109890109944E-2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1.0316883372988772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10.710976240691892</v>
      </c>
      <c r="I49" s="6">
        <f>IF('Log_working_3-way'!$D49="","",'True_Odds_Calculator_3-way'!O48/'True_Odds_Calculator_3-way'!B48-1)</f>
        <v>6.3912886773428532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3.3932192468777878E-2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1.0389657918120532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45.689525079987078</v>
      </c>
      <c r="I50" s="6">
        <f>IF('Log_working_3-way'!$D50="","",'True_Odds_Calculator_3-way'!O49/'True_Odds_Calculator_3-way'!B49-1)</f>
        <v>2.8037860341618392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3.1880221108148366E-2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1.0262457350976291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13.530097561810967</v>
      </c>
      <c r="I51" s="6">
        <f>IF('Log_working_3-way'!$D51="","",'True_Odds_Calculator_3-way'!O50/'True_Odds_Calculator_3-way'!B50-1)</f>
        <v>5.697932230639787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2.8113284527686133E-2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1.0316200053757503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11.539525995360957</v>
      </c>
      <c r="I52" s="6">
        <f>IF('Log_working_3-way'!$D52="","",'True_Odds_Calculator_3-way'!O51/'True_Odds_Calculator_3-way'!B51-1)</f>
        <v>9.1497127912933038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3.4214018667539259E-2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1.0370682006053067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2.5155035503522378</v>
      </c>
      <c r="I53" s="6">
        <f>IF('Log_working_3-way'!$D53="","",'True_Odds_Calculator_3-way'!O52/'True_Odds_Calculator_3-way'!B52-1)</f>
        <v>6.1434218336914075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3.5829422146325784E-2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1.0324709001712529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17.764537531816039</v>
      </c>
      <c r="I54" s="6">
        <f>IF('Log_working_3-way'!$D54="","",'True_Odds_Calculator_3-way'!O53/'True_Odds_Calculator_3-way'!B53-1)</f>
        <v>8.0426157027274989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3.4523469955096031E-2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1.0350947405483244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26.905246861403747</v>
      </c>
      <c r="I55" s="6">
        <f>IF('Log_working_3-way'!$D55="","",'True_Odds_Calculator_3-way'!O54/'True_Odds_Calculator_3-way'!B54-1)</f>
        <v>5.8651372118551039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3.5247957485907255E-2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1.0304665692894053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8.5588448408239444</v>
      </c>
      <c r="I56" s="6">
        <f>IF('Log_working_3-way'!$D56="","",'True_Odds_Calculator_3-way'!O55/'True_Odds_Calculator_3-way'!B55-1)</f>
        <v>8.9939891614383729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3.283421399055686E-2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1.0314304362338709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8.0890902871173296</v>
      </c>
      <c r="I57" s="6">
        <f>IF('Log_working_3-way'!$D57="","",'True_Odds_Calculator_3-way'!O56/'True_Odds_Calculator_3-way'!B56-1)</f>
        <v>8.0890902871173296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3.3664999742228252E-2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1.033050346829524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5.0816803841926221</v>
      </c>
      <c r="I58" s="6">
        <f>IF('Log_working_3-way'!$D58="","",'True_Odds_Calculator_3-way'!O57/'True_Odds_Calculator_3-way'!B57-1)</f>
        <v>7.890813579833333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3.4426100215573907E-2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1.0473520700789096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36.322303207684271</v>
      </c>
      <c r="I59" s="6">
        <f>IF('Log_working_3-way'!$D59="","",'True_Odds_Calculator_3-way'!O58/'True_Odds_Calculator_3-way'!B58-1)</f>
        <v>4.5902795710428066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4.3651990284206743E-2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1.03638172734471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17.434423708519212</v>
      </c>
      <c r="I60" s="6">
        <f>IF('Log_working_3-way'!$D60="","",'True_Odds_Calculator_3-way'!O59/'True_Odds_Calculator_3-way'!B59-1)</f>
        <v>6.7142552722593765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3.8655916305011973E-2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1.0434733150355564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3.4504951616198545</v>
      </c>
      <c r="I61" s="6">
        <f>IF('Log_working_3-way'!$D61="","",'True_Odds_Calculator_3-way'!O60/'True_Odds_Calculator_3-way'!B60-1)</f>
        <v>4.5904093812930755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4.1858456736544092E-2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1.0344929038825024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14.528503581779418</v>
      </c>
      <c r="I62" s="6">
        <f>IF('Log_working_3-way'!$D62="","",'True_Odds_Calculator_3-way'!O61/'True_Odds_Calculator_3-way'!B61-1)</f>
        <v>7.3285705066946871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3.7021001089279748E-2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1.0358072209524485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9.5939589939320289</v>
      </c>
      <c r="I63" s="6">
        <f>IF('Log_working_3-way'!$D63="","",'True_Odds_Calculator_3-way'!O62/'True_Odds_Calculator_3-way'!B62-1)</f>
        <v>6.4473605792105566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3.8127873005115998E-2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1.0253619586427913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12.835810168348575</v>
      </c>
      <c r="I64" s="6">
        <f>IF('Log_working_3-way'!$D64="","",'True_Odds_Calculator_3-way'!O63/'True_Odds_Calculator_3-way'!B63-1)</f>
        <v>8.6569122085124803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2.7469488611672865E-2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1.0299807510363421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25.966559435889483</v>
      </c>
      <c r="I65" s="6">
        <f>IF('Log_working_3-way'!$D65="","",'True_Odds_Calculator_3-way'!O64/'True_Odds_Calculator_3-way'!B64-1)</f>
        <v>5.6708619779044893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3.0353661932609466E-2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1.0257329182306241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17.398202469216276</v>
      </c>
      <c r="I66" s="6">
        <f>IF('Log_working_3-way'!$D66="","",'True_Odds_Calculator_3-way'!O65/'True_Odds_Calculator_3-way'!B65-1)</f>
        <v>7.3210638369202563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2.7480569814665845E-2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1.0389347079271471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47.817491099066473</v>
      </c>
      <c r="I67" s="6">
        <f>IF('Log_working_3-way'!$D67="","",'True_Odds_Calculator_3-way'!O66/'True_Odds_Calculator_3-way'!B66-1)</f>
        <v>2.9931887830871164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3.1107233795939493E-2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1.0417317004644746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47.953996988340663</v>
      </c>
      <c r="I68" s="6">
        <f>IF('Log_working_3-way'!$D68="","",'True_Odds_Calculator_3-way'!O67/'True_Odds_Calculator_3-way'!B67-1)</f>
        <v>2.8930176565008034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3.3443460640500522E-2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1.0347451929714644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25.584557251437058</v>
      </c>
      <c r="I69" s="6">
        <f>IF('Log_working_3-way'!$D69="","",'True_Odds_Calculator_3-way'!O68/'True_Odds_Calculator_3-way'!B68-1)</f>
        <v>6.2005229312688872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3.5274223217546918E-2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1.0357572986774435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16.977831628238626</v>
      </c>
      <c r="I70" s="6">
        <f>IF('Log_working_3-way'!$D70="","",'True_Odds_Calculator_3-way'!O69/'True_Odds_Calculator_3-way'!B69-1)</f>
        <v>6.9444241800832138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3.8080254560839411E-2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1.027191585952933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7.1625849477590666</v>
      </c>
      <c r="I71" s="6">
        <f>IF('Log_working_3-way'!$D71="","",'True_Odds_Calculator_3-way'!O70/'True_Odds_Calculator_3-way'!B70-1)</f>
        <v>6.53665344697432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2.8742879687427392E-2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1.0381507399654588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41.248877527207775</v>
      </c>
      <c r="I72" s="6">
        <f>IF('Log_working_3-way'!$D72="","",'True_Odds_Calculator_3-way'!O71/'True_Odds_Calculator_3-way'!B71-1)</f>
        <v>4.3837927697459023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3.2886462933944927E-2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1.0421245186592576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58.329845635038446</v>
      </c>
      <c r="I73" s="6">
        <f>IF('Log_working_3-way'!$D73="","",'True_Odds_Calculator_3-way'!O72/'True_Odds_Calculator_3-way'!B72-1)</f>
        <v>1.6123627811998662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2.8379101770273474E-2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1.0253767571529329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11.89574060423478</v>
      </c>
      <c r="I74" s="6">
        <f>IF('Log_working_3-way'!$D74="","",'True_Odds_Calculator_3-way'!O73/'True_Odds_Calculator_3-way'!B73-1)</f>
        <v>7.1814546849946801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2.7408389964150626E-2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1.0340722731879852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39.474674156075785</v>
      </c>
      <c r="I75" s="6">
        <f>IF('Log_working_3-way'!$D75="","",'True_Odds_Calculator_3-way'!O74/'True_Odds_Calculator_3-way'!B74-1)</f>
        <v>4.7009424139188285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3.0149183785050271E-2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1.0316743161825941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33.89988129464686</v>
      </c>
      <c r="I76" s="6">
        <f>IF('Log_working_3-way'!$D76="","",'True_Odds_Calculator_3-way'!O75/'True_Odds_Calculator_3-way'!B75-1)</f>
        <v>5.6700665375565791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2.9787237654279153E-2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1.0268330183724574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20.803939416152637</v>
      </c>
      <c r="I77" s="6">
        <f>IF('Log_working_3-way'!$D77="","",'True_Odds_Calculator_3-way'!O76/'True_Odds_Calculator_3-way'!B76-1)</f>
        <v>6.7462828908242471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2.8158655430096768E-2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1.026138350556808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13.039155933430933</v>
      </c>
      <c r="I78" s="6">
        <f>IF('Log_working_3-way'!$D78="","",'True_Odds_Calculator_3-way'!O77/'True_Odds_Calculator_3-way'!B77-1)</f>
        <v>5.7248918058136029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2.8001416234356036E-2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1.0278619540488407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24.578239017934692</v>
      </c>
      <c r="I79" s="6">
        <f>IF('Log_working_3-way'!$D79="","",'True_Odds_Calculator_3-way'!O78/'True_Odds_Calculator_3-way'!B78-1)</f>
        <v>5.1710469494569891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2.8561924330319233E-2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1.0357228591363563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41.103588373449341</v>
      </c>
      <c r="I80" s="6">
        <f>IF('Log_working_3-way'!$D80="","",'True_Odds_Calculator_3-way'!O79/'True_Odds_Calculator_3-way'!B79-1)</f>
        <v>3.2397012991582743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3.1407649864498843E-2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1.0418273391738517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50.799840474530704</v>
      </c>
      <c r="I81" s="6">
        <f>IF('Log_working_3-way'!$D81="","",'True_Odds_Calculator_3-way'!O80/'True_Odds_Calculator_3-way'!B80-1)</f>
        <v>2.2852752144601087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3.2233949033309672E-2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1.0298943988197509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28.270279925805497</v>
      </c>
      <c r="I82" s="6">
        <f>IF('Log_working_3-way'!$D82="","",'True_Odds_Calculator_3-way'!O81/'True_Odds_Calculator_3-way'!B81-1)</f>
        <v>4.7959287203112204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2.9798383560435404E-2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1.0336845960682102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41.488164218418198</v>
      </c>
      <c r="I83" s="6">
        <f>IF('Log_working_3-way'!$D83="","",'True_Odds_Calculator_3-way'!O82/'True_Odds_Calculator_3-way'!B82-1)</f>
        <v>3.0021342799596527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2.9438114378972591E-2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1.0359130905827088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13.93370036825781</v>
      </c>
      <c r="I84" s="6">
        <f>IF('Log_working_3-way'!$D84="","",'True_Odds_Calculator_3-way'!O83/'True_Odds_Calculator_3-way'!B83-1)</f>
        <v>8.2503416632941207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3.863667589157771E-2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1.0364480094814699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19.440276630283861</v>
      </c>
      <c r="I85" s="6">
        <f>IF('Log_working_3-way'!$D85="","",'True_Odds_Calculator_3-way'!O84/'True_Odds_Calculator_3-way'!B84-1)</f>
        <v>7.2088604192943002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3.8430611789342262E-2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1.0366313608132203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12.109851252264352</v>
      </c>
      <c r="I86" s="6">
        <f>IF('Log_working_3-way'!$D86="","",'True_Odds_Calculator_3-way'!O85/'True_Odds_Calculator_3-way'!B85-1)</f>
        <v>7.1836699488949876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3.9336758329152399E-2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1.0761748571477758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37.57521399006847</v>
      </c>
      <c r="I87" s="6">
        <f>IF('Log_working_3-way'!$D87="","",'True_Odds_Calculator_3-way'!O86/'True_Odds_Calculator_3-way'!B86-1)</f>
        <v>5.8115637876872279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6.8648126140568699E-2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1.0448094193173705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25.100044950512782</v>
      </c>
      <c r="I88" s="6">
        <f>IF('Log_working_3-way'!$D88="","",'True_Odds_Calculator_3-way'!O87/'True_Odds_Calculator_3-way'!B87-1)</f>
        <v>7.3231146804126546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4.5365726935935768E-2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1.0460723378534968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3.2907331958964674</v>
      </c>
      <c r="I89" s="6">
        <f>IF('Log_working_3-way'!$D89="","",'True_Odds_Calculator_3-way'!O88/'True_Odds_Calculator_3-way'!B88-1)</f>
        <v>7.7512434602387081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4.6258949339834654E-2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1.0299650370941962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25.498698313100878</v>
      </c>
      <c r="I90" s="6">
        <f>IF('Log_working_3-way'!$D90="","",'True_Odds_Calculator_3-way'!O89/'True_Odds_Calculator_3-way'!B89-1)</f>
        <v>6.2998611848153407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3.0349316198158505E-2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1.0298692275279222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13.470867517200421</v>
      </c>
      <c r="I91" s="6">
        <f>IF('Log_working_3-way'!$D91="","",'True_Odds_Calculator_3-way'!O90/'True_Odds_Calculator_3-way'!B90-1)</f>
        <v>7.3661840328032149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3.2185268753661456E-2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1.0321990351132708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20.594531728768434</v>
      </c>
      <c r="I92" s="6">
        <f>IF('Log_working_3-way'!$D92="","",'True_Odds_Calculator_3-way'!O91/'True_Odds_Calculator_3-way'!B91-1)</f>
        <v>6.3250862970789203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3.3779709771902144E-2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1.0256141592356809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8.2289506357172026</v>
      </c>
      <c r="I93" s="6">
        <f>IF('Log_working_3-way'!$D93="","",'True_Odds_Calculator_3-way'!O92/'True_Odds_Calculator_3-way'!B92-1)</f>
        <v>7.9505669934225391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2.7531102425896403E-2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1.0350420301019492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0.86080758066491492</v>
      </c>
      <c r="I94" s="6">
        <f>IF('Log_working_3-way'!$D94="","",'True_Odds_Calculator_3-way'!O93/'True_Odds_Calculator_3-way'!B93-1)</f>
        <v>4.0886082481505666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3.0305708995386205E-2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1.0260784720556533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13.286439582055744</v>
      </c>
      <c r="I95" s="6">
        <f>IF('Log_working_3-way'!$D95="","",'True_Odds_Calculator_3-way'!O94/'True_Odds_Calculator_3-way'!B94-1)</f>
        <v>6.1863668978114612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2.8015221245098809E-2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1.0311373226178346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35.086619269082881</v>
      </c>
      <c r="I96" s="6">
        <f>IF('Log_working_3-way'!$D96="","",'True_Odds_Calculator_3-way'!O95/'True_Odds_Calculator_3-way'!B95-1)</f>
        <v>4.5816395048637526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2.9097464682718011E-2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1.04048242396539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16.765144326890344</v>
      </c>
      <c r="I97" s="6">
        <f>IF('Log_working_3-way'!$D97="","",'True_Odds_Calculator_3-way'!O96/'True_Odds_Calculator_3-way'!B96-1)</f>
        <v>6.6324509628416681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4.303294196701235E-2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1.0459791125927973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28.661037776819857</v>
      </c>
      <c r="I98" s="6">
        <f>IF('Log_working_3-way'!$D98="","",'True_Odds_Calculator_3-way'!O97/'True_Odds_Calculator_3-way'!B97-1)</f>
        <v>5.2915607003372989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4.560259854082882E-2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1.0471795301601898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24.738744397534877</v>
      </c>
      <c r="I99" s="6">
        <f>IF('Log_working_3-way'!$D99="","",'True_Odds_Calculator_3-way'!O98/'True_Odds_Calculator_3-way'!B98-1)</f>
        <v>5.5701494618005025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4.8011334483256896E-2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1.0344866097120275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40.944927833536767</v>
      </c>
      <c r="I100" s="6">
        <f>IF('Log_working_3-way'!$D100="","",'True_Odds_Calculator_3-way'!O99/'True_Odds_Calculator_3-way'!B99-1)</f>
        <v>3.3294988661497129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3.0056372765870032E-2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1.0249479402761521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18.187760731300123</v>
      </c>
      <c r="I101" s="6">
        <f>IF('Log_working_3-way'!$D101="","",'True_Odds_Calculator_3-way'!O100/'True_Odds_Calculator_3-way'!B100-1)</f>
        <v>7.1104654812775596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2.6508634067313963E-2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1.0355675500430277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39.935261113903294</v>
      </c>
      <c r="I102" s="6">
        <f>IF('Log_working_3-way'!$D102="","",'True_Odds_Calculator_3-way'!O101/'True_Odds_Calculator_3-way'!B101-1)</f>
        <v>3.8805558757331262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3.1543779083787138E-2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1.0352207675371843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39.03024025469503</v>
      </c>
      <c r="I103" s="6">
        <f>IF('Log_working_3-way'!$D103="","",'True_Odds_Calculator_3-way'!O102/'True_Odds_Calculator_3-way'!B102-1)</f>
        <v>3.7894352871335846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3.1674049966732731E-2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1.0316542016823218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31.390684764263078</v>
      </c>
      <c r="I104" s="6">
        <f>IF('Log_working_3-way'!$D104="","",'True_Odds_Calculator_3-way'!O103/'True_Odds_Calculator_3-way'!B103-1)</f>
        <v>4.969009133173838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3.0672617402414559E-2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1.0329645029860361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34.603246803619164</v>
      </c>
      <c r="I105" s="6">
        <f>IF('Log_working_3-way'!$D105="","",'True_Odds_Calculator_3-way'!O104/'True_Odds_Calculator_3-way'!B104-1)</f>
        <v>4.9682554182867422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3.0878009106665161E-2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1.0257926492776204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10.616721468237948</v>
      </c>
      <c r="I106" s="6">
        <f>IF('Log_working_3-way'!$D106="","",'True_Odds_Calculator_3-way'!O105/'True_Odds_Calculator_3-way'!B105-1)</f>
        <v>5.4448944743643164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2.7481533567883298E-2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1.0261648476972485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17.178948735920855</v>
      </c>
      <c r="I107" s="6">
        <f>IF('Log_working_3-way'!$D107="","",'True_Odds_Calculator_3-way'!O106/'True_Odds_Calculator_3-way'!B106-1)</f>
        <v>7.0100317371637022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2.7949062431821048E-2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1.027366365974653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19.860200215100527</v>
      </c>
      <c r="I108" s="6">
        <f>IF('Log_working_3-way'!$D108="","",'True_Odds_Calculator_3-way'!O107/'True_Odds_Calculator_3-way'!B107-1)</f>
        <v>6.5515669589445329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2.8870816835469437E-2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1.0266736550001645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10.331650326166962</v>
      </c>
      <c r="I109" s="6">
        <f>IF('Log_working_3-way'!$D109="","",'True_Odds_Calculator_3-way'!O108/'True_Odds_Calculator_3-way'!B108-1)</f>
        <v>7.1259885800653837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2.8720643870099538E-2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1.0435450004767244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21.903650626249814</v>
      </c>
      <c r="I110" s="6">
        <f>IF('Log_working_3-way'!$D110="","",'True_Odds_Calculator_3-way'!O109/'True_Odds_Calculator_3-way'!B109-1)</f>
        <v>7.9794007628859411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4.5142736688363216E-2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1.0410889112397019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14.307401139849009</v>
      </c>
      <c r="I111" s="6">
        <f>IF('Log_working_3-way'!$D111="","",'True_Odds_Calculator_3-way'!O110/'True_Odds_Calculator_3-way'!B110-1)</f>
        <v>10.020204310047401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4.4084739736913514E-2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1.0304827182826268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16.325615366834004</v>
      </c>
      <c r="I112" s="6">
        <f>IF('Log_working_3-way'!$D112="","",'True_Odds_Calculator_3-way'!O111/'True_Odds_Calculator_3-way'!B111-1)</f>
        <v>8.8291328549618662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3.2577686695835606E-2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1.0440730839383596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29.22903247688096</v>
      </c>
      <c r="I113" s="6">
        <f>IF('Log_working_3-way'!$D113="","",'True_Odds_Calculator_3-way'!O112/'True_Odds_Calculator_3-way'!B112-1)</f>
        <v>5.774676500944266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4.3272440996809713E-2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1.0368469096539366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14.746132526728493</v>
      </c>
      <c r="I114" s="6">
        <f>IF('Log_working_3-way'!$D114="","",'True_Odds_Calculator_3-way'!O113/'True_Odds_Calculator_3-way'!B113-1)</f>
        <v>7.0895630903463953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3.9465369714297704E-2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1.0247259011343102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13.07087970182047</v>
      </c>
      <c r="I115" s="6">
        <f>IF('Log_working_3-way'!$D115="","",'True_Odds_Calculator_3-way'!O114/'True_Odds_Calculator_3-way'!B114-1)</f>
        <v>8.360570275075311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2.6767590266676855E-2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1.0366276943856099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20.608522079982258</v>
      </c>
      <c r="I116" s="6">
        <f>IF('Log_working_3-way'!$D116="","",'True_Odds_Calculator_3-way'!O115/'True_Odds_Calculator_3-way'!B115-1)</f>
        <v>7.727981306456762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3.8296363303049974E-2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1.0453748732560559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4.4949488805280611</v>
      </c>
      <c r="I117" s="6">
        <f>IF('Log_working_3-way'!$D117="","",'True_Odds_Calculator_3-way'!O116/'True_Odds_Calculator_3-way'!B116-1)</f>
        <v>8.4518709497547029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4.6568608773125408E-2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1.0696510839525908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53.447179256510758</v>
      </c>
      <c r="I118" s="6">
        <f>IF('Log_working_3-way'!$D118="","",'True_Odds_Calculator_3-way'!O117/'True_Odds_Calculator_3-way'!B117-1)</f>
        <v>2.8991136107122366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5.0647918318641016E-2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1.0313509816917839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14.046351882294035</v>
      </c>
      <c r="I119" s="6">
        <f>IF('Log_working_3-way'!$D119="","",'True_Odds_Calculator_3-way'!O118/'True_Odds_Calculator_3-way'!B118-1)</f>
        <v>7.9358689404483389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3.376162219348311E-2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1.035395550866913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2.9480242481991641</v>
      </c>
      <c r="I120" s="6">
        <f>IF('Log_working_3-way'!$D120="","",'True_Odds_Calculator_3-way'!O119/'True_Odds_Calculator_3-way'!B119-1)</f>
        <v>6.0666025717029806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3.4804769689833259E-2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1.0359110135979135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3.1465349788057555</v>
      </c>
      <c r="I121" s="6">
        <f>IF('Log_working_3-way'!$D121="","",'True_Odds_Calculator_3-way'!O120/'True_Odds_Calculator_3-way'!B120-1)</f>
        <v>5.6990373869156237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3.5168983623391492E-2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1.0315120782182505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11.685962230186963</v>
      </c>
      <c r="I122" s="6">
        <f>IF('Log_working_3-way'!$D122="","",'True_Odds_Calculator_3-way'!O121/'True_Odds_Calculator_3-way'!B121-1)</f>
        <v>8.0929829768406982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3.4030810487013952E-2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1.03150971592443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19.705286621437615</v>
      </c>
      <c r="I123" s="6">
        <f>IF('Log_working_3-way'!$D123="","",'True_Odds_Calculator_3-way'!O122/'True_Odds_Calculator_3-way'!B122-1)</f>
        <v>7.8172420168654284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3.3174281333648858E-2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1.0336206450895591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24.962822402606648</v>
      </c>
      <c r="I124" s="6">
        <f>IF('Log_working_3-way'!$D124="","",'True_Odds_Calculator_3-way'!O123/'True_Odds_Calculator_3-way'!B123-1)</f>
        <v>5.3257642982103413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3.4305857395898309E-2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1.0256732605870755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15.944572302691252</v>
      </c>
      <c r="I125" s="6">
        <f>IF('Log_working_3-way'!$D125="","",'True_Odds_Calculator_3-way'!O124/'True_Odds_Calculator_3-way'!B124-1)</f>
        <v>5.6328425379103306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2.7412368775268092E-2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1.0418856158614052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18.795499668434648</v>
      </c>
      <c r="I126" s="6">
        <f>IF('Log_working_3-way'!$D126="","",'True_Odds_Calculator_3-way'!O125/'True_Odds_Calculator_3-way'!B125-1)</f>
        <v>7.4130141515129218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4.4209843564778861E-2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1.0305117104600952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9.3947095143474257</v>
      </c>
      <c r="I127" s="6">
        <f>IF('Log_working_3-way'!$D127="","",'True_Odds_Calculator_3-way'!O126/'True_Odds_Calculator_3-way'!B126-1)</f>
        <v>9.0631612585212675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3.2956178596428298E-2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1.031010568237428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33.753299335327469</v>
      </c>
      <c r="I128" s="6">
        <f>IF('Log_working_3-way'!$D128="","",'True_Odds_Calculator_3-way'!O127/'True_Odds_Calculator_3-way'!B127-1)</f>
        <v>4.5605278936523916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2.9247099923858988E-2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1.0278170834448144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5.2362807537178488</v>
      </c>
      <c r="I129" s="6">
        <f>IF('Log_working_3-way'!$D129="","",'True_Odds_Calculator_3-way'!O128/'True_Odds_Calculator_3-way'!B128-1)</f>
        <v>6.8578524450624903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2.89034699306423E-2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1.0248407824445205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11.131303750513148</v>
      </c>
      <c r="I130" s="6">
        <f>IF('Log_working_3-way'!$D130="","",'True_Odds_Calculator_3-way'!O129/'True_Odds_Calculator_3-way'!B129-1)</f>
        <v>7.3554835792162745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2.6840159306302791E-2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1.0336579802672148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33.029217208236034</v>
      </c>
      <c r="I131" s="6">
        <f>IF('Log_working_3-way'!$D131="","",'True_Odds_Calculator_3-way'!O130/'True_Odds_Calculator_3-way'!B130-1)</f>
        <v>5.7662329883837424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3.1935062108934043E-2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1.0338775135117315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3.334514611058319</v>
      </c>
      <c r="I132" s="6">
        <f>IF('Log_working_3-way'!$D132="","",'True_Odds_Calculator_3-way'!O131/'True_Odds_Calculator_3-way'!B131-1)</f>
        <v>4.627435077397716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3.2750428356845829E-2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1.0257828134167022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17.160327300285044</v>
      </c>
      <c r="I133" s="6">
        <f>IF('Log_working_3-way'!$D133="","",'True_Odds_Calculator_3-way'!O132/'True_Odds_Calculator_3-way'!B132-1)</f>
        <v>7.1889976429025015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2.7549475100192566E-2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1.0268810045532752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17.14598954982268</v>
      </c>
      <c r="I134" s="6">
        <f>IF('Log_working_3-way'!$D134="","",'True_Odds_Calculator_3-way'!O133/'True_Odds_Calculator_3-way'!B133-1)</f>
        <v>6.555071224119783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2.8685738041511977E-2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1.0298356099716968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9.393322544226077</v>
      </c>
      <c r="I135" s="6">
        <f>IF('Log_working_3-way'!$D135="","",'True_Odds_Calculator_3-way'!O134/'True_Odds_Calculator_3-way'!B134-1)</f>
        <v>10.897759667357246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3.2319621392261189E-2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1.0349194493836749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2.5950968457207928</v>
      </c>
      <c r="I136" s="6">
        <f>IF('Log_working_3-way'!$D136="","",'True_Odds_Calculator_3-way'!O135/'True_Odds_Calculator_3-way'!B135-1)</f>
        <v>8.375739623113521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3.4781592135893602E-2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1.0337175706226924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35.459491654156217</v>
      </c>
      <c r="I137" s="6">
        <f>IF('Log_working_3-way'!$D137="","",'True_Odds_Calculator_3-way'!O136/'True_Odds_Calculator_3-way'!B136-1)</f>
        <v>4.5176960359036249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3.1371886536261107E-2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1.0316389795893377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20.502035955655082</v>
      </c>
      <c r="I138" s="6">
        <f>IF('Log_working_3-way'!$D138="","",'True_Odds_Calculator_3-way'!O137/'True_Odds_Calculator_3-way'!B137-1)</f>
        <v>7.5599800169267493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3.3169403570658007E-2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1.0438465960958145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21.848109431684961</v>
      </c>
      <c r="I139" s="6">
        <f>IF('Log_working_3-way'!$D139="","",'True_Odds_Calculator_3-way'!O138/'True_Odds_Calculator_3-way'!B138-1)</f>
        <v>7.3873907598873974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4.551198707121773E-2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1.0407260299036292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12.887389291702753</v>
      </c>
      <c r="I140" s="6">
        <f>IF('Log_working_3-way'!$D140="","",'True_Odds_Calculator_3-way'!O139/'True_Odds_Calculator_3-way'!B139-1)</f>
        <v>10.351748499654191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4.3834277373826502E-2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1.0465488958793512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23.64555094795309</v>
      </c>
      <c r="I141" s="6">
        <f>IF('Log_working_3-way'!$D141="","",'True_Odds_Calculator_3-way'!O140/'True_Odds_Calculator_3-way'!B140-1)</f>
        <v>8.340519401749134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4.7386940470696803E-2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1.0423339537626979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18.092922478955984</v>
      </c>
      <c r="I142" s="6">
        <f>IF('Log_working_3-way'!$D142="","",'True_Odds_Calculator_3-way'!O141/'True_Odds_Calculator_3-way'!B141-1)</f>
        <v>8.8414537958589676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4.471916971916956E-2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1.0272934757172585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23.353560541545306</v>
      </c>
      <c r="I143" s="6">
        <f>IF('Log_working_3-way'!$D143="","",'True_Odds_Calculator_3-way'!O142/'True_Odds_Calculator_3-way'!B142-1)</f>
        <v>5.2771662555604353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2.8127428127428189E-2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1.0254300480212355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14.438380556292778</v>
      </c>
      <c r="I144" s="6">
        <f>IF('Log_working_3-way'!$D144="","",'True_Odds_Calculator_3-way'!O143/'True_Odds_Calculator_3-way'!B143-1)</f>
        <v>6.6815882710776009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2.735829810763879E-2</v>
      </c>
    </row>
    <row r="145" spans="4:11" x14ac:dyDescent="0.25">
      <c r="D145">
        <f>solve_for_c('True_Odds_Calculator_3-way'!A144,'True_Odds_Calculator_3-way'!B144,'True_Odds_Calculator_3-way'!C144,'Log_working_3-way'!B$1,'Log_working_3-way'!B$2)</f>
        <v>1.0253182537855594</v>
      </c>
      <c r="F145" s="6" t="e">
        <f>IF('Log_working_3-way'!D145="","",1/'True_Odds_Calculator_3-way'!N144+1/'True_Odds_Calculator_3-way'!O144+1/'True_Odds_Calculator_3-way'!#REF!-1)</f>
        <v>#REF!</v>
      </c>
      <c r="H145" s="6">
        <f>IF('Log_working_3-way'!$D145="","",'True_Odds_Calculator_3-way'!N144/'True_Odds_Calculator_3-way'!A144-1)</f>
        <v>17.070787749080885</v>
      </c>
      <c r="I145" s="6">
        <f>IF('Log_working_3-way'!$D145="","",'True_Odds_Calculator_3-way'!O144/'True_Odds_Calculator_3-way'!B144-1)</f>
        <v>6.5468228816235881</v>
      </c>
      <c r="J145" s="6" t="e">
        <f>IF('Log_working_3-way'!$D145="","",'True_Odds_Calculator_3-way'!#REF!/'True_Odds_Calculator_3-way'!C144-1)</f>
        <v>#REF!</v>
      </c>
      <c r="K145" s="6">
        <f>IF('Log_working_3-way'!$D145="","",1/'True_Odds_Calculator_3-way'!A144+1/'True_Odds_Calculator_3-way'!B144+1/'True_Odds_Calculator_3-way'!C144-1)</f>
        <v>2.7046332252364413E-2</v>
      </c>
    </row>
    <row r="146" spans="4:11" x14ac:dyDescent="0.25">
      <c r="D146">
        <f>solve_for_c('True_Odds_Calculator_3-way'!A145,'True_Odds_Calculator_3-way'!B145,'True_Odds_Calculator_3-way'!C145,'Log_working_3-way'!B$1,'Log_working_3-way'!B$2)</f>
        <v>1.0304587545997685</v>
      </c>
      <c r="F146" s="6" t="e">
        <f>IF('Log_working_3-way'!D146="","",1/'True_Odds_Calculator_3-way'!N145+1/'True_Odds_Calculator_3-way'!O145+1/'True_Odds_Calculator_3-way'!#REF!-1)</f>
        <v>#REF!</v>
      </c>
      <c r="H146" s="6">
        <f>IF('Log_working_3-way'!$D146="","",'True_Odds_Calculator_3-way'!N145/'True_Odds_Calculator_3-way'!A145-1)</f>
        <v>9.7434823746289947</v>
      </c>
      <c r="I146" s="6">
        <f>IF('Log_working_3-way'!$D146="","",'True_Odds_Calculator_3-way'!O145/'True_Odds_Calculator_3-way'!B145-1)</f>
        <v>9.8876885786933162</v>
      </c>
      <c r="J146" s="6" t="e">
        <f>IF('Log_working_3-way'!$D146="","",'True_Odds_Calculator_3-way'!#REF!/'True_Odds_Calculator_3-way'!C145-1)</f>
        <v>#REF!</v>
      </c>
      <c r="K146" s="6">
        <f>IF('Log_working_3-way'!$D146="","",1/'True_Odds_Calculator_3-way'!A145+1/'True_Odds_Calculator_3-way'!B145+1/'True_Odds_Calculator_3-way'!C145-1)</f>
        <v>3.2974440456745802E-2</v>
      </c>
    </row>
    <row r="147" spans="4:11" x14ac:dyDescent="0.25">
      <c r="D147">
        <f>solve_for_c('True_Odds_Calculator_3-way'!A146,'True_Odds_Calculator_3-way'!B146,'True_Odds_Calculator_3-way'!C146,'Log_working_3-way'!B$1,'Log_working_3-way'!B$2)</f>
        <v>1.0384784951506101</v>
      </c>
      <c r="F147" s="6" t="e">
        <f>IF('Log_working_3-way'!D147="","",1/'True_Odds_Calculator_3-way'!N146+1/'True_Odds_Calculator_3-way'!O146+1/'True_Odds_Calculator_3-way'!#REF!-1)</f>
        <v>#REF!</v>
      </c>
      <c r="H147" s="6">
        <f>IF('Log_working_3-way'!$D147="","",'True_Odds_Calculator_3-way'!N146/'True_Odds_Calculator_3-way'!A146-1)</f>
        <v>31.911908745951528</v>
      </c>
      <c r="I147" s="6">
        <f>IF('Log_working_3-way'!$D147="","",'True_Odds_Calculator_3-way'!O146/'True_Odds_Calculator_3-way'!B146-1)</f>
        <v>6.3084324138880099</v>
      </c>
      <c r="J147" s="6" t="e">
        <f>IF('Log_working_3-way'!$D147="","",'True_Odds_Calculator_3-way'!#REF!/'True_Odds_Calculator_3-way'!C146-1)</f>
        <v>#REF!</v>
      </c>
      <c r="K147" s="6">
        <f>IF('Log_working_3-way'!$D147="","",1/'True_Odds_Calculator_3-way'!A146+1/'True_Odds_Calculator_3-way'!B146+1/'True_Odds_Calculator_3-way'!C146-1)</f>
        <v>3.6856154843722955E-2</v>
      </c>
    </row>
    <row r="148" spans="4:11" x14ac:dyDescent="0.25">
      <c r="D148">
        <f>solve_for_c('True_Odds_Calculator_3-way'!A147,'True_Odds_Calculator_3-way'!B147,'True_Odds_Calculator_3-way'!C147,'Log_working_3-way'!B$1,'Log_working_3-way'!B$2)</f>
        <v>1.0294160664837961</v>
      </c>
      <c r="F148" s="6" t="e">
        <f>IF('Log_working_3-way'!D148="","",1/'True_Odds_Calculator_3-way'!N147+1/'True_Odds_Calculator_3-way'!O147+1/'True_Odds_Calculator_3-way'!#REF!-1)</f>
        <v>#REF!</v>
      </c>
      <c r="H148" s="6">
        <f>IF('Log_working_3-way'!$D148="","",'True_Odds_Calculator_3-way'!N147/'True_Odds_Calculator_3-way'!A147-1)</f>
        <v>9.7564240468507251</v>
      </c>
      <c r="I148" s="6">
        <f>IF('Log_working_3-way'!$D148="","",'True_Odds_Calculator_3-way'!O147/'True_Odds_Calculator_3-way'!B147-1)</f>
        <v>9.6850715137422903</v>
      </c>
      <c r="J148" s="6" t="e">
        <f>IF('Log_working_3-way'!$D148="","",'True_Odds_Calculator_3-way'!#REF!/'True_Odds_Calculator_3-way'!C147-1)</f>
        <v>#REF!</v>
      </c>
      <c r="K148" s="6">
        <f>IF('Log_working_3-way'!$D148="","",1/'True_Odds_Calculator_3-way'!A147+1/'True_Odds_Calculator_3-way'!B147+1/'True_Odds_Calculator_3-way'!C147-1)</f>
        <v>3.1859613254962005E-2</v>
      </c>
    </row>
    <row r="149" spans="4:11" x14ac:dyDescent="0.25">
      <c r="D149">
        <f>solve_for_c('True_Odds_Calculator_3-way'!A148,'True_Odds_Calculator_3-way'!B148,'True_Odds_Calculator_3-way'!C148,'Log_working_3-way'!B$1,'Log_working_3-way'!B$2)</f>
        <v>1.0312297318124433</v>
      </c>
      <c r="F149" s="6" t="e">
        <f>IF('Log_working_3-way'!D149="","",1/'True_Odds_Calculator_3-way'!N148+1/'True_Odds_Calculator_3-way'!O148+1/'True_Odds_Calculator_3-way'!#REF!-1)</f>
        <v>#REF!</v>
      </c>
      <c r="H149" s="6">
        <f>IF('Log_working_3-way'!$D149="","",'True_Odds_Calculator_3-way'!N148/'True_Odds_Calculator_3-way'!A148-1)</f>
        <v>28.439087218982937</v>
      </c>
      <c r="I149" s="6">
        <f>IF('Log_working_3-way'!$D149="","",'True_Odds_Calculator_3-way'!O148/'True_Odds_Calculator_3-way'!B148-1)</f>
        <v>5.785764596817681</v>
      </c>
      <c r="J149" s="6" t="e">
        <f>IF('Log_working_3-way'!$D149="","",'True_Odds_Calculator_3-way'!#REF!/'True_Odds_Calculator_3-way'!C148-1)</f>
        <v>#REF!</v>
      </c>
      <c r="K149" s="6">
        <f>IF('Log_working_3-way'!$D149="","",1/'True_Odds_Calculator_3-way'!A148+1/'True_Odds_Calculator_3-way'!B148+1/'True_Odds_Calculator_3-way'!C148-1)</f>
        <v>3.0957793439915227E-2</v>
      </c>
    </row>
    <row r="150" spans="4:11" x14ac:dyDescent="0.25">
      <c r="D150">
        <f>solve_for_c('True_Odds_Calculator_3-way'!A149,'True_Odds_Calculator_3-way'!B149,'True_Odds_Calculator_3-way'!C149,'Log_working_3-way'!B$1,'Log_working_3-way'!B$2)</f>
        <v>1.038543905312745</v>
      </c>
      <c r="F150" s="6" t="e">
        <f>IF('Log_working_3-way'!D150="","",1/'True_Odds_Calculator_3-way'!N149+1/'True_Odds_Calculator_3-way'!O149+1/'True_Odds_Calculator_3-way'!#REF!-1)</f>
        <v>#REF!</v>
      </c>
      <c r="H150" s="6">
        <f>IF('Log_working_3-way'!$D150="","",'True_Odds_Calculator_3-way'!N149/'True_Odds_Calculator_3-way'!A149-1)</f>
        <v>43.244160042241624</v>
      </c>
      <c r="I150" s="6">
        <f>IF('Log_working_3-way'!$D150="","",'True_Odds_Calculator_3-way'!O149/'True_Odds_Calculator_3-way'!B149-1)</f>
        <v>3.7857979336556076</v>
      </c>
      <c r="J150" s="6" t="e">
        <f>IF('Log_working_3-way'!$D150="","",'True_Odds_Calculator_3-way'!#REF!/'True_Odds_Calculator_3-way'!C149-1)</f>
        <v>#REF!</v>
      </c>
      <c r="K150" s="6">
        <f>IF('Log_working_3-way'!$D150="","",1/'True_Odds_Calculator_3-way'!A149+1/'True_Odds_Calculator_3-way'!B149+1/'True_Odds_Calculator_3-way'!C149-1)</f>
        <v>3.2668787385768505E-2</v>
      </c>
    </row>
    <row r="151" spans="4:11" x14ac:dyDescent="0.25">
      <c r="D151">
        <f>solve_for_c('True_Odds_Calculator_3-way'!A150,'True_Odds_Calculator_3-way'!B150,'True_Odds_Calculator_3-way'!C150,'Log_working_3-way'!B$1,'Log_working_3-way'!B$2)</f>
        <v>1.0571741708888471</v>
      </c>
      <c r="F151" s="6" t="e">
        <f>IF('Log_working_3-way'!D151="","",1/'True_Odds_Calculator_3-way'!N150+1/'True_Odds_Calculator_3-way'!O150+1/'True_Odds_Calculator_3-way'!#REF!-1)</f>
        <v>#REF!</v>
      </c>
      <c r="H151" s="6">
        <f>IF('Log_working_3-way'!$D151="","",'True_Odds_Calculator_3-way'!N150/'True_Odds_Calculator_3-way'!A150-1)</f>
        <v>0.36490984012007144</v>
      </c>
      <c r="I151" s="6">
        <f>IF('Log_working_3-way'!$D151="","",'True_Odds_Calculator_3-way'!O150/'True_Odds_Calculator_3-way'!B150-1)</f>
        <v>3.3723739659102172</v>
      </c>
      <c r="J151" s="6" t="e">
        <f>IF('Log_working_3-way'!$D151="","",'True_Odds_Calculator_3-way'!#REF!/'True_Odds_Calculator_3-way'!C150-1)</f>
        <v>#REF!</v>
      </c>
      <c r="K151" s="6">
        <f>IF('Log_working_3-way'!$D151="","",1/'True_Odds_Calculator_3-way'!A150+1/'True_Odds_Calculator_3-way'!B150+1/'True_Odds_Calculator_3-way'!C150-1)</f>
        <v>4.5223901379125131E-2</v>
      </c>
    </row>
    <row r="152" spans="4:11" x14ac:dyDescent="0.25">
      <c r="D152">
        <f>solve_for_c('True_Odds_Calculator_3-way'!A151,'True_Odds_Calculator_3-way'!B151,'True_Odds_Calculator_3-way'!C151,'Log_working_3-way'!B$1,'Log_working_3-way'!B$2)</f>
        <v>1.0424868704653696</v>
      </c>
      <c r="F152" s="6" t="e">
        <f>IF('Log_working_3-way'!D152="","",1/'True_Odds_Calculator_3-way'!N151+1/'True_Odds_Calculator_3-way'!O151+1/'True_Odds_Calculator_3-way'!#REF!-1)</f>
        <v>#REF!</v>
      </c>
      <c r="H152" s="6">
        <f>IF('Log_working_3-way'!$D152="","",'True_Odds_Calculator_3-way'!N151/'True_Odds_Calculator_3-way'!A151-1)</f>
        <v>30.984565316406176</v>
      </c>
      <c r="I152" s="6">
        <f>IF('Log_working_3-way'!$D152="","",'True_Odds_Calculator_3-way'!O151/'True_Odds_Calculator_3-way'!B151-1)</f>
        <v>6.0354378384312337</v>
      </c>
      <c r="J152" s="6" t="e">
        <f>IF('Log_working_3-way'!$D152="","",'True_Odds_Calculator_3-way'!#REF!/'True_Odds_Calculator_3-way'!C151-1)</f>
        <v>#REF!</v>
      </c>
      <c r="K152" s="6">
        <f>IF('Log_working_3-way'!$D152="","",1/'True_Odds_Calculator_3-way'!A151+1/'True_Odds_Calculator_3-way'!B151+1/'True_Odds_Calculator_3-way'!C151-1)</f>
        <v>4.1104816354689433E-2</v>
      </c>
    </row>
    <row r="153" spans="4:11" x14ac:dyDescent="0.25">
      <c r="D153">
        <f>solve_for_c('True_Odds_Calculator_3-way'!A152,'True_Odds_Calculator_3-way'!B152,'True_Odds_Calculator_3-way'!C152,'Log_working_3-way'!B$1,'Log_working_3-way'!B$2)</f>
        <v>1.0249935589179482</v>
      </c>
      <c r="F153" s="6" t="e">
        <f>IF('Log_working_3-way'!D153="","",1/'True_Odds_Calculator_3-way'!N152+1/'True_Odds_Calculator_3-way'!O152+1/'True_Odds_Calculator_3-way'!#REF!-1)</f>
        <v>#REF!</v>
      </c>
      <c r="H153" s="6">
        <f>IF('Log_working_3-way'!$D153="","",'True_Odds_Calculator_3-way'!N152/'True_Odds_Calculator_3-way'!A152-1)</f>
        <v>13.598584133377285</v>
      </c>
      <c r="I153" s="6">
        <f>IF('Log_working_3-way'!$D153="","",'True_Odds_Calculator_3-way'!O152/'True_Odds_Calculator_3-way'!B152-1)</f>
        <v>8.1703439097951058</v>
      </c>
      <c r="J153" s="6" t="e">
        <f>IF('Log_working_3-way'!$D153="","",'True_Odds_Calculator_3-way'!#REF!/'True_Odds_Calculator_3-way'!C152-1)</f>
        <v>#REF!</v>
      </c>
      <c r="K153" s="6">
        <f>IF('Log_working_3-way'!$D153="","",1/'True_Odds_Calculator_3-way'!A152+1/'True_Odds_Calculator_3-way'!B152+1/'True_Odds_Calculator_3-way'!C152-1)</f>
        <v>2.7019908840729245E-2</v>
      </c>
    </row>
    <row r="154" spans="4:11" x14ac:dyDescent="0.25">
      <c r="D154">
        <f>solve_for_c('True_Odds_Calculator_3-way'!A153,'True_Odds_Calculator_3-way'!B153,'True_Odds_Calculator_3-way'!C153,'Log_working_3-way'!B$1,'Log_working_3-way'!B$2)</f>
        <v>1.025414352912025</v>
      </c>
      <c r="F154" s="6" t="e">
        <f>IF('Log_working_3-way'!D154="","",1/'True_Odds_Calculator_3-way'!N153+1/'True_Odds_Calculator_3-way'!O153+1/'True_Odds_Calculator_3-way'!#REF!-1)</f>
        <v>#REF!</v>
      </c>
      <c r="H154" s="6">
        <f>IF('Log_working_3-way'!$D154="","",'True_Odds_Calculator_3-way'!N153/'True_Odds_Calculator_3-way'!A153-1)</f>
        <v>13.318779992665027</v>
      </c>
      <c r="I154" s="6">
        <f>IF('Log_working_3-way'!$D154="","",'True_Odds_Calculator_3-way'!O153/'True_Odds_Calculator_3-way'!B153-1)</f>
        <v>7.9827650187317047</v>
      </c>
      <c r="J154" s="6" t="e">
        <f>IF('Log_working_3-way'!$D154="","",'True_Odds_Calculator_3-way'!#REF!/'True_Odds_Calculator_3-way'!C153-1)</f>
        <v>#REF!</v>
      </c>
      <c r="K154" s="6">
        <f>IF('Log_working_3-way'!$D154="","",1/'True_Odds_Calculator_3-way'!A153+1/'True_Odds_Calculator_3-way'!B153+1/'True_Odds_Calculator_3-way'!C153-1)</f>
        <v>2.7481253452560583E-2</v>
      </c>
    </row>
    <row r="155" spans="4:11" x14ac:dyDescent="0.25">
      <c r="D155">
        <f>solve_for_c('True_Odds_Calculator_3-way'!A154,'True_Odds_Calculator_3-way'!B154,'True_Odds_Calculator_3-way'!C154,'Log_working_3-way'!B$1,'Log_working_3-way'!B$2)</f>
        <v>1.0425776045524615</v>
      </c>
      <c r="F155" s="6" t="e">
        <f>IF('Log_working_3-way'!D155="","",1/'True_Odds_Calculator_3-way'!N154+1/'True_Odds_Calculator_3-way'!O154+1/'True_Odds_Calculator_3-way'!#REF!-1)</f>
        <v>#REF!</v>
      </c>
      <c r="H155" s="6">
        <f>IF('Log_working_3-way'!$D155="","",'True_Odds_Calculator_3-way'!N154/'True_Odds_Calculator_3-way'!A154-1)</f>
        <v>54.044997402198788</v>
      </c>
      <c r="I155" s="6">
        <f>IF('Log_working_3-way'!$D155="","",'True_Odds_Calculator_3-way'!O154/'True_Odds_Calculator_3-way'!B154-1)</f>
        <v>2.0394029112846157</v>
      </c>
      <c r="J155" s="6" t="e">
        <f>IF('Log_working_3-way'!$D155="","",'True_Odds_Calculator_3-way'!#REF!/'True_Odds_Calculator_3-way'!C154-1)</f>
        <v>#REF!</v>
      </c>
      <c r="K155" s="6">
        <f>IF('Log_working_3-way'!$D155="","",1/'True_Odds_Calculator_3-way'!A154+1/'True_Odds_Calculator_3-way'!B154+1/'True_Odds_Calculator_3-way'!C154-1)</f>
        <v>3.1122247041904805E-2</v>
      </c>
    </row>
    <row r="156" spans="4:11" x14ac:dyDescent="0.25">
      <c r="D156">
        <f>solve_for_c('True_Odds_Calculator_3-way'!A155,'True_Odds_Calculator_3-way'!B155,'True_Odds_Calculator_3-way'!C155,'Log_working_3-way'!B$1,'Log_working_3-way'!B$2)</f>
        <v>1.0295199842145835</v>
      </c>
      <c r="F156" s="6" t="e">
        <f>IF('Log_working_3-way'!D156="","",1/'True_Odds_Calculator_3-way'!N155+1/'True_Odds_Calculator_3-way'!O155+1/'True_Odds_Calculator_3-way'!#REF!-1)</f>
        <v>#REF!</v>
      </c>
      <c r="H156" s="6">
        <f>IF('Log_working_3-way'!$D156="","",'True_Odds_Calculator_3-way'!N155/'True_Odds_Calculator_3-way'!A155-1)</f>
        <v>27.131973828399371</v>
      </c>
      <c r="I156" s="6">
        <f>IF('Log_working_3-way'!$D156="","",'True_Odds_Calculator_3-way'!O155/'True_Odds_Calculator_3-way'!B155-1)</f>
        <v>5.3336485225381667</v>
      </c>
      <c r="J156" s="6" t="e">
        <f>IF('Log_working_3-way'!$D156="","",'True_Odds_Calculator_3-way'!#REF!/'True_Odds_Calculator_3-way'!C155-1)</f>
        <v>#REF!</v>
      </c>
      <c r="K156" s="6">
        <f>IF('Log_working_3-way'!$D156="","",1/'True_Odds_Calculator_3-way'!A155+1/'True_Odds_Calculator_3-way'!B155+1/'True_Odds_Calculator_3-way'!C155-1)</f>
        <v>2.9703274063026752E-2</v>
      </c>
    </row>
    <row r="157" spans="4:11" x14ac:dyDescent="0.25">
      <c r="D157">
        <f>solve_for_c('True_Odds_Calculator_3-way'!A156,'True_Odds_Calculator_3-way'!B156,'True_Odds_Calculator_3-way'!C156,'Log_working_3-way'!B$1,'Log_working_3-way'!B$2)</f>
        <v>1.0354076486745041</v>
      </c>
      <c r="F157" s="6" t="e">
        <f>IF('Log_working_3-way'!D157="","",1/'True_Odds_Calculator_3-way'!N156+1/'True_Odds_Calculator_3-way'!O156+1/'True_Odds_Calculator_3-way'!#REF!-1)</f>
        <v>#REF!</v>
      </c>
      <c r="H157" s="6">
        <f>IF('Log_working_3-way'!$D157="","",'True_Odds_Calculator_3-way'!N156/'True_Odds_Calculator_3-way'!A156-1)</f>
        <v>43.27579949996241</v>
      </c>
      <c r="I157" s="6">
        <f>IF('Log_working_3-way'!$D157="","",'True_Odds_Calculator_3-way'!O156/'True_Odds_Calculator_3-way'!B156-1)</f>
        <v>3.1571489107809487</v>
      </c>
      <c r="J157" s="6" t="e">
        <f>IF('Log_working_3-way'!$D157="","",'True_Odds_Calculator_3-way'!#REF!/'True_Odds_Calculator_3-way'!C156-1)</f>
        <v>#REF!</v>
      </c>
      <c r="K157" s="6">
        <f>IF('Log_working_3-way'!$D157="","",1/'True_Odds_Calculator_3-way'!A156+1/'True_Odds_Calculator_3-way'!B156+1/'True_Odds_Calculator_3-way'!C156-1)</f>
        <v>3.0207638518527258E-2</v>
      </c>
    </row>
    <row r="158" spans="4:11" x14ac:dyDescent="0.25">
      <c r="D158">
        <f>solve_for_c('True_Odds_Calculator_3-way'!A157,'True_Odds_Calculator_3-way'!B157,'True_Odds_Calculator_3-way'!C157,'Log_working_3-way'!B$1,'Log_working_3-way'!B$2)</f>
        <v>1.0267221690741175</v>
      </c>
      <c r="F158" s="6" t="e">
        <f>IF('Log_working_3-way'!D158="","",1/'True_Odds_Calculator_3-way'!N157+1/'True_Odds_Calculator_3-way'!O157+1/'True_Odds_Calculator_3-way'!#REF!-1)</f>
        <v>#REF!</v>
      </c>
      <c r="H158" s="6">
        <f>IF('Log_working_3-way'!$D158="","",'True_Odds_Calculator_3-way'!N157/'True_Odds_Calculator_3-way'!A157-1)</f>
        <v>9.3715831481495488</v>
      </c>
      <c r="I158" s="6">
        <f>IF('Log_working_3-way'!$D158="","",'True_Odds_Calculator_3-way'!O157/'True_Odds_Calculator_3-way'!B157-1)</f>
        <v>5.5179841046748326</v>
      </c>
      <c r="J158" s="6" t="e">
        <f>IF('Log_working_3-way'!$D158="","",'True_Odds_Calculator_3-way'!#REF!/'True_Odds_Calculator_3-way'!C157-1)</f>
        <v>#REF!</v>
      </c>
      <c r="K158" s="6">
        <f>IF('Log_working_3-way'!$D158="","",1/'True_Odds_Calculator_3-way'!A157+1/'True_Odds_Calculator_3-way'!B157+1/'True_Odds_Calculator_3-way'!C157-1)</f>
        <v>2.8342619240063094E-2</v>
      </c>
    </row>
    <row r="159" spans="4:11" x14ac:dyDescent="0.25">
      <c r="D159">
        <f>solve_for_c('True_Odds_Calculator_3-way'!A158,'True_Odds_Calculator_3-way'!B158,'True_Odds_Calculator_3-way'!C158,'Log_working_3-way'!B$1,'Log_working_3-way'!B$2)</f>
        <v>1.0259939795708257</v>
      </c>
      <c r="F159" s="6" t="e">
        <f>IF('Log_working_3-way'!D159="","",1/'True_Odds_Calculator_3-way'!N158+1/'True_Odds_Calculator_3-way'!O158+1/'True_Odds_Calculator_3-way'!#REF!-1)</f>
        <v>#REF!</v>
      </c>
      <c r="H159" s="6">
        <f>IF('Log_working_3-way'!$D159="","",'True_Odds_Calculator_3-way'!N158/'True_Odds_Calculator_3-way'!A158-1)</f>
        <v>8.7825961868164786</v>
      </c>
      <c r="I159" s="6">
        <f>IF('Log_working_3-way'!$D159="","",'True_Odds_Calculator_3-way'!O158/'True_Odds_Calculator_3-way'!B158-1)</f>
        <v>8.8450049356653935</v>
      </c>
      <c r="J159" s="6" t="e">
        <f>IF('Log_working_3-way'!$D159="","",'True_Odds_Calculator_3-way'!#REF!/'True_Odds_Calculator_3-way'!C158-1)</f>
        <v>#REF!</v>
      </c>
      <c r="K159" s="6">
        <f>IF('Log_working_3-way'!$D159="","",1/'True_Odds_Calculator_3-way'!A158+1/'True_Odds_Calculator_3-way'!B158+1/'True_Odds_Calculator_3-way'!C158-1)</f>
        <v>2.8088517785033407E-2</v>
      </c>
    </row>
    <row r="160" spans="4:11" x14ac:dyDescent="0.25">
      <c r="D160">
        <f>solve_for_c('True_Odds_Calculator_3-way'!A159,'True_Odds_Calculator_3-way'!B159,'True_Odds_Calculator_3-way'!C159,'Log_working_3-way'!B$1,'Log_working_3-way'!B$2)</f>
        <v>1.0295305838154754</v>
      </c>
      <c r="F160" s="6" t="e">
        <f>IF('Log_working_3-way'!D160="","",1/'True_Odds_Calculator_3-way'!N159+1/'True_Odds_Calculator_3-way'!O159+1/'True_Odds_Calculator_3-way'!#REF!-1)</f>
        <v>#REF!</v>
      </c>
      <c r="H160" s="6">
        <f>IF('Log_working_3-way'!$D160="","",'True_Odds_Calculator_3-way'!N159/'True_Odds_Calculator_3-way'!A159-1)</f>
        <v>3.0172786725665537</v>
      </c>
      <c r="I160" s="6">
        <f>IF('Log_working_3-way'!$D160="","",'True_Odds_Calculator_3-way'!O159/'True_Odds_Calculator_3-way'!B159-1)</f>
        <v>7.2655912468117041</v>
      </c>
      <c r="J160" s="6" t="e">
        <f>IF('Log_working_3-way'!$D160="","",'True_Odds_Calculator_3-way'!#REF!/'True_Odds_Calculator_3-way'!C159-1)</f>
        <v>#REF!</v>
      </c>
      <c r="K160" s="6">
        <f>IF('Log_working_3-way'!$D160="","",1/'True_Odds_Calculator_3-way'!A159+1/'True_Odds_Calculator_3-way'!B159+1/'True_Odds_Calculator_3-way'!C159-1)</f>
        <v>2.9556580313468306E-2</v>
      </c>
    </row>
    <row r="161" spans="4:11" x14ac:dyDescent="0.25">
      <c r="D161">
        <f>solve_for_c('True_Odds_Calculator_3-way'!A160,'True_Odds_Calculator_3-way'!B160,'True_Odds_Calculator_3-way'!C160,'Log_working_3-way'!B$1,'Log_working_3-way'!B$2)</f>
        <v>1.0320342202070671</v>
      </c>
      <c r="F161" s="6" t="e">
        <f>IF('Log_working_3-way'!D161="","",1/'True_Odds_Calculator_3-way'!N160+1/'True_Odds_Calculator_3-way'!O160+1/'True_Odds_Calculator_3-way'!#REF!-1)</f>
        <v>#REF!</v>
      </c>
      <c r="H161" s="6">
        <f>IF('Log_working_3-way'!$D161="","",'True_Odds_Calculator_3-way'!N160/'True_Odds_Calculator_3-way'!A160-1)</f>
        <v>33.876793418648468</v>
      </c>
      <c r="I161" s="6">
        <f>IF('Log_working_3-way'!$D161="","",'True_Odds_Calculator_3-way'!O160/'True_Odds_Calculator_3-way'!B160-1)</f>
        <v>5.2658074908699453</v>
      </c>
      <c r="J161" s="6" t="e">
        <f>IF('Log_working_3-way'!$D161="","",'True_Odds_Calculator_3-way'!#REF!/'True_Odds_Calculator_3-way'!C160-1)</f>
        <v>#REF!</v>
      </c>
      <c r="K161" s="6">
        <f>IF('Log_working_3-way'!$D161="","",1/'True_Odds_Calculator_3-way'!A160+1/'True_Odds_Calculator_3-way'!B160+1/'True_Odds_Calculator_3-way'!C160-1)</f>
        <v>3.0229395236629486E-2</v>
      </c>
    </row>
    <row r="162" spans="4:11" x14ac:dyDescent="0.25">
      <c r="D162">
        <f>solve_for_c('True_Odds_Calculator_3-way'!A161,'True_Odds_Calculator_3-way'!B161,'True_Odds_Calculator_3-way'!C161,'Log_working_3-way'!B$1,'Log_working_3-way'!B$2)</f>
        <v>1.0257443844195588</v>
      </c>
      <c r="F162" s="6" t="e">
        <f>IF('Log_working_3-way'!D162="","",1/'True_Odds_Calculator_3-way'!N161+1/'True_Odds_Calculator_3-way'!O161+1/'True_Odds_Calculator_3-way'!#REF!-1)</f>
        <v>#REF!</v>
      </c>
      <c r="H162" s="6">
        <f>IF('Log_working_3-way'!$D162="","",'True_Odds_Calculator_3-way'!N161/'True_Odds_Calculator_3-way'!A161-1)</f>
        <v>13.705626610605806</v>
      </c>
      <c r="I162" s="6">
        <f>IF('Log_working_3-way'!$D162="","",'True_Odds_Calculator_3-way'!O161/'True_Odds_Calculator_3-way'!B161-1)</f>
        <v>6.974416728958734</v>
      </c>
      <c r="J162" s="6" t="e">
        <f>IF('Log_working_3-way'!$D162="","",'True_Odds_Calculator_3-way'!#REF!/'True_Odds_Calculator_3-way'!C161-1)</f>
        <v>#REF!</v>
      </c>
      <c r="K162" s="6">
        <f>IF('Log_working_3-way'!$D162="","",1/'True_Odds_Calculator_3-way'!A161+1/'True_Odds_Calculator_3-way'!B161+1/'True_Odds_Calculator_3-way'!C161-1)</f>
        <v>2.7750685711495082E-2</v>
      </c>
    </row>
    <row r="163" spans="4:11" x14ac:dyDescent="0.25">
      <c r="D163">
        <f>solve_for_c('True_Odds_Calculator_3-way'!A162,'True_Odds_Calculator_3-way'!B162,'True_Odds_Calculator_3-way'!C162,'Log_working_3-way'!B$1,'Log_working_3-way'!B$2)</f>
        <v>1.0314983181414432</v>
      </c>
      <c r="F163" s="6" t="e">
        <f>IF('Log_working_3-way'!D163="","",1/'True_Odds_Calculator_3-way'!N162+1/'True_Odds_Calculator_3-way'!O162+1/'True_Odds_Calculator_3-way'!#REF!-1)</f>
        <v>#REF!</v>
      </c>
      <c r="H163" s="6">
        <f>IF('Log_working_3-way'!$D163="","",'True_Odds_Calculator_3-way'!N162/'True_Odds_Calculator_3-way'!A162-1)</f>
        <v>31.810221996422619</v>
      </c>
      <c r="I163" s="6">
        <f>IF('Log_working_3-way'!$D163="","",'True_Odds_Calculator_3-way'!O162/'True_Odds_Calculator_3-way'!B162-1)</f>
        <v>4.5025941470644364</v>
      </c>
      <c r="J163" s="6" t="e">
        <f>IF('Log_working_3-way'!$D163="","",'True_Odds_Calculator_3-way'!#REF!/'True_Odds_Calculator_3-way'!C162-1)</f>
        <v>#REF!</v>
      </c>
      <c r="K163" s="6">
        <f>IF('Log_working_3-way'!$D163="","",1/'True_Odds_Calculator_3-way'!A162+1/'True_Odds_Calculator_3-way'!B162+1/'True_Odds_Calculator_3-way'!C162-1)</f>
        <v>3.0461051067468325E-2</v>
      </c>
    </row>
    <row r="164" spans="4:11" x14ac:dyDescent="0.25">
      <c r="D164">
        <f>solve_for_c('True_Odds_Calculator_3-way'!A163,'True_Odds_Calculator_3-way'!B163,'True_Odds_Calculator_3-way'!C163,'Log_working_3-way'!B$1,'Log_working_3-way'!B$2)</f>
        <v>1.043079707012599</v>
      </c>
      <c r="F164" s="6" t="e">
        <f>IF('Log_working_3-way'!D164="","",1/'True_Odds_Calculator_3-way'!N163+1/'True_Odds_Calculator_3-way'!O163+1/'True_Odds_Calculator_3-way'!#REF!-1)</f>
        <v>#REF!</v>
      </c>
      <c r="H164" s="6">
        <f>IF('Log_working_3-way'!$D164="","",'True_Odds_Calculator_3-way'!N163/'True_Odds_Calculator_3-way'!A163-1)</f>
        <v>27.739326000383866</v>
      </c>
      <c r="I164" s="6">
        <f>IF('Log_working_3-way'!$D164="","",'True_Odds_Calculator_3-way'!O163/'True_Odds_Calculator_3-way'!B163-1)</f>
        <v>6.7643606647913774</v>
      </c>
      <c r="J164" s="6" t="e">
        <f>IF('Log_working_3-way'!$D164="","",'True_Odds_Calculator_3-way'!#REF!/'True_Odds_Calculator_3-way'!C163-1)</f>
        <v>#REF!</v>
      </c>
      <c r="K164" s="6">
        <f>IF('Log_working_3-way'!$D164="","",1/'True_Odds_Calculator_3-way'!A163+1/'True_Odds_Calculator_3-way'!B163+1/'True_Odds_Calculator_3-way'!C163-1)</f>
        <v>4.2883876272092225E-2</v>
      </c>
    </row>
    <row r="165" spans="4:11" x14ac:dyDescent="0.25">
      <c r="D165">
        <f>solve_for_c('True_Odds_Calculator_3-way'!A164,'True_Odds_Calculator_3-way'!B164,'True_Odds_Calculator_3-way'!C164,'Log_working_3-way'!B$1,'Log_working_3-way'!B$2)</f>
        <v>1.0414571292858505</v>
      </c>
      <c r="F165" s="6" t="e">
        <f>IF('Log_working_3-way'!D165="","",1/'True_Odds_Calculator_3-way'!N164+1/'True_Odds_Calculator_3-way'!O164+1/'True_Odds_Calculator_3-way'!#REF!-1)</f>
        <v>#REF!</v>
      </c>
      <c r="H165" s="6">
        <f>IF('Log_working_3-way'!$D165="","",'True_Odds_Calculator_3-way'!N164/'True_Odds_Calculator_3-way'!A164-1)</f>
        <v>28.297168095657057</v>
      </c>
      <c r="I165" s="6">
        <f>IF('Log_working_3-way'!$D165="","",'True_Odds_Calculator_3-way'!O164/'True_Odds_Calculator_3-way'!B164-1)</f>
        <v>6.8321877905519139</v>
      </c>
      <c r="J165" s="6" t="e">
        <f>IF('Log_working_3-way'!$D165="","",'True_Odds_Calculator_3-way'!#REF!/'True_Odds_Calculator_3-way'!C164-1)</f>
        <v>#REF!</v>
      </c>
      <c r="K165" s="6">
        <f>IF('Log_working_3-way'!$D165="","",1/'True_Odds_Calculator_3-way'!A164+1/'True_Odds_Calculator_3-way'!B164+1/'True_Odds_Calculator_3-way'!C164-1)</f>
        <v>4.1010338209508168E-2</v>
      </c>
    </row>
    <row r="166" spans="4:11" x14ac:dyDescent="0.25">
      <c r="D166">
        <f>solve_for_c('True_Odds_Calculator_3-way'!A165,'True_Odds_Calculator_3-way'!B165,'True_Odds_Calculator_3-way'!C165,'Log_working_3-way'!B$1,'Log_working_3-way'!B$2)</f>
        <v>1.0500020189877903</v>
      </c>
      <c r="F166" s="6" t="e">
        <f>IF('Log_working_3-way'!D166="","",1/'True_Odds_Calculator_3-way'!N165+1/'True_Odds_Calculator_3-way'!O165+1/'True_Odds_Calculator_3-way'!#REF!-1)</f>
        <v>#REF!</v>
      </c>
      <c r="H166" s="6">
        <f>IF('Log_working_3-way'!$D166="","",'True_Odds_Calculator_3-way'!N165/'True_Odds_Calculator_3-way'!A165-1)</f>
        <v>41.616867952083219</v>
      </c>
      <c r="I166" s="6">
        <f>IF('Log_working_3-way'!$D166="","",'True_Odds_Calculator_3-way'!O165/'True_Odds_Calculator_3-way'!B165-1)</f>
        <v>3.9982252711675761</v>
      </c>
      <c r="J166" s="6" t="e">
        <f>IF('Log_working_3-way'!$D166="","",'True_Odds_Calculator_3-way'!#REF!/'True_Odds_Calculator_3-way'!C165-1)</f>
        <v>#REF!</v>
      </c>
      <c r="K166" s="6">
        <f>IF('Log_working_3-way'!$D166="","",1/'True_Odds_Calculator_3-way'!A165+1/'True_Odds_Calculator_3-way'!B165+1/'True_Odds_Calculator_3-way'!C165-1)</f>
        <v>4.312531709791978E-2</v>
      </c>
    </row>
    <row r="167" spans="4:11" x14ac:dyDescent="0.25">
      <c r="D167">
        <f>solve_for_c('True_Odds_Calculator_3-way'!A166,'True_Odds_Calculator_3-way'!B166,'True_Odds_Calculator_3-way'!C166,'Log_working_3-way'!B$1,'Log_working_3-way'!B$2)</f>
        <v>1.0373264435577174</v>
      </c>
      <c r="F167" s="6" t="e">
        <f>IF('Log_working_3-way'!D167="","",1/'True_Odds_Calculator_3-way'!N166+1/'True_Odds_Calculator_3-way'!O166+1/'True_Odds_Calculator_3-way'!#REF!-1)</f>
        <v>#REF!</v>
      </c>
      <c r="H167" s="6">
        <f>IF('Log_working_3-way'!$D167="","",'True_Odds_Calculator_3-way'!N166/'True_Odds_Calculator_3-way'!A166-1)</f>
        <v>19.975745778266898</v>
      </c>
      <c r="I167" s="6">
        <f>IF('Log_working_3-way'!$D167="","",'True_Odds_Calculator_3-way'!O166/'True_Odds_Calculator_3-way'!B166-1)</f>
        <v>7.3097340282137644</v>
      </c>
      <c r="J167" s="6" t="e">
        <f>IF('Log_working_3-way'!$D167="","",'True_Odds_Calculator_3-way'!#REF!/'True_Odds_Calculator_3-way'!C166-1)</f>
        <v>#REF!</v>
      </c>
      <c r="K167" s="6">
        <f>IF('Log_working_3-way'!$D167="","",1/'True_Odds_Calculator_3-way'!A166+1/'True_Odds_Calculator_3-way'!B166+1/'True_Odds_Calculator_3-way'!C166-1)</f>
        <v>3.918514446276955E-2</v>
      </c>
    </row>
    <row r="168" spans="4:11" x14ac:dyDescent="0.25">
      <c r="D168">
        <f>solve_for_c('True_Odds_Calculator_3-way'!A167,'True_Odds_Calculator_3-way'!B167,'True_Odds_Calculator_3-way'!C167,'Log_working_3-way'!B$1,'Log_working_3-way'!B$2)</f>
        <v>1.0511643523561476</v>
      </c>
      <c r="F168" s="6" t="e">
        <f>IF('Log_working_3-way'!D168="","",1/'True_Odds_Calculator_3-way'!N167+1/'True_Odds_Calculator_3-way'!O167+1/'True_Odds_Calculator_3-way'!#REF!-1)</f>
        <v>#REF!</v>
      </c>
      <c r="H168" s="6">
        <f>IF('Log_working_3-way'!$D168="","",'True_Odds_Calculator_3-way'!N167/'True_Odds_Calculator_3-way'!A167-1)</f>
        <v>2.3871953881954817</v>
      </c>
      <c r="I168" s="6">
        <f>IF('Log_working_3-way'!$D168="","",'True_Odds_Calculator_3-way'!O167/'True_Odds_Calculator_3-way'!B167-1)</f>
        <v>6.8706873305526077</v>
      </c>
      <c r="J168" s="6" t="e">
        <f>IF('Log_working_3-way'!$D168="","",'True_Odds_Calculator_3-way'!#REF!/'True_Odds_Calculator_3-way'!C167-1)</f>
        <v>#REF!</v>
      </c>
      <c r="K168" s="6">
        <f>IF('Log_working_3-way'!$D168="","",1/'True_Odds_Calculator_3-way'!A167+1/'True_Odds_Calculator_3-way'!B167+1/'True_Odds_Calculator_3-way'!C167-1)</f>
        <v>4.9215519779589156E-2</v>
      </c>
    </row>
    <row r="169" spans="4:11" x14ac:dyDescent="0.25">
      <c r="D169">
        <f>solve_for_c('True_Odds_Calculator_3-way'!A168,'True_Odds_Calculator_3-way'!B168,'True_Odds_Calculator_3-way'!C168,'Log_working_3-way'!B$1,'Log_working_3-way'!B$2)</f>
        <v>1.0444683417256595</v>
      </c>
      <c r="F169" s="6" t="e">
        <f>IF('Log_working_3-way'!D169="","",1/'True_Odds_Calculator_3-way'!N168+1/'True_Odds_Calculator_3-way'!O168+1/'True_Odds_Calculator_3-way'!#REF!-1)</f>
        <v>#REF!</v>
      </c>
      <c r="H169" s="6">
        <f>IF('Log_working_3-way'!$D169="","",'True_Odds_Calculator_3-way'!N168/'True_Odds_Calculator_3-way'!A168-1)</f>
        <v>25.103852865540041</v>
      </c>
      <c r="I169" s="6">
        <f>IF('Log_working_3-way'!$D169="","",'True_Odds_Calculator_3-way'!O168/'True_Odds_Calculator_3-way'!B168-1)</f>
        <v>7.4231332239353325</v>
      </c>
      <c r="J169" s="6" t="e">
        <f>IF('Log_working_3-way'!$D169="","",'True_Odds_Calculator_3-way'!#REF!/'True_Odds_Calculator_3-way'!C168-1)</f>
        <v>#REF!</v>
      </c>
      <c r="K169" s="6">
        <f>IF('Log_working_3-way'!$D169="","",1/'True_Odds_Calculator_3-way'!A168+1/'True_Odds_Calculator_3-way'!B168+1/'True_Odds_Calculator_3-way'!C168-1)</f>
        <v>4.5001823782119033E-2</v>
      </c>
    </row>
    <row r="170" spans="4:11" x14ac:dyDescent="0.25">
      <c r="D170">
        <f>solve_for_c('True_Odds_Calculator_3-way'!A169,'True_Odds_Calculator_3-way'!B169,'True_Odds_Calculator_3-way'!C169,'Log_working_3-way'!B$1,'Log_working_3-way'!B$2)</f>
        <v>1.0328166134419901</v>
      </c>
      <c r="F170" s="6" t="e">
        <f>IF('Log_working_3-way'!D170="","",1/'True_Odds_Calculator_3-way'!N169+1/'True_Odds_Calculator_3-way'!O169+1/'True_Odds_Calculator_3-way'!#REF!-1)</f>
        <v>#REF!</v>
      </c>
      <c r="H170" s="6">
        <f>IF('Log_working_3-way'!$D170="","",'True_Odds_Calculator_3-way'!N169/'True_Odds_Calculator_3-way'!A169-1)</f>
        <v>31.59440617890052</v>
      </c>
      <c r="I170" s="6">
        <f>IF('Log_working_3-way'!$D170="","",'True_Odds_Calculator_3-way'!O169/'True_Odds_Calculator_3-way'!B169-1)</f>
        <v>5.5657651233956082</v>
      </c>
      <c r="J170" s="6" t="e">
        <f>IF('Log_working_3-way'!$D170="","",'True_Odds_Calculator_3-way'!#REF!/'True_Odds_Calculator_3-way'!C169-1)</f>
        <v>#REF!</v>
      </c>
      <c r="K170" s="6">
        <f>IF('Log_working_3-way'!$D170="","",1/'True_Odds_Calculator_3-way'!A169+1/'True_Odds_Calculator_3-way'!B169+1/'True_Odds_Calculator_3-way'!C169-1)</f>
        <v>3.1424575853578052E-2</v>
      </c>
    </row>
    <row r="171" spans="4:11" x14ac:dyDescent="0.25">
      <c r="D171">
        <f>solve_for_c('True_Odds_Calculator_3-way'!A170,'True_Odds_Calculator_3-way'!B170,'True_Odds_Calculator_3-way'!C170,'Log_working_3-way'!B$1,'Log_working_3-way'!B$2)</f>
        <v>1.0316513070506206</v>
      </c>
      <c r="F171" s="6" t="e">
        <f>IF('Log_working_3-way'!D171="","",1/'True_Odds_Calculator_3-way'!N170+1/'True_Odds_Calculator_3-way'!O170+1/'True_Odds_Calculator_3-way'!#REF!-1)</f>
        <v>#REF!</v>
      </c>
      <c r="H171" s="6">
        <f>IF('Log_working_3-way'!$D171="","",'True_Odds_Calculator_3-way'!N170/'True_Odds_Calculator_3-way'!A170-1)</f>
        <v>32.111976780417507</v>
      </c>
      <c r="I171" s="6">
        <f>IF('Log_working_3-way'!$D171="","",'True_Odds_Calculator_3-way'!O170/'True_Odds_Calculator_3-way'!B170-1)</f>
        <v>4.6649920907055122</v>
      </c>
      <c r="J171" s="6" t="e">
        <f>IF('Log_working_3-way'!$D171="","",'True_Odds_Calculator_3-way'!#REF!/'True_Odds_Calculator_3-way'!C170-1)</f>
        <v>#REF!</v>
      </c>
      <c r="K171" s="6">
        <f>IF('Log_working_3-way'!$D171="","",1/'True_Odds_Calculator_3-way'!A170+1/'True_Odds_Calculator_3-way'!B170+1/'True_Odds_Calculator_3-way'!C170-1)</f>
        <v>3.035145360839131E-2</v>
      </c>
    </row>
    <row r="172" spans="4:11" x14ac:dyDescent="0.25">
      <c r="D172">
        <f>solve_for_c('True_Odds_Calculator_3-way'!A171,'True_Odds_Calculator_3-way'!B171,'True_Odds_Calculator_3-way'!C171,'Log_working_3-way'!B$1,'Log_working_3-way'!B$2)</f>
        <v>1.0259568580004126</v>
      </c>
      <c r="F172" s="6" t="e">
        <f>IF('Log_working_3-way'!D172="","",1/'True_Odds_Calculator_3-way'!N171+1/'True_Odds_Calculator_3-way'!O171+1/'True_Odds_Calculator_3-way'!#REF!-1)</f>
        <v>#REF!</v>
      </c>
      <c r="H172" s="6">
        <f>IF('Log_working_3-way'!$D172="","",'True_Odds_Calculator_3-way'!N171/'True_Odds_Calculator_3-way'!A171-1)</f>
        <v>11.914018350395219</v>
      </c>
      <c r="I172" s="6">
        <f>IF('Log_working_3-way'!$D172="","",'True_Odds_Calculator_3-way'!O171/'True_Odds_Calculator_3-way'!B171-1)</f>
        <v>7.8492514825008133</v>
      </c>
      <c r="J172" s="6" t="e">
        <f>IF('Log_working_3-way'!$D172="","",'True_Odds_Calculator_3-way'!#REF!/'True_Odds_Calculator_3-way'!C171-1)</f>
        <v>#REF!</v>
      </c>
      <c r="K172" s="6">
        <f>IF('Log_working_3-way'!$D172="","",1/'True_Odds_Calculator_3-way'!A171+1/'True_Odds_Calculator_3-way'!B171+1/'True_Odds_Calculator_3-way'!C171-1)</f>
        <v>2.8089137599922376E-2</v>
      </c>
    </row>
    <row r="173" spans="4:11" x14ac:dyDescent="0.25">
      <c r="D173">
        <f>solve_for_c('True_Odds_Calculator_3-way'!A172,'True_Odds_Calculator_3-way'!B172,'True_Odds_Calculator_3-way'!C172,'Log_working_3-way'!B$1,'Log_working_3-way'!B$2)</f>
        <v>1.0256476024629939</v>
      </c>
      <c r="F173" s="6" t="e">
        <f>IF('Log_working_3-way'!D173="","",1/'True_Odds_Calculator_3-way'!N172+1/'True_Odds_Calculator_3-way'!O172+1/'True_Odds_Calculator_3-way'!#REF!-1)</f>
        <v>#REF!</v>
      </c>
      <c r="H173" s="6">
        <f>IF('Log_working_3-way'!$D173="","",'True_Odds_Calculator_3-way'!N172/'True_Odds_Calculator_3-way'!A172-1)</f>
        <v>15.436224502932429</v>
      </c>
      <c r="I173" s="6">
        <f>IF('Log_working_3-way'!$D173="","",'True_Odds_Calculator_3-way'!O172/'True_Odds_Calculator_3-way'!B172-1)</f>
        <v>6.8777170694528218</v>
      </c>
      <c r="J173" s="6" t="e">
        <f>IF('Log_working_3-way'!$D173="","",'True_Odds_Calculator_3-way'!#REF!/'True_Odds_Calculator_3-way'!C172-1)</f>
        <v>#REF!</v>
      </c>
      <c r="K173" s="6">
        <f>IF('Log_working_3-way'!$D173="","",1/'True_Odds_Calculator_3-way'!A172+1/'True_Odds_Calculator_3-way'!B172+1/'True_Odds_Calculator_3-way'!C172-1)</f>
        <v>2.7548746459710394E-2</v>
      </c>
    </row>
    <row r="174" spans="4:11" x14ac:dyDescent="0.25">
      <c r="D174">
        <f>solve_for_c('True_Odds_Calculator_3-way'!A173,'True_Odds_Calculator_3-way'!B173,'True_Odds_Calculator_3-way'!C173,'Log_working_3-way'!B$1,'Log_working_3-way'!B$2)</f>
        <v>1.0305865613845024</v>
      </c>
      <c r="F174" s="6" t="e">
        <f>IF('Log_working_3-way'!D174="","",1/'True_Odds_Calculator_3-way'!N173+1/'True_Odds_Calculator_3-way'!O173+1/'True_Odds_Calculator_3-way'!#REF!-1)</f>
        <v>#REF!</v>
      </c>
      <c r="H174" s="6">
        <f>IF('Log_working_3-way'!$D174="","",'True_Odds_Calculator_3-way'!N173/'True_Odds_Calculator_3-way'!A173-1)</f>
        <v>25.112870284935287</v>
      </c>
      <c r="I174" s="6">
        <f>IF('Log_working_3-way'!$D174="","",'True_Odds_Calculator_3-way'!O173/'True_Odds_Calculator_3-way'!B173-1)</f>
        <v>5.9538613146183366</v>
      </c>
      <c r="J174" s="6" t="e">
        <f>IF('Log_working_3-way'!$D174="","",'True_Odds_Calculator_3-way'!#REF!/'True_Odds_Calculator_3-way'!C173-1)</f>
        <v>#REF!</v>
      </c>
      <c r="K174" s="6">
        <f>IF('Log_working_3-way'!$D174="","",1/'True_Odds_Calculator_3-way'!A173+1/'True_Odds_Calculator_3-way'!B173+1/'True_Odds_Calculator_3-way'!C173-1)</f>
        <v>3.1214639870537519E-2</v>
      </c>
    </row>
    <row r="175" spans="4:11" x14ac:dyDescent="0.25">
      <c r="D175">
        <f>solve_for_c('True_Odds_Calculator_3-way'!A174,'True_Odds_Calculator_3-way'!B174,'True_Odds_Calculator_3-way'!C174,'Log_working_3-way'!B$1,'Log_working_3-way'!B$2)</f>
        <v>1.0331794549477593</v>
      </c>
      <c r="F175" s="6" t="e">
        <f>IF('Log_working_3-way'!D175="","",1/'True_Odds_Calculator_3-way'!N174+1/'True_Odds_Calculator_3-way'!O174+1/'True_Odds_Calculator_3-way'!#REF!-1)</f>
        <v>#REF!</v>
      </c>
      <c r="H175" s="6">
        <f>IF('Log_working_3-way'!$D175="","",'True_Odds_Calculator_3-way'!N174/'True_Odds_Calculator_3-way'!A174-1)</f>
        <v>35.628771871163593</v>
      </c>
      <c r="I175" s="6">
        <f>IF('Log_working_3-way'!$D175="","",'True_Odds_Calculator_3-way'!O174/'True_Odds_Calculator_3-way'!B174-1)</f>
        <v>5.6691554497200283</v>
      </c>
      <c r="J175" s="6" t="e">
        <f>IF('Log_working_3-way'!$D175="","",'True_Odds_Calculator_3-way'!#REF!/'True_Odds_Calculator_3-way'!C174-1)</f>
        <v>#REF!</v>
      </c>
      <c r="K175" s="6">
        <f>IF('Log_working_3-way'!$D175="","",1/'True_Odds_Calculator_3-way'!A174+1/'True_Odds_Calculator_3-way'!B174+1/'True_Odds_Calculator_3-way'!C174-1)</f>
        <v>3.0556540332969284E-2</v>
      </c>
    </row>
    <row r="176" spans="4:11" x14ac:dyDescent="0.25">
      <c r="D176">
        <f>solve_for_c('True_Odds_Calculator_3-way'!A175,'True_Odds_Calculator_3-way'!B175,'True_Odds_Calculator_3-way'!C175,'Log_working_3-way'!B$1,'Log_working_3-way'!B$2)</f>
        <v>1.0411950198299655</v>
      </c>
      <c r="F176" s="6" t="e">
        <f>IF('Log_working_3-way'!D176="","",1/'True_Odds_Calculator_3-way'!N175+1/'True_Odds_Calculator_3-way'!O175+1/'True_Odds_Calculator_3-way'!#REF!-1)</f>
        <v>#REF!</v>
      </c>
      <c r="H176" s="6">
        <f>IF('Log_working_3-way'!$D176="","",'True_Odds_Calculator_3-way'!N175/'True_Odds_Calculator_3-way'!A175-1)</f>
        <v>16.411128633989488</v>
      </c>
      <c r="I176" s="6">
        <f>IF('Log_working_3-way'!$D176="","",'True_Odds_Calculator_3-way'!O175/'True_Odds_Calculator_3-way'!B175-1)</f>
        <v>7.1002557753239177</v>
      </c>
      <c r="J176" s="6" t="e">
        <f>IF('Log_working_3-way'!$D176="","",'True_Odds_Calculator_3-way'!#REF!/'True_Odds_Calculator_3-way'!C175-1)</f>
        <v>#REF!</v>
      </c>
      <c r="K176" s="6">
        <f>IF('Log_working_3-way'!$D176="","",1/'True_Odds_Calculator_3-way'!A175+1/'True_Odds_Calculator_3-way'!B175+1/'True_Odds_Calculator_3-way'!C175-1)</f>
        <v>4.3871982414354083E-2</v>
      </c>
    </row>
    <row r="177" spans="4:11" x14ac:dyDescent="0.25">
      <c r="D177">
        <f>solve_for_c('True_Odds_Calculator_3-way'!A176,'True_Odds_Calculator_3-way'!B176,'True_Odds_Calculator_3-way'!C176,'Log_working_3-way'!B$1,'Log_working_3-way'!B$2)</f>
        <v>1.0456715924482196</v>
      </c>
      <c r="F177" s="6" t="e">
        <f>IF('Log_working_3-way'!D177="","",1/'True_Odds_Calculator_3-way'!N176+1/'True_Odds_Calculator_3-way'!O176+1/'True_Odds_Calculator_3-way'!#REF!-1)</f>
        <v>#REF!</v>
      </c>
      <c r="H177" s="6">
        <f>IF('Log_working_3-way'!$D177="","",'True_Odds_Calculator_3-way'!N176/'True_Odds_Calculator_3-way'!A176-1)</f>
        <v>24.782481588556934</v>
      </c>
      <c r="I177" s="6">
        <f>IF('Log_working_3-way'!$D177="","",'True_Odds_Calculator_3-way'!O176/'True_Odds_Calculator_3-way'!B176-1)</f>
        <v>6.6996586158851734</v>
      </c>
      <c r="J177" s="6" t="e">
        <f>IF('Log_working_3-way'!$D177="","",'True_Odds_Calculator_3-way'!#REF!/'True_Odds_Calculator_3-way'!C176-1)</f>
        <v>#REF!</v>
      </c>
      <c r="K177" s="6">
        <f>IF('Log_working_3-way'!$D177="","",1/'True_Odds_Calculator_3-way'!A176+1/'True_Odds_Calculator_3-way'!B176+1/'True_Odds_Calculator_3-way'!C176-1)</f>
        <v>4.6530616974334915E-2</v>
      </c>
    </row>
    <row r="178" spans="4:11" x14ac:dyDescent="0.25">
      <c r="D178">
        <f>solve_for_c('True_Odds_Calculator_3-way'!A177,'True_Odds_Calculator_3-way'!B177,'True_Odds_Calculator_3-way'!C177,'Log_working_3-way'!B$1,'Log_working_3-way'!B$2)</f>
        <v>1.0257013837590183</v>
      </c>
      <c r="F178" s="6" t="e">
        <f>IF('Log_working_3-way'!D178="","",1/'True_Odds_Calculator_3-way'!N177+1/'True_Odds_Calculator_3-way'!O177+1/'True_Odds_Calculator_3-way'!#REF!-1)</f>
        <v>#REF!</v>
      </c>
      <c r="H178" s="6">
        <f>IF('Log_working_3-way'!$D178="","",'True_Odds_Calculator_3-way'!N177/'True_Odds_Calculator_3-way'!A177-1)</f>
        <v>15.223337817019868</v>
      </c>
      <c r="I178" s="6">
        <f>IF('Log_working_3-way'!$D178="","",'True_Odds_Calculator_3-way'!O177/'True_Odds_Calculator_3-way'!B177-1)</f>
        <v>5.6692091725705467</v>
      </c>
      <c r="J178" s="6" t="e">
        <f>IF('Log_working_3-way'!$D178="","",'True_Odds_Calculator_3-way'!#REF!/'True_Odds_Calculator_3-way'!C177-1)</f>
        <v>#REF!</v>
      </c>
      <c r="K178" s="6">
        <f>IF('Log_working_3-way'!$D178="","",1/'True_Odds_Calculator_3-way'!A177+1/'True_Odds_Calculator_3-way'!B177+1/'True_Odds_Calculator_3-way'!C177-1)</f>
        <v>2.7487552545257365E-2</v>
      </c>
    </row>
    <row r="179" spans="4:11" x14ac:dyDescent="0.25">
      <c r="D179">
        <f>solve_for_c('True_Odds_Calculator_3-way'!A178,'True_Odds_Calculator_3-way'!B178,'True_Odds_Calculator_3-way'!C178,'Log_working_3-way'!B$1,'Log_working_3-way'!B$2)</f>
        <v>1.0434795160710371</v>
      </c>
      <c r="F179" s="6" t="e">
        <f>IF('Log_working_3-way'!D179="","",1/'True_Odds_Calculator_3-way'!N178+1/'True_Odds_Calculator_3-way'!O178+1/'True_Odds_Calculator_3-way'!#REF!-1)</f>
        <v>#REF!</v>
      </c>
      <c r="H179" s="6">
        <f>IF('Log_working_3-way'!$D179="","",'True_Odds_Calculator_3-way'!N178/'True_Odds_Calculator_3-way'!A178-1)</f>
        <v>21.737375781335714</v>
      </c>
      <c r="I179" s="6">
        <f>IF('Log_working_3-way'!$D179="","",'True_Odds_Calculator_3-way'!O178/'True_Odds_Calculator_3-way'!B178-1)</f>
        <v>7.7215178504270039</v>
      </c>
      <c r="J179" s="6" t="e">
        <f>IF('Log_working_3-way'!$D179="","",'True_Odds_Calculator_3-way'!#REF!/'True_Odds_Calculator_3-way'!C178-1)</f>
        <v>#REF!</v>
      </c>
      <c r="K179" s="6">
        <f>IF('Log_working_3-way'!$D179="","",1/'True_Odds_Calculator_3-way'!A178+1/'True_Odds_Calculator_3-way'!B178+1/'True_Odds_Calculator_3-way'!C178-1)</f>
        <v>4.502172249048475E-2</v>
      </c>
    </row>
    <row r="180" spans="4:11" x14ac:dyDescent="0.25">
      <c r="D180">
        <f>solve_for_c('True_Odds_Calculator_3-way'!A179,'True_Odds_Calculator_3-way'!B179,'True_Odds_Calculator_3-way'!C179,'Log_working_3-way'!B$1,'Log_working_3-way'!B$2)</f>
        <v>1.0437228074985301</v>
      </c>
      <c r="F180" s="6" t="e">
        <f>IF('Log_working_3-way'!D180="","",1/'True_Odds_Calculator_3-way'!N179+1/'True_Odds_Calculator_3-way'!O179+1/'True_Odds_Calculator_3-way'!#REF!-1)</f>
        <v>#REF!</v>
      </c>
      <c r="H180" s="6">
        <f>IF('Log_working_3-way'!$D180="","",'True_Odds_Calculator_3-way'!N179/'True_Odds_Calculator_3-way'!A179-1)</f>
        <v>20.251808017273756</v>
      </c>
      <c r="I180" s="6">
        <f>IF('Log_working_3-way'!$D180="","",'True_Odds_Calculator_3-way'!O179/'True_Odds_Calculator_3-way'!B179-1)</f>
        <v>8.5043730464752816</v>
      </c>
      <c r="J180" s="6" t="e">
        <f>IF('Log_working_3-way'!$D180="","",'True_Odds_Calculator_3-way'!#REF!/'True_Odds_Calculator_3-way'!C179-1)</f>
        <v>#REF!</v>
      </c>
      <c r="K180" s="6">
        <f>IF('Log_working_3-way'!$D180="","",1/'True_Odds_Calculator_3-way'!A179+1/'True_Odds_Calculator_3-way'!B179+1/'True_Odds_Calculator_3-way'!C179-1)</f>
        <v>4.574716643467891E-2</v>
      </c>
    </row>
    <row r="181" spans="4:11" x14ac:dyDescent="0.25">
      <c r="D181">
        <f>solve_for_c('True_Odds_Calculator_3-way'!A180,'True_Odds_Calculator_3-way'!B180,'True_Odds_Calculator_3-way'!C180,'Log_working_3-way'!B$1,'Log_working_3-way'!B$2)</f>
        <v>1.0401809302631191</v>
      </c>
      <c r="F181" s="6" t="e">
        <f>IF('Log_working_3-way'!D181="","",1/'True_Odds_Calculator_3-way'!N180+1/'True_Odds_Calculator_3-way'!O180+1/'True_Odds_Calculator_3-way'!#REF!-1)</f>
        <v>#REF!</v>
      </c>
      <c r="H181" s="6">
        <f>IF('Log_working_3-way'!$D181="","",'True_Odds_Calculator_3-way'!N180/'True_Odds_Calculator_3-way'!A180-1)</f>
        <v>11.205585555119852</v>
      </c>
      <c r="I181" s="6">
        <f>IF('Log_working_3-way'!$D181="","",'True_Odds_Calculator_3-way'!O180/'True_Odds_Calculator_3-way'!B180-1)</f>
        <v>7.9490961995473288</v>
      </c>
      <c r="J181" s="6" t="e">
        <f>IF('Log_working_3-way'!$D181="","",'True_Odds_Calculator_3-way'!#REF!/'True_Odds_Calculator_3-way'!C180-1)</f>
        <v>#REF!</v>
      </c>
      <c r="K181" s="6">
        <f>IF('Log_working_3-way'!$D181="","",1/'True_Odds_Calculator_3-way'!A180+1/'True_Odds_Calculator_3-way'!B180+1/'True_Odds_Calculator_3-way'!C180-1)</f>
        <v>4.3181391578503092E-2</v>
      </c>
    </row>
    <row r="182" spans="4:11" x14ac:dyDescent="0.25">
      <c r="D182">
        <f>solve_for_c('True_Odds_Calculator_3-way'!A181,'True_Odds_Calculator_3-way'!B181,'True_Odds_Calculator_3-way'!C181,'Log_working_3-way'!B$1,'Log_working_3-way'!B$2)</f>
        <v>1.0411769838026346</v>
      </c>
      <c r="F182" s="6" t="e">
        <f>IF('Log_working_3-way'!D182="","",1/'True_Odds_Calculator_3-way'!N181+1/'True_Odds_Calculator_3-way'!O181+1/'True_Odds_Calculator_3-way'!#REF!-1)</f>
        <v>#REF!</v>
      </c>
      <c r="H182" s="6">
        <f>IF('Log_working_3-way'!$D182="","",'True_Odds_Calculator_3-way'!N181/'True_Odds_Calculator_3-way'!A181-1)</f>
        <v>16.463914186756778</v>
      </c>
      <c r="I182" s="6">
        <f>IF('Log_working_3-way'!$D182="","",'True_Odds_Calculator_3-way'!O181/'True_Odds_Calculator_3-way'!B181-1)</f>
        <v>8.3970586492866044</v>
      </c>
      <c r="J182" s="6" t="e">
        <f>IF('Log_working_3-way'!$D182="","",'True_Odds_Calculator_3-way'!#REF!/'True_Odds_Calculator_3-way'!C181-1)</f>
        <v>#REF!</v>
      </c>
      <c r="K182" s="6">
        <f>IF('Log_working_3-way'!$D182="","",1/'True_Odds_Calculator_3-way'!A181+1/'True_Odds_Calculator_3-way'!B181+1/'True_Odds_Calculator_3-way'!C181-1)</f>
        <v>4.3860354205181862E-2</v>
      </c>
    </row>
    <row r="183" spans="4:11" x14ac:dyDescent="0.25">
      <c r="D183">
        <f>solve_for_c('True_Odds_Calculator_3-way'!A182,'True_Odds_Calculator_3-way'!B182,'True_Odds_Calculator_3-way'!C182,'Log_working_3-way'!B$1,'Log_working_3-way'!B$2)</f>
        <v>1.0297799024563494</v>
      </c>
      <c r="F183" s="6" t="e">
        <f>IF('Log_working_3-way'!D183="","",1/'True_Odds_Calculator_3-way'!N182+1/'True_Odds_Calculator_3-way'!O182+1/'True_Odds_Calculator_3-way'!#REF!-1)</f>
        <v>#REF!</v>
      </c>
      <c r="H183" s="6">
        <f>IF('Log_working_3-way'!$D183="","",'True_Odds_Calculator_3-way'!N182/'True_Odds_Calculator_3-way'!A182-1)</f>
        <v>4.2822745514809242</v>
      </c>
      <c r="I183" s="6">
        <f>IF('Log_working_3-way'!$D183="","",'True_Odds_Calculator_3-way'!O182/'True_Odds_Calculator_3-way'!B182-1)</f>
        <v>4.4864017336173188</v>
      </c>
      <c r="J183" s="6" t="e">
        <f>IF('Log_working_3-way'!$D183="","",'True_Odds_Calculator_3-way'!#REF!/'True_Odds_Calculator_3-way'!C182-1)</f>
        <v>#REF!</v>
      </c>
      <c r="K183" s="6">
        <f>IF('Log_working_3-way'!$D183="","",1/'True_Odds_Calculator_3-way'!A182+1/'True_Odds_Calculator_3-way'!B182+1/'True_Odds_Calculator_3-way'!C182-1)</f>
        <v>2.9531789353879789E-2</v>
      </c>
    </row>
    <row r="184" spans="4:11" x14ac:dyDescent="0.25">
      <c r="D184">
        <f>solve_for_c('True_Odds_Calculator_3-way'!A183,'True_Odds_Calculator_3-way'!B183,'True_Odds_Calculator_3-way'!C183,'Log_working_3-way'!B$1,'Log_working_3-way'!B$2)</f>
        <v>1.0440873623062095</v>
      </c>
      <c r="F184" s="6" t="e">
        <f>IF('Log_working_3-way'!D184="","",1/'True_Odds_Calculator_3-way'!N183+1/'True_Odds_Calculator_3-way'!O183+1/'True_Odds_Calculator_3-way'!#REF!-1)</f>
        <v>#REF!</v>
      </c>
      <c r="H184" s="6">
        <f>IF('Log_working_3-way'!$D184="","",'True_Odds_Calculator_3-way'!N183/'True_Odds_Calculator_3-way'!A183-1)</f>
        <v>42.150423233243188</v>
      </c>
      <c r="I184" s="6">
        <f>IF('Log_working_3-way'!$D184="","",'True_Odds_Calculator_3-way'!O183/'True_Odds_Calculator_3-way'!B183-1)</f>
        <v>2.862770544834889</v>
      </c>
      <c r="J184" s="6" t="e">
        <f>IF('Log_working_3-way'!$D184="","",'True_Odds_Calculator_3-way'!#REF!/'True_Odds_Calculator_3-way'!C183-1)</f>
        <v>#REF!</v>
      </c>
      <c r="K184" s="6">
        <f>IF('Log_working_3-way'!$D184="","",1/'True_Odds_Calculator_3-way'!A183+1/'True_Odds_Calculator_3-way'!B183+1/'True_Odds_Calculator_3-way'!C183-1)</f>
        <v>3.805710925935224E-2</v>
      </c>
    </row>
    <row r="185" spans="4:11" x14ac:dyDescent="0.25">
      <c r="D185">
        <f>solve_for_c('True_Odds_Calculator_3-way'!A184,'True_Odds_Calculator_3-way'!B184,'True_Odds_Calculator_3-way'!C184,'Log_working_3-way'!B$1,'Log_working_3-way'!B$2)</f>
        <v>1.0451199494428436</v>
      </c>
      <c r="F185" s="6" t="e">
        <f>IF('Log_working_3-way'!D185="","",1/'True_Odds_Calculator_3-way'!N184+1/'True_Odds_Calculator_3-way'!O184+1/'True_Odds_Calculator_3-way'!#REF!-1)</f>
        <v>#REF!</v>
      </c>
      <c r="H185" s="6">
        <f>IF('Log_working_3-way'!$D185="","",'True_Odds_Calculator_3-way'!N184/'True_Odds_Calculator_3-way'!A184-1)</f>
        <v>55.600158531385773</v>
      </c>
      <c r="I185" s="6">
        <f>IF('Log_working_3-way'!$D185="","",'True_Odds_Calculator_3-way'!O184/'True_Odds_Calculator_3-way'!B184-1)</f>
        <v>1.7344357251844262</v>
      </c>
      <c r="J185" s="6" t="e">
        <f>IF('Log_working_3-way'!$D185="","",'True_Odds_Calculator_3-way'!#REF!/'True_Odds_Calculator_3-way'!C184-1)</f>
        <v>#REF!</v>
      </c>
      <c r="K185" s="6">
        <f>IF('Log_working_3-way'!$D185="","",1/'True_Odds_Calculator_3-way'!A184+1/'True_Odds_Calculator_3-way'!B184+1/'True_Odds_Calculator_3-way'!C184-1)</f>
        <v>3.2154114535384082E-2</v>
      </c>
    </row>
    <row r="186" spans="4:11" x14ac:dyDescent="0.25">
      <c r="D186">
        <f>solve_for_c('True_Odds_Calculator_3-way'!A185,'True_Odds_Calculator_3-way'!B185,'True_Odds_Calculator_3-way'!C185,'Log_working_3-way'!B$1,'Log_working_3-way'!B$2)</f>
        <v>1.0369313546216865</v>
      </c>
      <c r="F186" s="6" t="e">
        <f>IF('Log_working_3-way'!D186="","",1/'True_Odds_Calculator_3-way'!N185+1/'True_Odds_Calculator_3-way'!O185+1/'True_Odds_Calculator_3-way'!#REF!-1)</f>
        <v>#REF!</v>
      </c>
      <c r="H186" s="6">
        <f>IF('Log_working_3-way'!$D186="","",'True_Odds_Calculator_3-way'!N185/'True_Odds_Calculator_3-way'!A185-1)</f>
        <v>33.131878377623437</v>
      </c>
      <c r="I186" s="6">
        <f>IF('Log_working_3-way'!$D186="","",'True_Odds_Calculator_3-way'!O185/'True_Odds_Calculator_3-way'!B185-1)</f>
        <v>4.8155384900002041</v>
      </c>
      <c r="J186" s="6" t="e">
        <f>IF('Log_working_3-way'!$D186="","",'True_Odds_Calculator_3-way'!#REF!/'True_Odds_Calculator_3-way'!C185-1)</f>
        <v>#REF!</v>
      </c>
      <c r="K186" s="6">
        <f>IF('Log_working_3-way'!$D186="","",1/'True_Odds_Calculator_3-way'!A185+1/'True_Odds_Calculator_3-way'!B185+1/'True_Odds_Calculator_3-way'!C185-1)</f>
        <v>3.5113098219894168E-2</v>
      </c>
    </row>
    <row r="187" spans="4:11" x14ac:dyDescent="0.25">
      <c r="D187">
        <f>solve_for_c('True_Odds_Calculator_3-way'!A186,'True_Odds_Calculator_3-way'!B186,'True_Odds_Calculator_3-way'!C186,'Log_working_3-way'!B$1,'Log_working_3-way'!B$2)</f>
        <v>1.038157893440427</v>
      </c>
      <c r="F187" s="6" t="e">
        <f>IF('Log_working_3-way'!D187="","",1/'True_Odds_Calculator_3-way'!N186+1/'True_Odds_Calculator_3-way'!O186+1/'True_Odds_Calculator_3-way'!#REF!-1)</f>
        <v>#REF!</v>
      </c>
      <c r="H187" s="6">
        <f>IF('Log_working_3-way'!$D187="","",'True_Odds_Calculator_3-way'!N186/'True_Odds_Calculator_3-way'!A186-1)</f>
        <v>3.0517042185566803</v>
      </c>
      <c r="I187" s="6">
        <f>IF('Log_working_3-way'!$D187="","",'True_Odds_Calculator_3-way'!O186/'True_Odds_Calculator_3-way'!B186-1)</f>
        <v>5.780658187379216</v>
      </c>
      <c r="J187" s="6" t="e">
        <f>IF('Log_working_3-way'!$D187="","",'True_Odds_Calculator_3-way'!#REF!/'True_Odds_Calculator_3-way'!C186-1)</f>
        <v>#REF!</v>
      </c>
      <c r="K187" s="6">
        <f>IF('Log_working_3-way'!$D187="","",1/'True_Odds_Calculator_3-way'!A186+1/'True_Odds_Calculator_3-way'!B186+1/'True_Odds_Calculator_3-way'!C186-1)</f>
        <v>3.7231060237195246E-2</v>
      </c>
    </row>
    <row r="188" spans="4:11" x14ac:dyDescent="0.25">
      <c r="D188">
        <f>solve_for_c('True_Odds_Calculator_3-way'!A187,'True_Odds_Calculator_3-way'!B187,'True_Odds_Calculator_3-way'!C187,'Log_working_3-way'!B$1,'Log_working_3-way'!B$2)</f>
        <v>1.0488703092780147</v>
      </c>
      <c r="F188" s="6" t="e">
        <f>IF('Log_working_3-way'!D188="","",1/'True_Odds_Calculator_3-way'!N187+1/'True_Odds_Calculator_3-way'!O187+1/'True_Odds_Calculator_3-way'!#REF!-1)</f>
        <v>#REF!</v>
      </c>
      <c r="H188" s="6">
        <f>IF('Log_working_3-way'!$D188="","",'True_Odds_Calculator_3-way'!N187/'True_Odds_Calculator_3-way'!A187-1)</f>
        <v>49.001449615260043</v>
      </c>
      <c r="I188" s="6">
        <f>IF('Log_working_3-way'!$D188="","",'True_Odds_Calculator_3-way'!O187/'True_Odds_Calculator_3-way'!B187-1)</f>
        <v>2.4134137317557482</v>
      </c>
      <c r="J188" s="6" t="e">
        <f>IF('Log_working_3-way'!$D188="","",'True_Odds_Calculator_3-way'!#REF!/'True_Odds_Calculator_3-way'!C187-1)</f>
        <v>#REF!</v>
      </c>
      <c r="K188" s="6">
        <f>IF('Log_working_3-way'!$D188="","",1/'True_Odds_Calculator_3-way'!A187+1/'True_Odds_Calculator_3-way'!B187+1/'True_Odds_Calculator_3-way'!C187-1)</f>
        <v>3.8627981044209614E-2</v>
      </c>
    </row>
    <row r="189" spans="4:11" x14ac:dyDescent="0.25">
      <c r="D189">
        <f>solve_for_c('True_Odds_Calculator_3-way'!A188,'True_Odds_Calculator_3-way'!B188,'True_Odds_Calculator_3-way'!C188,'Log_working_3-way'!B$1,'Log_working_3-way'!B$2)</f>
        <v>1.0421887093243982</v>
      </c>
      <c r="F189" s="6" t="e">
        <f>IF('Log_working_3-way'!D189="","",1/'True_Odds_Calculator_3-way'!N188+1/'True_Odds_Calculator_3-way'!O188+1/'True_Odds_Calculator_3-way'!#REF!-1)</f>
        <v>#REF!</v>
      </c>
      <c r="H189" s="6">
        <f>IF('Log_working_3-way'!$D189="","",'True_Odds_Calculator_3-way'!N188/'True_Odds_Calculator_3-way'!A188-1)</f>
        <v>42.426212159570554</v>
      </c>
      <c r="I189" s="6">
        <f>IF('Log_working_3-way'!$D189="","",'True_Odds_Calculator_3-way'!O188/'True_Odds_Calculator_3-way'!B188-1)</f>
        <v>3.7822448110605889</v>
      </c>
      <c r="J189" s="6" t="e">
        <f>IF('Log_working_3-way'!$D189="","",'True_Odds_Calculator_3-way'!#REF!/'True_Odds_Calculator_3-way'!C188-1)</f>
        <v>#REF!</v>
      </c>
      <c r="K189" s="6">
        <f>IF('Log_working_3-way'!$D189="","",1/'True_Odds_Calculator_3-way'!A188+1/'True_Odds_Calculator_3-way'!B188+1/'True_Odds_Calculator_3-way'!C188-1)</f>
        <v>3.61055994863686E-2</v>
      </c>
    </row>
    <row r="190" spans="4:11" x14ac:dyDescent="0.25">
      <c r="D190">
        <f>solve_for_c('True_Odds_Calculator_3-way'!A189,'True_Odds_Calculator_3-way'!B189,'True_Odds_Calculator_3-way'!C189,'Log_working_3-way'!B$1,'Log_working_3-way'!B$2)</f>
        <v>1.0445653548487233</v>
      </c>
      <c r="F190" s="6" t="e">
        <f>IF('Log_working_3-way'!D190="","",1/'True_Odds_Calculator_3-way'!N189+1/'True_Odds_Calculator_3-way'!O189+1/'True_Odds_Calculator_3-way'!#REF!-1)</f>
        <v>#REF!</v>
      </c>
      <c r="H190" s="6">
        <f>IF('Log_working_3-way'!$D190="","",'True_Odds_Calculator_3-way'!N189/'True_Odds_Calculator_3-way'!A189-1)</f>
        <v>32.710606977270757</v>
      </c>
      <c r="I190" s="6">
        <f>IF('Log_working_3-way'!$D190="","",'True_Odds_Calculator_3-way'!O189/'True_Odds_Calculator_3-way'!B189-1)</f>
        <v>5.0175540367364384</v>
      </c>
      <c r="J190" s="6" t="e">
        <f>IF('Log_working_3-way'!$D190="","",'True_Odds_Calculator_3-way'!#REF!/'True_Odds_Calculator_3-way'!C189-1)</f>
        <v>#REF!</v>
      </c>
      <c r="K190" s="6">
        <f>IF('Log_working_3-way'!$D190="","",1/'True_Odds_Calculator_3-way'!A189+1/'True_Odds_Calculator_3-way'!B189+1/'True_Odds_Calculator_3-way'!C189-1)</f>
        <v>4.2519189182766537E-2</v>
      </c>
    </row>
    <row r="191" spans="4:11" x14ac:dyDescent="0.25">
      <c r="D191">
        <f>solve_for_c('True_Odds_Calculator_3-way'!A190,'True_Odds_Calculator_3-way'!B190,'True_Odds_Calculator_3-way'!C190,'Log_working_3-way'!B$1,'Log_working_3-way'!B$2)</f>
        <v>1.0383685920512378</v>
      </c>
      <c r="F191" s="6" t="e">
        <f>IF('Log_working_3-way'!D191="","",1/'True_Odds_Calculator_3-way'!N190+1/'True_Odds_Calculator_3-way'!O190+1/'True_Odds_Calculator_3-way'!#REF!-1)</f>
        <v>#REF!</v>
      </c>
      <c r="H191" s="6">
        <f>IF('Log_working_3-way'!$D191="","",'True_Odds_Calculator_3-way'!N190/'True_Odds_Calculator_3-way'!A190-1)</f>
        <v>20.075041209752257</v>
      </c>
      <c r="I191" s="6">
        <f>IF('Log_working_3-way'!$D191="","",'True_Odds_Calculator_3-way'!O190/'True_Odds_Calculator_3-way'!B190-1)</f>
        <v>5.3455133940947706</v>
      </c>
      <c r="J191" s="6" t="e">
        <f>IF('Log_working_3-way'!$D191="","",'True_Odds_Calculator_3-way'!#REF!/'True_Odds_Calculator_3-way'!C190-1)</f>
        <v>#REF!</v>
      </c>
      <c r="K191" s="6">
        <f>IF('Log_working_3-way'!$D191="","",1/'True_Odds_Calculator_3-way'!A190+1/'True_Odds_Calculator_3-way'!B190+1/'True_Odds_Calculator_3-way'!C190-1)</f>
        <v>4.0155672238956219E-2</v>
      </c>
    </row>
    <row r="192" spans="4:11" x14ac:dyDescent="0.25">
      <c r="D192">
        <f>solve_for_c('True_Odds_Calculator_3-way'!A191,'True_Odds_Calculator_3-way'!B191,'True_Odds_Calculator_3-way'!C191,'Log_working_3-way'!B$1,'Log_working_3-way'!B$2)</f>
        <v>1.0421819653574158</v>
      </c>
      <c r="F192" s="6" t="e">
        <f>IF('Log_working_3-way'!D192="","",1/'True_Odds_Calculator_3-way'!N191+1/'True_Odds_Calculator_3-way'!O191+1/'True_Odds_Calculator_3-way'!#REF!-1)</f>
        <v>#REF!</v>
      </c>
      <c r="H192" s="6">
        <f>IF('Log_working_3-way'!$D192="","",'True_Odds_Calculator_3-way'!N191/'True_Odds_Calculator_3-way'!A191-1)</f>
        <v>28.937110506685592</v>
      </c>
      <c r="I192" s="6">
        <f>IF('Log_working_3-way'!$D192="","",'True_Odds_Calculator_3-way'!O191/'True_Odds_Calculator_3-way'!B191-1)</f>
        <v>6.3604020667790548</v>
      </c>
      <c r="J192" s="6" t="e">
        <f>IF('Log_working_3-way'!$D192="","",'True_Odds_Calculator_3-way'!#REF!/'True_Odds_Calculator_3-way'!C191-1)</f>
        <v>#REF!</v>
      </c>
      <c r="K192" s="6">
        <f>IF('Log_working_3-way'!$D192="","",1/'True_Odds_Calculator_3-way'!A191+1/'True_Odds_Calculator_3-way'!B191+1/'True_Odds_Calculator_3-way'!C191-1)</f>
        <v>4.1428844998830483E-2</v>
      </c>
    </row>
    <row r="193" spans="4:11" x14ac:dyDescent="0.25">
      <c r="D193">
        <f>solve_for_c('True_Odds_Calculator_3-way'!A192,'True_Odds_Calculator_3-way'!B192,'True_Odds_Calculator_3-way'!C192,'Log_working_3-way'!B$1,'Log_working_3-way'!B$2)</f>
        <v>1.037473935114299</v>
      </c>
      <c r="F193" s="6" t="e">
        <f>IF('Log_working_3-way'!D193="","",1/'True_Odds_Calculator_3-way'!N192+1/'True_Odds_Calculator_3-way'!O192+1/'True_Odds_Calculator_3-way'!#REF!-1)</f>
        <v>#REF!</v>
      </c>
      <c r="H193" s="6">
        <f>IF('Log_working_3-way'!$D193="","",'True_Odds_Calculator_3-way'!N192/'True_Odds_Calculator_3-way'!A192-1)</f>
        <v>17.990509735176627</v>
      </c>
      <c r="I193" s="6">
        <f>IF('Log_working_3-way'!$D193="","",'True_Odds_Calculator_3-way'!O192/'True_Odds_Calculator_3-way'!B192-1)</f>
        <v>6.4181678653033689</v>
      </c>
      <c r="J193" s="6" t="e">
        <f>IF('Log_working_3-way'!$D193="","",'True_Odds_Calculator_3-way'!#REF!/'True_Odds_Calculator_3-way'!C192-1)</f>
        <v>#REF!</v>
      </c>
      <c r="K193" s="6">
        <f>IF('Log_working_3-way'!$D193="","",1/'True_Odds_Calculator_3-way'!A192+1/'True_Odds_Calculator_3-way'!B192+1/'True_Odds_Calculator_3-way'!C192-1)</f>
        <v>3.9682539682539542E-2</v>
      </c>
    </row>
    <row r="194" spans="4:11" x14ac:dyDescent="0.25">
      <c r="D194">
        <f>solve_for_c('True_Odds_Calculator_3-way'!A193,'True_Odds_Calculator_3-way'!B193,'True_Odds_Calculator_3-way'!C193,'Log_working_3-way'!B$1,'Log_working_3-way'!B$2)</f>
        <v>1.051567208982406</v>
      </c>
      <c r="F194" s="6" t="e">
        <f>IF('Log_working_3-way'!D194="","",1/'True_Odds_Calculator_3-way'!N193+1/'True_Odds_Calculator_3-way'!O193+1/'True_Odds_Calculator_3-way'!#REF!-1)</f>
        <v>#REF!</v>
      </c>
      <c r="H194" s="6">
        <f>IF('Log_working_3-way'!$D194="","",'True_Odds_Calculator_3-way'!N193/'True_Odds_Calculator_3-way'!A193-1)</f>
        <v>39.488245340715864</v>
      </c>
      <c r="I194" s="6">
        <f>IF('Log_working_3-way'!$D194="","",'True_Odds_Calculator_3-way'!O193/'True_Odds_Calculator_3-way'!B193-1)</f>
        <v>3.5776168765871041</v>
      </c>
      <c r="J194" s="6" t="e">
        <f>IF('Log_working_3-way'!$D194="","",'True_Odds_Calculator_3-way'!#REF!/'True_Odds_Calculator_3-way'!C193-1)</f>
        <v>#REF!</v>
      </c>
      <c r="K194" s="6">
        <f>IF('Log_working_3-way'!$D194="","",1/'True_Odds_Calculator_3-way'!A193+1/'True_Odds_Calculator_3-way'!B193+1/'True_Odds_Calculator_3-way'!C193-1)</f>
        <v>4.594438013395119E-2</v>
      </c>
    </row>
    <row r="195" spans="4:11" x14ac:dyDescent="0.25">
      <c r="D195">
        <f>solve_for_c('True_Odds_Calculator_3-way'!A194,'True_Odds_Calculator_3-way'!B194,'True_Odds_Calculator_3-way'!C194,'Log_working_3-way'!B$1,'Log_working_3-way'!B$2)</f>
        <v>1.041390998019331</v>
      </c>
      <c r="F195" s="6" t="e">
        <f>IF('Log_working_3-way'!D195="","",1/'True_Odds_Calculator_3-way'!N194+1/'True_Odds_Calculator_3-way'!O194+1/'True_Odds_Calculator_3-way'!#REF!-1)</f>
        <v>#REF!</v>
      </c>
      <c r="H195" s="6">
        <f>IF('Log_working_3-way'!$D195="","",'True_Odds_Calculator_3-way'!N194/'True_Odds_Calculator_3-way'!A194-1)</f>
        <v>48.781691479152343</v>
      </c>
      <c r="I195" s="6">
        <f>IF('Log_working_3-way'!$D195="","",'True_Odds_Calculator_3-way'!O194/'True_Odds_Calculator_3-way'!B194-1)</f>
        <v>2.373003061723066</v>
      </c>
      <c r="J195" s="6" t="e">
        <f>IF('Log_working_3-way'!$D195="","",'True_Odds_Calculator_3-way'!#REF!/'True_Odds_Calculator_3-way'!C194-1)</f>
        <v>#REF!</v>
      </c>
      <c r="K195" s="6">
        <f>IF('Log_working_3-way'!$D195="","",1/'True_Odds_Calculator_3-way'!A194+1/'True_Odds_Calculator_3-way'!B194+1/'True_Odds_Calculator_3-way'!C194-1)</f>
        <v>3.2634962417522617E-2</v>
      </c>
    </row>
    <row r="196" spans="4:11" x14ac:dyDescent="0.25">
      <c r="D196">
        <f>solve_for_c('True_Odds_Calculator_3-way'!A195,'True_Odds_Calculator_3-way'!B195,'True_Odds_Calculator_3-way'!C195,'Log_working_3-way'!B$1,'Log_working_3-way'!B$2)</f>
        <v>1.029347638599085</v>
      </c>
      <c r="F196" s="6" t="e">
        <f>IF('Log_working_3-way'!D196="","",1/'True_Odds_Calculator_3-way'!N195+1/'True_Odds_Calculator_3-way'!O195+1/'True_Odds_Calculator_3-way'!#REF!-1)</f>
        <v>#REF!</v>
      </c>
      <c r="H196" s="6">
        <f>IF('Log_working_3-way'!$D196="","",'True_Odds_Calculator_3-way'!N195/'True_Odds_Calculator_3-way'!A195-1)</f>
        <v>22.430883802859984</v>
      </c>
      <c r="I196" s="6">
        <f>IF('Log_working_3-way'!$D196="","",'True_Odds_Calculator_3-way'!O195/'True_Odds_Calculator_3-way'!B195-1)</f>
        <v>6.9861821535291755</v>
      </c>
      <c r="J196" s="6" t="e">
        <f>IF('Log_working_3-way'!$D196="","",'True_Odds_Calculator_3-way'!#REF!/'True_Odds_Calculator_3-way'!C195-1)</f>
        <v>#REF!</v>
      </c>
      <c r="K196" s="6">
        <f>IF('Log_working_3-way'!$D196="","",1/'True_Odds_Calculator_3-way'!A195+1/'True_Odds_Calculator_3-way'!B195+1/'True_Odds_Calculator_3-way'!C195-1)</f>
        <v>3.0372264710169183E-2</v>
      </c>
    </row>
    <row r="197" spans="4:11" x14ac:dyDescent="0.25">
      <c r="D197">
        <f>solve_for_c('True_Odds_Calculator_3-way'!A196,'True_Odds_Calculator_3-way'!B196,'True_Odds_Calculator_3-way'!C196,'Log_working_3-way'!B$1,'Log_working_3-way'!B$2)</f>
        <v>1.0319702944240257</v>
      </c>
      <c r="F197" s="6" t="e">
        <f>IF('Log_working_3-way'!D197="","",1/'True_Odds_Calculator_3-way'!N196+1/'True_Odds_Calculator_3-way'!O196+1/'True_Odds_Calculator_3-way'!#REF!-1)</f>
        <v>#REF!</v>
      </c>
      <c r="H197" s="6">
        <f>IF('Log_working_3-way'!$D197="","",'True_Odds_Calculator_3-way'!N196/'True_Odds_Calculator_3-way'!A196-1)</f>
        <v>36.827985127048173</v>
      </c>
      <c r="I197" s="6">
        <f>IF('Log_working_3-way'!$D197="","",'True_Odds_Calculator_3-way'!O196/'True_Odds_Calculator_3-way'!B196-1)</f>
        <v>4.5424350361280288</v>
      </c>
      <c r="J197" s="6" t="e">
        <f>IF('Log_working_3-way'!$D197="","",'True_Odds_Calculator_3-way'!#REF!/'True_Odds_Calculator_3-way'!C196-1)</f>
        <v>#REF!</v>
      </c>
      <c r="K197" s="6">
        <f>IF('Log_working_3-way'!$D197="","",1/'True_Odds_Calculator_3-way'!A196+1/'True_Odds_Calculator_3-way'!B196+1/'True_Odds_Calculator_3-way'!C196-1)</f>
        <v>2.9250951410930703E-2</v>
      </c>
    </row>
    <row r="198" spans="4:11" x14ac:dyDescent="0.25">
      <c r="D198">
        <f>solve_for_c('True_Odds_Calculator_3-way'!A197,'True_Odds_Calculator_3-way'!B197,'True_Odds_Calculator_3-way'!C197,'Log_working_3-way'!B$1,'Log_working_3-way'!B$2)</f>
        <v>1.0340599108914428</v>
      </c>
      <c r="F198" s="6" t="e">
        <f>IF('Log_working_3-way'!D198="","",1/'True_Odds_Calculator_3-way'!N197+1/'True_Odds_Calculator_3-way'!O197+1/'True_Odds_Calculator_3-way'!#REF!-1)</f>
        <v>#REF!</v>
      </c>
      <c r="H198" s="6">
        <f>IF('Log_working_3-way'!$D198="","",'True_Odds_Calculator_3-way'!N197/'True_Odds_Calculator_3-way'!A197-1)</f>
        <v>37.876903460594725</v>
      </c>
      <c r="I198" s="6">
        <f>IF('Log_working_3-way'!$D198="","",'True_Odds_Calculator_3-way'!O197/'True_Odds_Calculator_3-way'!B197-1)</f>
        <v>4.5281242302691744</v>
      </c>
      <c r="J198" s="6" t="e">
        <f>IF('Log_working_3-way'!$D198="","",'True_Odds_Calculator_3-way'!#REF!/'True_Odds_Calculator_3-way'!C197-1)</f>
        <v>#REF!</v>
      </c>
      <c r="K198" s="6">
        <f>IF('Log_working_3-way'!$D198="","",1/'True_Odds_Calculator_3-way'!A197+1/'True_Odds_Calculator_3-way'!B197+1/'True_Odds_Calculator_3-way'!C197-1)</f>
        <v>3.0810545681745571E-2</v>
      </c>
    </row>
    <row r="199" spans="4:11" x14ac:dyDescent="0.25">
      <c r="D199">
        <f>solve_for_c('True_Odds_Calculator_3-way'!A198,'True_Odds_Calculator_3-way'!B198,'True_Odds_Calculator_3-way'!C198,'Log_working_3-way'!B$1,'Log_working_3-way'!B$2)</f>
        <v>1.0255813815056158</v>
      </c>
      <c r="F199" s="6" t="e">
        <f>IF('Log_working_3-way'!D199="","",1/'True_Odds_Calculator_3-way'!N198+1/'True_Odds_Calculator_3-way'!O198+1/'True_Odds_Calculator_3-way'!#REF!-1)</f>
        <v>#REF!</v>
      </c>
      <c r="H199" s="6">
        <f>IF('Log_working_3-way'!$D199="","",'True_Odds_Calculator_3-way'!N198/'True_Odds_Calculator_3-way'!A198-1)</f>
        <v>8.1420485375742579</v>
      </c>
      <c r="I199" s="6">
        <f>IF('Log_working_3-way'!$D199="","",'True_Odds_Calculator_3-way'!O198/'True_Odds_Calculator_3-way'!B198-1)</f>
        <v>8.0862193640569142</v>
      </c>
      <c r="J199" s="6" t="e">
        <f>IF('Log_working_3-way'!$D199="","",'True_Odds_Calculator_3-way'!#REF!/'True_Odds_Calculator_3-way'!C198-1)</f>
        <v>#REF!</v>
      </c>
      <c r="K199" s="6">
        <f>IF('Log_working_3-way'!$D199="","",1/'True_Odds_Calculator_3-way'!A198+1/'True_Odds_Calculator_3-way'!B198+1/'True_Odds_Calculator_3-way'!C198-1)</f>
        <v>2.7496623147285071E-2</v>
      </c>
    </row>
    <row r="200" spans="4:11" x14ac:dyDescent="0.25">
      <c r="D200">
        <f>solve_for_c('True_Odds_Calculator_3-way'!A199,'True_Odds_Calculator_3-way'!B199,'True_Odds_Calculator_3-way'!C199,'Log_working_3-way'!B$1,'Log_working_3-way'!B$2)</f>
        <v>1.0254568932032453</v>
      </c>
      <c r="F200" s="6" t="e">
        <f>IF('Log_working_3-way'!D200="","",1/'True_Odds_Calculator_3-way'!N199+1/'True_Odds_Calculator_3-way'!O199+1/'True_Odds_Calculator_3-way'!#REF!-1)</f>
        <v>#REF!</v>
      </c>
      <c r="H200" s="6">
        <f>IF('Log_working_3-way'!$D200="","",'True_Odds_Calculator_3-way'!N199/'True_Odds_Calculator_3-way'!A199-1)</f>
        <v>10.456057086299532</v>
      </c>
      <c r="I200" s="6">
        <f>IF('Log_working_3-way'!$D200="","",'True_Odds_Calculator_3-way'!O199/'True_Odds_Calculator_3-way'!B199-1)</f>
        <v>9.9241742503145201</v>
      </c>
      <c r="J200" s="6" t="e">
        <f>IF('Log_working_3-way'!$D200="","",'True_Odds_Calculator_3-way'!#REF!/'True_Odds_Calculator_3-way'!C199-1)</f>
        <v>#REF!</v>
      </c>
      <c r="K200" s="6">
        <f>IF('Log_working_3-way'!$D200="","",1/'True_Odds_Calculator_3-way'!A199+1/'True_Odds_Calculator_3-way'!B199+1/'True_Odds_Calculator_3-way'!C199-1)</f>
        <v>2.764513723163553E-2</v>
      </c>
    </row>
    <row r="201" spans="4:11" x14ac:dyDescent="0.25">
      <c r="D201">
        <f>solve_for_c('True_Odds_Calculator_3-way'!A200,'True_Odds_Calculator_3-way'!B200,'True_Odds_Calculator_3-way'!C200,'Log_working_3-way'!B$1,'Log_working_3-way'!B$2)</f>
        <v>1.0271370143868457</v>
      </c>
      <c r="F201" s="6" t="e">
        <f>IF('Log_working_3-way'!D201="","",1/'True_Odds_Calculator_3-way'!N200+1/'True_Odds_Calculator_3-way'!O200+1/'True_Odds_Calculator_3-way'!#REF!-1)</f>
        <v>#REF!</v>
      </c>
      <c r="H201" s="6">
        <f>IF('Log_working_3-way'!$D201="","",'True_Odds_Calculator_3-way'!N200/'True_Odds_Calculator_3-way'!A200-1)</f>
        <v>6.2653648082830014</v>
      </c>
      <c r="I201" s="6">
        <f>IF('Log_working_3-way'!$D201="","",'True_Odds_Calculator_3-way'!O200/'True_Odds_Calculator_3-way'!B200-1)</f>
        <v>7.5695850827105797</v>
      </c>
      <c r="J201" s="6" t="e">
        <f>IF('Log_working_3-way'!$D201="","",'True_Odds_Calculator_3-way'!#REF!/'True_Odds_Calculator_3-way'!C200-1)</f>
        <v>#REF!</v>
      </c>
      <c r="K201" s="6">
        <f>IF('Log_working_3-way'!$D201="","",1/'True_Odds_Calculator_3-way'!A200+1/'True_Odds_Calculator_3-way'!B200+1/'True_Odds_Calculator_3-way'!C200-1)</f>
        <v>2.8675545090632415E-2</v>
      </c>
    </row>
    <row r="202" spans="4:11" x14ac:dyDescent="0.25">
      <c r="D202">
        <f>solve_for_c('True_Odds_Calculator_3-way'!A201,'True_Odds_Calculator_3-way'!B201,'True_Odds_Calculator_3-way'!C201,'Log_working_3-way'!B$1,'Log_working_3-way'!B$2)</f>
        <v>1.0351200831599108</v>
      </c>
      <c r="F202" s="6" t="e">
        <f>IF('Log_working_3-way'!D202="","",1/'True_Odds_Calculator_3-way'!N201+1/'True_Odds_Calculator_3-way'!O201+1/'True_Odds_Calculator_3-way'!#REF!-1)</f>
        <v>#REF!</v>
      </c>
      <c r="H202" s="6">
        <f>IF('Log_working_3-way'!$D202="","",'True_Odds_Calculator_3-way'!N201/'True_Odds_Calculator_3-way'!A201-1)</f>
        <v>40.031310375097597</v>
      </c>
      <c r="I202" s="6">
        <f>IF('Log_working_3-way'!$D202="","",'True_Odds_Calculator_3-way'!O201/'True_Odds_Calculator_3-way'!B201-1)</f>
        <v>4.4128390711541829</v>
      </c>
      <c r="J202" s="6" t="e">
        <f>IF('Log_working_3-way'!$D202="","",'True_Odds_Calculator_3-way'!#REF!/'True_Odds_Calculator_3-way'!C201-1)</f>
        <v>#REF!</v>
      </c>
      <c r="K202" s="6">
        <f>IF('Log_working_3-way'!$D202="","",1/'True_Odds_Calculator_3-way'!A201+1/'True_Odds_Calculator_3-way'!B201+1/'True_Odds_Calculator_3-way'!C201-1)</f>
        <v>3.097230070660939E-2</v>
      </c>
    </row>
    <row r="203" spans="4:11" x14ac:dyDescent="0.25">
      <c r="D203">
        <f>solve_for_c('True_Odds_Calculator_3-way'!A202,'True_Odds_Calculator_3-way'!B202,'True_Odds_Calculator_3-way'!C202,'Log_working_3-way'!B$1,'Log_working_3-way'!B$2)</f>
        <v>1.0253220802893701</v>
      </c>
      <c r="F203" s="6" t="e">
        <f>IF('Log_working_3-way'!D203="","",1/'True_Odds_Calculator_3-way'!N202+1/'True_Odds_Calculator_3-way'!O202+1/'True_Odds_Calculator_3-way'!#REF!-1)</f>
        <v>#REF!</v>
      </c>
      <c r="H203" s="6">
        <f>IF('Log_working_3-way'!$D203="","",'True_Odds_Calculator_3-way'!N202/'True_Odds_Calculator_3-way'!A202-1)</f>
        <v>10.720242809341398</v>
      </c>
      <c r="I203" s="6">
        <f>IF('Log_working_3-way'!$D203="","",'True_Odds_Calculator_3-way'!O202/'True_Odds_Calculator_3-way'!B202-1)</f>
        <v>10.170627056340276</v>
      </c>
      <c r="J203" s="6" t="e">
        <f>IF('Log_working_3-way'!$D203="","",'True_Odds_Calculator_3-way'!#REF!/'True_Odds_Calculator_3-way'!C202-1)</f>
        <v>#REF!</v>
      </c>
      <c r="K203" s="6">
        <f>IF('Log_working_3-way'!$D203="","",1/'True_Odds_Calculator_3-way'!A202+1/'True_Odds_Calculator_3-way'!B202+1/'True_Odds_Calculator_3-way'!C202-1)</f>
        <v>2.7502201397324733E-2</v>
      </c>
    </row>
    <row r="204" spans="4:11" x14ac:dyDescent="0.25">
      <c r="D204">
        <f>solve_for_c('True_Odds_Calculator_3-way'!A203,'True_Odds_Calculator_3-way'!B203,'True_Odds_Calculator_3-way'!C203,'Log_working_3-way'!B$1,'Log_working_3-way'!B$2)</f>
        <v>1.0316532786958015</v>
      </c>
      <c r="F204" s="6" t="e">
        <f>IF('Log_working_3-way'!D204="","",1/'True_Odds_Calculator_3-way'!N203+1/'True_Odds_Calculator_3-way'!O203+1/'True_Odds_Calculator_3-way'!#REF!-1)</f>
        <v>#REF!</v>
      </c>
      <c r="H204" s="6">
        <f>IF('Log_working_3-way'!$D204="","",'True_Odds_Calculator_3-way'!N203/'True_Odds_Calculator_3-way'!A203-1)</f>
        <v>27.34063298961593</v>
      </c>
      <c r="I204" s="6">
        <f>IF('Log_working_3-way'!$D204="","",'True_Odds_Calculator_3-way'!O203/'True_Odds_Calculator_3-way'!B203-1)</f>
        <v>5.8608403411442218</v>
      </c>
      <c r="J204" s="6" t="e">
        <f>IF('Log_working_3-way'!$D204="","",'True_Odds_Calculator_3-way'!#REF!/'True_Odds_Calculator_3-way'!C203-1)</f>
        <v>#REF!</v>
      </c>
      <c r="K204" s="6">
        <f>IF('Log_working_3-way'!$D204="","",1/'True_Odds_Calculator_3-way'!A203+1/'True_Odds_Calculator_3-way'!B203+1/'True_Odds_Calculator_3-way'!C203-1)</f>
        <v>3.1723212574276349E-2</v>
      </c>
    </row>
    <row r="205" spans="4:11" x14ac:dyDescent="0.25">
      <c r="D205">
        <f>solve_for_c('True_Odds_Calculator_3-way'!A204,'True_Odds_Calculator_3-way'!B204,'True_Odds_Calculator_3-way'!C204,'Log_working_3-way'!B$1,'Log_working_3-way'!B$2)</f>
        <v>1.0491118951758118</v>
      </c>
      <c r="F205" s="6" t="e">
        <f>IF('Log_working_3-way'!D205="","",1/'True_Odds_Calculator_3-way'!N204+1/'True_Odds_Calculator_3-way'!O204+1/'True_Odds_Calculator_3-way'!#REF!-1)</f>
        <v>#REF!</v>
      </c>
      <c r="H205" s="6">
        <f>IF('Log_working_3-way'!$D205="","",'True_Odds_Calculator_3-way'!N204/'True_Odds_Calculator_3-way'!A204-1)</f>
        <v>50.853264670412401</v>
      </c>
      <c r="I205" s="6">
        <f>IF('Log_working_3-way'!$D205="","",'True_Odds_Calculator_3-way'!O204/'True_Odds_Calculator_3-way'!B204-1)</f>
        <v>3.070047902940229</v>
      </c>
      <c r="J205" s="6" t="e">
        <f>IF('Log_working_3-way'!$D205="","",'True_Odds_Calculator_3-way'!#REF!/'True_Odds_Calculator_3-way'!C204-1)</f>
        <v>#REF!</v>
      </c>
      <c r="K205" s="6">
        <f>IF('Log_working_3-way'!$D205="","",1/'True_Odds_Calculator_3-way'!A204+1/'True_Odds_Calculator_3-way'!B204+1/'True_Odds_Calculator_3-way'!C204-1)</f>
        <v>3.741259654485618E-2</v>
      </c>
    </row>
    <row r="206" spans="4:11" x14ac:dyDescent="0.25">
      <c r="D206">
        <f>solve_for_c('True_Odds_Calculator_3-way'!A205,'True_Odds_Calculator_3-way'!B205,'True_Odds_Calculator_3-way'!C205,'Log_working_3-way'!B$1,'Log_working_3-way'!B$2)</f>
        <v>1.0245739896505319</v>
      </c>
      <c r="F206" s="6" t="e">
        <f>IF('Log_working_3-way'!D206="","",1/'True_Odds_Calculator_3-way'!N205+1/'True_Odds_Calculator_3-way'!O205+1/'True_Odds_Calculator_3-way'!#REF!-1)</f>
        <v>#REF!</v>
      </c>
      <c r="H206" s="6">
        <f>IF('Log_working_3-way'!$D206="","",'True_Odds_Calculator_3-way'!N205/'True_Odds_Calculator_3-way'!A205-1)</f>
        <v>12.005034365466779</v>
      </c>
      <c r="I206" s="6">
        <f>IF('Log_working_3-way'!$D206="","",'True_Odds_Calculator_3-way'!O205/'True_Odds_Calculator_3-way'!B205-1)</f>
        <v>6.1184274955668192</v>
      </c>
      <c r="J206" s="6" t="e">
        <f>IF('Log_working_3-way'!$D206="","",'True_Odds_Calculator_3-way'!#REF!/'True_Odds_Calculator_3-way'!C205-1)</f>
        <v>#REF!</v>
      </c>
      <c r="K206" s="6">
        <f>IF('Log_working_3-way'!$D206="","",1/'True_Odds_Calculator_3-way'!A205+1/'True_Odds_Calculator_3-way'!B205+1/'True_Odds_Calculator_3-way'!C205-1)</f>
        <v>2.6408134693225227E-2</v>
      </c>
    </row>
    <row r="207" spans="4:11" x14ac:dyDescent="0.25">
      <c r="D207">
        <f>solve_for_c('True_Odds_Calculator_3-way'!A206,'True_Odds_Calculator_3-way'!B206,'True_Odds_Calculator_3-way'!C206,'Log_working_3-way'!B$1,'Log_working_3-way'!B$2)</f>
        <v>1.0297607620456788</v>
      </c>
      <c r="F207" s="6" t="e">
        <f>IF('Log_working_3-way'!D207="","",1/'True_Odds_Calculator_3-way'!N206+1/'True_Odds_Calculator_3-way'!O206+1/'True_Odds_Calculator_3-way'!#REF!-1)</f>
        <v>#REF!</v>
      </c>
      <c r="H207" s="6">
        <f>IF('Log_working_3-way'!$D207="","",'True_Odds_Calculator_3-way'!N206/'True_Odds_Calculator_3-way'!A206-1)</f>
        <v>4.4906079815422046</v>
      </c>
      <c r="I207" s="6">
        <f>IF('Log_working_3-way'!$D207="","",'True_Odds_Calculator_3-way'!O206/'True_Odds_Calculator_3-way'!B206-1)</f>
        <v>4.3366733721662625</v>
      </c>
      <c r="J207" s="6" t="e">
        <f>IF('Log_working_3-way'!$D207="","",'True_Odds_Calculator_3-way'!#REF!/'True_Odds_Calculator_3-way'!C206-1)</f>
        <v>#REF!</v>
      </c>
      <c r="K207" s="6">
        <f>IF('Log_working_3-way'!$D207="","",1/'True_Odds_Calculator_3-way'!A206+1/'True_Odds_Calculator_3-way'!B206+1/'True_Odds_Calculator_3-way'!C206-1)</f>
        <v>2.9513157689487812E-2</v>
      </c>
    </row>
    <row r="208" spans="4:11" x14ac:dyDescent="0.25">
      <c r="D208">
        <f>solve_for_c('True_Odds_Calculator_3-way'!A207,'True_Odds_Calculator_3-way'!B207,'True_Odds_Calculator_3-way'!C207,'Log_working_3-way'!B$1,'Log_working_3-way'!B$2)</f>
        <v>1.0349851724102876</v>
      </c>
      <c r="F208" s="6" t="e">
        <f>IF('Log_working_3-way'!D208="","",1/'True_Odds_Calculator_3-way'!N207+1/'True_Odds_Calculator_3-way'!O207+1/'True_Odds_Calculator_3-way'!#REF!-1)</f>
        <v>#REF!</v>
      </c>
      <c r="H208" s="6">
        <f>IF('Log_working_3-way'!$D208="","",'True_Odds_Calculator_3-way'!N207/'True_Odds_Calculator_3-way'!A207-1)</f>
        <v>1.5101739678453816</v>
      </c>
      <c r="I208" s="6">
        <f>IF('Log_working_3-way'!$D208="","",'True_Odds_Calculator_3-way'!O207/'True_Odds_Calculator_3-way'!B207-1)</f>
        <v>3.3917549594793579</v>
      </c>
      <c r="J208" s="6" t="e">
        <f>IF('Log_working_3-way'!$D208="","",'True_Odds_Calculator_3-way'!#REF!/'True_Odds_Calculator_3-way'!C207-1)</f>
        <v>#REF!</v>
      </c>
      <c r="K208" s="6">
        <f>IF('Log_working_3-way'!$D208="","",1/'True_Odds_Calculator_3-way'!A207+1/'True_Odds_Calculator_3-way'!B207+1/'True_Odds_Calculator_3-way'!C207-1)</f>
        <v>3.0722605554895033E-2</v>
      </c>
    </row>
    <row r="209" spans="4:11" x14ac:dyDescent="0.25">
      <c r="D209">
        <f>solve_for_c('True_Odds_Calculator_3-way'!A208,'True_Odds_Calculator_3-way'!B208,'True_Odds_Calculator_3-way'!C208,'Log_working_3-way'!B$1,'Log_working_3-way'!B$2)</f>
        <v>1.025235780781153</v>
      </c>
      <c r="F209" s="6" t="e">
        <f>IF('Log_working_3-way'!D209="","",1/'True_Odds_Calculator_3-way'!N208+1/'True_Odds_Calculator_3-way'!O208+1/'True_Odds_Calculator_3-way'!#REF!-1)</f>
        <v>#REF!</v>
      </c>
      <c r="H209" s="6">
        <f>IF('Log_working_3-way'!$D209="","",'True_Odds_Calculator_3-way'!N208/'True_Odds_Calculator_3-way'!A208-1)</f>
        <v>16.739296131626087</v>
      </c>
      <c r="I209" s="6">
        <f>IF('Log_working_3-way'!$D209="","",'True_Odds_Calculator_3-way'!O208/'True_Odds_Calculator_3-way'!B208-1)</f>
        <v>6.1725314492506342</v>
      </c>
      <c r="J209" s="6" t="e">
        <f>IF('Log_working_3-way'!$D209="","",'True_Odds_Calculator_3-way'!#REF!/'True_Odds_Calculator_3-way'!C208-1)</f>
        <v>#REF!</v>
      </c>
      <c r="K209" s="6">
        <f>IF('Log_working_3-way'!$D209="","",1/'True_Odds_Calculator_3-way'!A208+1/'True_Odds_Calculator_3-way'!B208+1/'True_Odds_Calculator_3-way'!C208-1)</f>
        <v>2.6958410244226405E-2</v>
      </c>
    </row>
    <row r="210" spans="4:11" x14ac:dyDescent="0.25">
      <c r="D210">
        <f>solve_for_c('True_Odds_Calculator_3-way'!A209,'True_Odds_Calculator_3-way'!B209,'True_Odds_Calculator_3-way'!C209,'Log_working_3-way'!B$1,'Log_working_3-way'!B$2)</f>
        <v>1.032187826409857</v>
      </c>
      <c r="F210" s="6" t="e">
        <f>IF('Log_working_3-way'!D210="","",1/'True_Odds_Calculator_3-way'!N209+1/'True_Odds_Calculator_3-way'!O209+1/'True_Odds_Calculator_3-way'!#REF!-1)</f>
        <v>#REF!</v>
      </c>
      <c r="H210" s="6">
        <f>IF('Log_working_3-way'!$D210="","",'True_Odds_Calculator_3-way'!N209/'True_Odds_Calculator_3-way'!A209-1)</f>
        <v>33.374756904834925</v>
      </c>
      <c r="I210" s="6">
        <f>IF('Log_working_3-way'!$D210="","",'True_Odds_Calculator_3-way'!O209/'True_Odds_Calculator_3-way'!B209-1)</f>
        <v>4.1746669878342777</v>
      </c>
      <c r="J210" s="6" t="e">
        <f>IF('Log_working_3-way'!$D210="","",'True_Odds_Calculator_3-way'!#REF!/'True_Odds_Calculator_3-way'!C209-1)</f>
        <v>#REF!</v>
      </c>
      <c r="K210" s="6">
        <f>IF('Log_working_3-way'!$D210="","",1/'True_Odds_Calculator_3-way'!A209+1/'True_Odds_Calculator_3-way'!B209+1/'True_Odds_Calculator_3-way'!C209-1)</f>
        <v>3.0683954960297743E-2</v>
      </c>
    </row>
    <row r="211" spans="4:11" x14ac:dyDescent="0.25">
      <c r="D211">
        <f>solve_for_c('True_Odds_Calculator_3-way'!A210,'True_Odds_Calculator_3-way'!B210,'True_Odds_Calculator_3-way'!C210,'Log_working_3-way'!B$1,'Log_working_3-way'!B$2)</f>
        <v>1.0253774302796146</v>
      </c>
      <c r="F211" s="6" t="e">
        <f>IF('Log_working_3-way'!D211="","",1/'True_Odds_Calculator_3-way'!N210+1/'True_Odds_Calculator_3-way'!O210+1/'True_Odds_Calculator_3-way'!#REF!-1)</f>
        <v>#REF!</v>
      </c>
      <c r="H211" s="6">
        <f>IF('Log_working_3-way'!$D211="","",'True_Odds_Calculator_3-way'!N210/'True_Odds_Calculator_3-way'!A210-1)</f>
        <v>12.971379530598412</v>
      </c>
      <c r="I211" s="6">
        <f>IF('Log_working_3-way'!$D211="","",'True_Odds_Calculator_3-way'!O210/'True_Odds_Calculator_3-way'!B210-1)</f>
        <v>6.3090581179552423</v>
      </c>
      <c r="J211" s="6" t="e">
        <f>IF('Log_working_3-way'!$D211="","",'True_Odds_Calculator_3-way'!#REF!/'True_Odds_Calculator_3-way'!C210-1)</f>
        <v>#REF!</v>
      </c>
      <c r="K211" s="6">
        <f>IF('Log_working_3-way'!$D211="","",1/'True_Odds_Calculator_3-way'!A210+1/'True_Odds_Calculator_3-way'!B210+1/'True_Odds_Calculator_3-way'!C210-1)</f>
        <v>2.7292316733597222E-2</v>
      </c>
    </row>
    <row r="212" spans="4:11" x14ac:dyDescent="0.25">
      <c r="D212">
        <f>solve_for_c('True_Odds_Calculator_3-way'!A211,'True_Odds_Calculator_3-way'!B211,'True_Odds_Calculator_3-way'!C211,'Log_working_3-way'!B$1,'Log_working_3-way'!B$2)</f>
        <v>1.0484420048304344</v>
      </c>
      <c r="F212" s="6" t="e">
        <f>IF('Log_working_3-way'!D212="","",1/'True_Odds_Calculator_3-way'!N211+1/'True_Odds_Calculator_3-way'!O211+1/'True_Odds_Calculator_3-way'!#REF!-1)</f>
        <v>#REF!</v>
      </c>
      <c r="H212" s="6">
        <f>IF('Log_working_3-way'!$D212="","",'True_Odds_Calculator_3-way'!N211/'True_Odds_Calculator_3-way'!A211-1)</f>
        <v>34.637447973340969</v>
      </c>
      <c r="I212" s="6">
        <f>IF('Log_working_3-way'!$D212="","",'True_Odds_Calculator_3-way'!O211/'True_Odds_Calculator_3-way'!B211-1)</f>
        <v>6.1643838689907815</v>
      </c>
      <c r="J212" s="6" t="e">
        <f>IF('Log_working_3-way'!$D212="","",'True_Odds_Calculator_3-way'!#REF!/'True_Odds_Calculator_3-way'!C211-1)</f>
        <v>#REF!</v>
      </c>
      <c r="K212" s="6">
        <f>IF('Log_working_3-way'!$D212="","",1/'True_Odds_Calculator_3-way'!A211+1/'True_Odds_Calculator_3-way'!B211+1/'True_Odds_Calculator_3-way'!C211-1)</f>
        <v>4.5023816762947089E-2</v>
      </c>
    </row>
    <row r="213" spans="4:11" x14ac:dyDescent="0.25">
      <c r="D213">
        <f>solve_for_c('True_Odds_Calculator_3-way'!A212,'True_Odds_Calculator_3-way'!B212,'True_Odds_Calculator_3-way'!C212,'Log_working_3-way'!B$1,'Log_working_3-way'!B$2)</f>
        <v>1.0564078389613827</v>
      </c>
      <c r="F213" s="6" t="e">
        <f>IF('Log_working_3-way'!D213="","",1/'True_Odds_Calculator_3-way'!N212+1/'True_Odds_Calculator_3-way'!O212+1/'True_Odds_Calculator_3-way'!#REF!-1)</f>
        <v>#REF!</v>
      </c>
      <c r="H213" s="6">
        <f>IF('Log_working_3-way'!$D213="","",'True_Odds_Calculator_3-way'!N212/'True_Odds_Calculator_3-way'!A212-1)</f>
        <v>47.275776863113691</v>
      </c>
      <c r="I213" s="6">
        <f>IF('Log_working_3-way'!$D213="","",'True_Odds_Calculator_3-way'!O212/'True_Odds_Calculator_3-way'!B212-1)</f>
        <v>3.5606002729888147</v>
      </c>
      <c r="J213" s="6" t="e">
        <f>IF('Log_working_3-way'!$D213="","",'True_Odds_Calculator_3-way'!#REF!/'True_Odds_Calculator_3-way'!C212-1)</f>
        <v>#REF!</v>
      </c>
      <c r="K213" s="6">
        <f>IF('Log_working_3-way'!$D213="","",1/'True_Odds_Calculator_3-way'!A212+1/'True_Odds_Calculator_3-way'!B212+1/'True_Odds_Calculator_3-way'!C212-1)</f>
        <v>4.5519513631556707E-2</v>
      </c>
    </row>
    <row r="214" spans="4:11" x14ac:dyDescent="0.25">
      <c r="D214">
        <f>solve_for_c('True_Odds_Calculator_3-way'!A213,'True_Odds_Calculator_3-way'!B213,'True_Odds_Calculator_3-way'!C213,'Log_working_3-way'!B$1,'Log_working_3-way'!B$2)</f>
        <v>1.0366814112670755</v>
      </c>
      <c r="F214" s="6" t="e">
        <f>IF('Log_working_3-way'!D214="","",1/'True_Odds_Calculator_3-way'!N213+1/'True_Odds_Calculator_3-way'!O213+1/'True_Odds_Calculator_3-way'!#REF!-1)</f>
        <v>#REF!</v>
      </c>
      <c r="H214" s="6">
        <f>IF('Log_working_3-way'!$D214="","",'True_Odds_Calculator_3-way'!N213/'True_Odds_Calculator_3-way'!A213-1)</f>
        <v>6.7230435645091982</v>
      </c>
      <c r="I214" s="6">
        <f>IF('Log_working_3-way'!$D214="","",'True_Odds_Calculator_3-way'!O213/'True_Odds_Calculator_3-way'!B213-1)</f>
        <v>7.1336517081908681</v>
      </c>
      <c r="J214" s="6" t="e">
        <f>IF('Log_working_3-way'!$D214="","",'True_Odds_Calculator_3-way'!#REF!/'True_Odds_Calculator_3-way'!C213-1)</f>
        <v>#REF!</v>
      </c>
      <c r="K214" s="6">
        <f>IF('Log_working_3-way'!$D214="","",1/'True_Odds_Calculator_3-way'!A213+1/'True_Odds_Calculator_3-way'!B213+1/'True_Odds_Calculator_3-way'!C213-1)</f>
        <v>3.8599061558245218E-2</v>
      </c>
    </row>
    <row r="215" spans="4:11" x14ac:dyDescent="0.25">
      <c r="D215">
        <f>solve_for_c('True_Odds_Calculator_3-way'!A214,'True_Odds_Calculator_3-way'!B214,'True_Odds_Calculator_3-way'!C214,'Log_working_3-way'!B$1,'Log_working_3-way'!B$2)</f>
        <v>1.0458687746675499</v>
      </c>
      <c r="F215" s="6" t="e">
        <f>IF('Log_working_3-way'!D215="","",1/'True_Odds_Calculator_3-way'!N214+1/'True_Odds_Calculator_3-way'!O214+1/'True_Odds_Calculator_3-way'!#REF!-1)</f>
        <v>#REF!</v>
      </c>
      <c r="H215" s="6">
        <f>IF('Log_working_3-way'!$D215="","",'True_Odds_Calculator_3-way'!N214/'True_Odds_Calculator_3-way'!A214-1)</f>
        <v>4.2952930172490413</v>
      </c>
      <c r="I215" s="6">
        <f>IF('Log_working_3-way'!$D215="","",'True_Odds_Calculator_3-way'!O214/'True_Odds_Calculator_3-way'!B214-1)</f>
        <v>7.3721009527030574</v>
      </c>
      <c r="J215" s="6" t="e">
        <f>IF('Log_working_3-way'!$D215="","",'True_Odds_Calculator_3-way'!#REF!/'True_Odds_Calculator_3-way'!C214-1)</f>
        <v>#REF!</v>
      </c>
      <c r="K215" s="6">
        <f>IF('Log_working_3-way'!$D215="","",1/'True_Odds_Calculator_3-way'!A214+1/'True_Odds_Calculator_3-way'!B214+1/'True_Odds_Calculator_3-way'!C214-1)</f>
        <v>4.6616023338512669E-2</v>
      </c>
    </row>
    <row r="216" spans="4:11" x14ac:dyDescent="0.25">
      <c r="D216">
        <f>solve_for_c('True_Odds_Calculator_3-way'!A215,'True_Odds_Calculator_3-way'!B215,'True_Odds_Calculator_3-way'!C215,'Log_working_3-way'!B$1,'Log_working_3-way'!B$2)</f>
        <v>1.0683912702552221</v>
      </c>
      <c r="F216" s="6" t="e">
        <f>IF('Log_working_3-way'!D216="","",1/'True_Odds_Calculator_3-way'!N215+1/'True_Odds_Calculator_3-way'!O215+1/'True_Odds_Calculator_3-way'!#REF!-1)</f>
        <v>#REF!</v>
      </c>
      <c r="H216" s="6">
        <f>IF('Log_working_3-way'!$D216="","",'True_Odds_Calculator_3-way'!N215/'True_Odds_Calculator_3-way'!A215-1)</f>
        <v>51.056415170951546</v>
      </c>
      <c r="I216" s="6">
        <f>IF('Log_working_3-way'!$D216="","",'True_Odds_Calculator_3-way'!O215/'True_Odds_Calculator_3-way'!B215-1)</f>
        <v>3.6919747915633323</v>
      </c>
      <c r="J216" s="6" t="e">
        <f>IF('Log_working_3-way'!$D216="","",'True_Odds_Calculator_3-way'!#REF!/'True_Odds_Calculator_3-way'!C215-1)</f>
        <v>#REF!</v>
      </c>
      <c r="K216" s="6">
        <f>IF('Log_working_3-way'!$D216="","",1/'True_Odds_Calculator_3-way'!A215+1/'True_Odds_Calculator_3-way'!B215+1/'True_Odds_Calculator_3-way'!C215-1)</f>
        <v>5.1101703743970717E-2</v>
      </c>
    </row>
    <row r="217" spans="4:11" x14ac:dyDescent="0.25">
      <c r="D217">
        <f>solve_for_c('True_Odds_Calculator_3-way'!A216,'True_Odds_Calculator_3-way'!B216,'True_Odds_Calculator_3-way'!C216,'Log_working_3-way'!B$1,'Log_working_3-way'!B$2)</f>
        <v>1.0457780032838271</v>
      </c>
      <c r="F217" s="6" t="e">
        <f>IF('Log_working_3-way'!D217="","",1/'True_Odds_Calculator_3-way'!N216+1/'True_Odds_Calculator_3-way'!O216+1/'True_Odds_Calculator_3-way'!#REF!-1)</f>
        <v>#REF!</v>
      </c>
      <c r="H217" s="6">
        <f>IF('Log_working_3-way'!$D217="","",'True_Odds_Calculator_3-way'!N216/'True_Odds_Calculator_3-way'!A216-1)</f>
        <v>4.1434921378152527</v>
      </c>
      <c r="I217" s="6">
        <f>IF('Log_working_3-way'!$D217="","",'True_Odds_Calculator_3-way'!O216/'True_Odds_Calculator_3-way'!B216-1)</f>
        <v>7.0741299605589099</v>
      </c>
      <c r="J217" s="6" t="e">
        <f>IF('Log_working_3-way'!$D217="","",'True_Odds_Calculator_3-way'!#REF!/'True_Odds_Calculator_3-way'!C216-1)</f>
        <v>#REF!</v>
      </c>
      <c r="K217" s="6">
        <f>IF('Log_working_3-way'!$D217="","",1/'True_Odds_Calculator_3-way'!A216+1/'True_Odds_Calculator_3-way'!B216+1/'True_Odds_Calculator_3-way'!C216-1)</f>
        <v>4.6276445327607219E-2</v>
      </c>
    </row>
    <row r="218" spans="4:11" x14ac:dyDescent="0.25">
      <c r="D218">
        <f>solve_for_c('True_Odds_Calculator_3-way'!A217,'True_Odds_Calculator_3-way'!B217,'True_Odds_Calculator_3-way'!C217,'Log_working_3-way'!B$1,'Log_working_3-way'!B$2)</f>
        <v>1.0596828043795272</v>
      </c>
      <c r="F218" s="6" t="e">
        <f>IF('Log_working_3-way'!D218="","",1/'True_Odds_Calculator_3-way'!N217+1/'True_Odds_Calculator_3-way'!O217+1/'True_Odds_Calculator_3-way'!#REF!-1)</f>
        <v>#REF!</v>
      </c>
      <c r="H218" s="6">
        <f>IF('Log_working_3-way'!$D218="","",'True_Odds_Calculator_3-way'!N217/'True_Odds_Calculator_3-way'!A217-1)</f>
        <v>5.5539829705881942</v>
      </c>
      <c r="I218" s="6">
        <f>IF('Log_working_3-way'!$D218="","",'True_Odds_Calculator_3-way'!O217/'True_Odds_Calculator_3-way'!B217-1)</f>
        <v>9.3626302649364792</v>
      </c>
      <c r="J218" s="6" t="e">
        <f>IF('Log_working_3-way'!$D218="","",'True_Odds_Calculator_3-way'!#REF!/'True_Odds_Calculator_3-way'!C217-1)</f>
        <v>#REF!</v>
      </c>
      <c r="K218" s="6">
        <f>IF('Log_working_3-way'!$D218="","",1/'True_Odds_Calculator_3-way'!A217+1/'True_Odds_Calculator_3-way'!B217+1/'True_Odds_Calculator_3-way'!C217-1)</f>
        <v>6.1983762976497214E-2</v>
      </c>
    </row>
    <row r="219" spans="4:11" x14ac:dyDescent="0.25">
      <c r="D219">
        <f>solve_for_c('True_Odds_Calculator_3-way'!A218,'True_Odds_Calculator_3-way'!B218,'True_Odds_Calculator_3-way'!C218,'Log_working_3-way'!B$1,'Log_working_3-way'!B$2)</f>
        <v>1.0283014495965104</v>
      </c>
      <c r="F219" s="6" t="e">
        <f>IF('Log_working_3-way'!D219="","",1/'True_Odds_Calculator_3-way'!N218+1/'True_Odds_Calculator_3-way'!O218+1/'True_Odds_Calculator_3-way'!#REF!-1)</f>
        <v>#REF!</v>
      </c>
      <c r="H219" s="6">
        <f>IF('Log_working_3-way'!$D219="","",'True_Odds_Calculator_3-way'!N218/'True_Odds_Calculator_3-way'!A218-1)</f>
        <v>21.091585286722591</v>
      </c>
      <c r="I219" s="6">
        <f>IF('Log_working_3-way'!$D219="","",'True_Odds_Calculator_3-way'!O218/'True_Odds_Calculator_3-way'!B218-1)</f>
        <v>7.7765871978399126</v>
      </c>
      <c r="J219" s="6" t="e">
        <f>IF('Log_working_3-way'!$D219="","",'True_Odds_Calculator_3-way'!#REF!/'True_Odds_Calculator_3-way'!C218-1)</f>
        <v>#REF!</v>
      </c>
      <c r="K219" s="6">
        <f>IF('Log_working_3-way'!$D219="","",1/'True_Odds_Calculator_3-way'!A218+1/'True_Odds_Calculator_3-way'!B218+1/'True_Odds_Calculator_3-way'!C218-1)</f>
        <v>2.9499779499779555E-2</v>
      </c>
    </row>
    <row r="220" spans="4:11" x14ac:dyDescent="0.25">
      <c r="D220">
        <f>solve_for_c('True_Odds_Calculator_3-way'!A219,'True_Odds_Calculator_3-way'!B219,'True_Odds_Calculator_3-way'!C219,'Log_working_3-way'!B$1,'Log_working_3-way'!B$2)</f>
        <v>1.0433540401604948</v>
      </c>
      <c r="F220" s="6" t="e">
        <f>IF('Log_working_3-way'!D220="","",1/'True_Odds_Calculator_3-way'!N219+1/'True_Odds_Calculator_3-way'!O219+1/'True_Odds_Calculator_3-way'!#REF!-1)</f>
        <v>#REF!</v>
      </c>
      <c r="H220" s="6">
        <f>IF('Log_working_3-way'!$D220="","",'True_Odds_Calculator_3-way'!N219/'True_Odds_Calculator_3-way'!A219-1)</f>
        <v>48.445178661147075</v>
      </c>
      <c r="I220" s="6">
        <f>IF('Log_working_3-way'!$D220="","",'True_Odds_Calculator_3-way'!O219/'True_Odds_Calculator_3-way'!B219-1)</f>
        <v>2.2898383524251376</v>
      </c>
      <c r="J220" s="6" t="e">
        <f>IF('Log_working_3-way'!$D220="","",'True_Odds_Calculator_3-way'!#REF!/'True_Odds_Calculator_3-way'!C219-1)</f>
        <v>#REF!</v>
      </c>
      <c r="K220" s="6">
        <f>IF('Log_working_3-way'!$D220="","",1/'True_Odds_Calculator_3-way'!A219+1/'True_Odds_Calculator_3-way'!B219+1/'True_Odds_Calculator_3-way'!C219-1)</f>
        <v>3.3802957762943953E-2</v>
      </c>
    </row>
    <row r="221" spans="4:11" x14ac:dyDescent="0.25">
      <c r="D221">
        <f>solve_for_c('True_Odds_Calculator_3-way'!A220,'True_Odds_Calculator_3-way'!B220,'True_Odds_Calculator_3-way'!C220,'Log_working_3-way'!B$1,'Log_working_3-way'!B$2)</f>
        <v>1.0259409842891596</v>
      </c>
      <c r="F221" s="6" t="e">
        <f>IF('Log_working_3-way'!D221="","",1/'True_Odds_Calculator_3-way'!N220+1/'True_Odds_Calculator_3-way'!O220+1/'True_Odds_Calculator_3-way'!#REF!-1)</f>
        <v>#REF!</v>
      </c>
      <c r="H221" s="6">
        <f>IF('Log_working_3-way'!$D221="","",'True_Odds_Calculator_3-way'!N220/'True_Odds_Calculator_3-way'!A220-1)</f>
        <v>7.4026429178499136</v>
      </c>
      <c r="I221" s="6">
        <f>IF('Log_working_3-way'!$D221="","",'True_Odds_Calculator_3-way'!O220/'True_Odds_Calculator_3-way'!B220-1)</f>
        <v>6.6643220655808113</v>
      </c>
      <c r="J221" s="6" t="e">
        <f>IF('Log_working_3-way'!$D221="","",'True_Odds_Calculator_3-way'!#REF!/'True_Odds_Calculator_3-way'!C220-1)</f>
        <v>#REF!</v>
      </c>
      <c r="K221" s="6">
        <f>IF('Log_working_3-way'!$D221="","",1/'True_Odds_Calculator_3-way'!A220+1/'True_Odds_Calculator_3-way'!B220+1/'True_Odds_Calculator_3-way'!C220-1)</f>
        <v>2.7505211246123373E-2</v>
      </c>
    </row>
    <row r="222" spans="4:11" x14ac:dyDescent="0.25">
      <c r="D222">
        <f>solve_for_c('True_Odds_Calculator_3-way'!A221,'True_Odds_Calculator_3-way'!B221,'True_Odds_Calculator_3-way'!C221,'Log_working_3-way'!B$1,'Log_working_3-way'!B$2)</f>
        <v>1.0299992198565127</v>
      </c>
      <c r="F222" s="6" t="e">
        <f>IF('Log_working_3-way'!D222="","",1/'True_Odds_Calculator_3-way'!N221+1/'True_Odds_Calculator_3-way'!O221+1/'True_Odds_Calculator_3-way'!#REF!-1)</f>
        <v>#REF!</v>
      </c>
      <c r="H222" s="6">
        <f>IF('Log_working_3-way'!$D222="","",'True_Odds_Calculator_3-way'!N221/'True_Odds_Calculator_3-way'!A221-1)</f>
        <v>26.368218665561713</v>
      </c>
      <c r="I222" s="6">
        <f>IF('Log_working_3-way'!$D222="","",'True_Odds_Calculator_3-way'!O221/'True_Odds_Calculator_3-way'!B221-1)</f>
        <v>6.6324195218060602</v>
      </c>
      <c r="J222" s="6" t="e">
        <f>IF('Log_working_3-way'!$D222="","",'True_Odds_Calculator_3-way'!#REF!/'True_Odds_Calculator_3-way'!C221-1)</f>
        <v>#REF!</v>
      </c>
      <c r="K222" s="6">
        <f>IF('Log_working_3-way'!$D222="","",1/'True_Odds_Calculator_3-way'!A221+1/'True_Odds_Calculator_3-way'!B221+1/'True_Odds_Calculator_3-way'!C221-1)</f>
        <v>3.0205074369341833E-2</v>
      </c>
    </row>
    <row r="223" spans="4:11" x14ac:dyDescent="0.25">
      <c r="D223">
        <f>solve_for_c('True_Odds_Calculator_3-way'!A222,'True_Odds_Calculator_3-way'!B222,'True_Odds_Calculator_3-way'!C222,'Log_working_3-way'!B$1,'Log_working_3-way'!B$2)</f>
        <v>1.0256033372184583</v>
      </c>
      <c r="F223" s="6" t="e">
        <f>IF('Log_working_3-way'!D223="","",1/'True_Odds_Calculator_3-way'!N222+1/'True_Odds_Calculator_3-way'!O222+1/'True_Odds_Calculator_3-way'!#REF!-1)</f>
        <v>#REF!</v>
      </c>
      <c r="H223" s="6">
        <f>IF('Log_working_3-way'!$D223="","",'True_Odds_Calculator_3-way'!N222/'True_Odds_Calculator_3-way'!A222-1)</f>
        <v>13.286799573198842</v>
      </c>
      <c r="I223" s="6">
        <f>IF('Log_working_3-way'!$D223="","",'True_Odds_Calculator_3-way'!O222/'True_Odds_Calculator_3-way'!B222-1)</f>
        <v>7.672141445541353</v>
      </c>
      <c r="J223" s="6" t="e">
        <f>IF('Log_working_3-way'!$D223="","",'True_Odds_Calculator_3-way'!#REF!/'True_Odds_Calculator_3-way'!C222-1)</f>
        <v>#REF!</v>
      </c>
      <c r="K223" s="6">
        <f>IF('Log_working_3-way'!$D223="","",1/'True_Odds_Calculator_3-way'!A222+1/'True_Odds_Calculator_3-way'!B222+1/'True_Odds_Calculator_3-way'!C222-1)</f>
        <v>2.7669986384349254E-2</v>
      </c>
    </row>
    <row r="224" spans="4:11" x14ac:dyDescent="0.25">
      <c r="D224">
        <f>solve_for_c('True_Odds_Calculator_3-way'!A223,'True_Odds_Calculator_3-way'!B223,'True_Odds_Calculator_3-way'!C223,'Log_working_3-way'!B$1,'Log_working_3-way'!B$2)</f>
        <v>1.032773558647728</v>
      </c>
      <c r="F224" s="6" t="e">
        <f>IF('Log_working_3-way'!D224="","",1/'True_Odds_Calculator_3-way'!N223+1/'True_Odds_Calculator_3-way'!O223+1/'True_Odds_Calculator_3-way'!#REF!-1)</f>
        <v>#REF!</v>
      </c>
      <c r="H224" s="6">
        <f>IF('Log_working_3-way'!$D224="","",'True_Odds_Calculator_3-way'!N223/'True_Odds_Calculator_3-way'!A223-1)</f>
        <v>31.810996573324537</v>
      </c>
      <c r="I224" s="6">
        <f>IF('Log_working_3-way'!$D224="","",'True_Odds_Calculator_3-way'!O223/'True_Odds_Calculator_3-way'!B223-1)</f>
        <v>5.6172686610804714</v>
      </c>
      <c r="J224" s="6" t="e">
        <f>IF('Log_working_3-way'!$D224="","",'True_Odds_Calculator_3-way'!#REF!/'True_Odds_Calculator_3-way'!C223-1)</f>
        <v>#REF!</v>
      </c>
      <c r="K224" s="6">
        <f>IF('Log_working_3-way'!$D224="","",1/'True_Odds_Calculator_3-way'!A223+1/'True_Odds_Calculator_3-way'!B223+1/'True_Odds_Calculator_3-way'!C223-1)</f>
        <v>3.1527871405531149E-2</v>
      </c>
    </row>
    <row r="225" spans="4:11" x14ac:dyDescent="0.25">
      <c r="D225">
        <f>solve_for_c('True_Odds_Calculator_3-way'!A224,'True_Odds_Calculator_3-way'!B224,'True_Odds_Calculator_3-way'!C224,'Log_working_3-way'!B$1,'Log_working_3-way'!B$2)</f>
        <v>1.0291584507105707</v>
      </c>
      <c r="F225" s="6" t="e">
        <f>IF('Log_working_3-way'!D225="","",1/'True_Odds_Calculator_3-way'!N224+1/'True_Odds_Calculator_3-way'!O224+1/'True_Odds_Calculator_3-way'!#REF!-1)</f>
        <v>#REF!</v>
      </c>
      <c r="H225" s="6">
        <f>IF('Log_working_3-way'!$D225="","",'True_Odds_Calculator_3-way'!N224/'True_Odds_Calculator_3-way'!A224-1)</f>
        <v>5.7743543086248064</v>
      </c>
      <c r="I225" s="6">
        <f>IF('Log_working_3-way'!$D225="","",'True_Odds_Calculator_3-way'!O224/'True_Odds_Calculator_3-way'!B224-1)</f>
        <v>6.0317018386892673</v>
      </c>
      <c r="J225" s="6" t="e">
        <f>IF('Log_working_3-way'!$D225="","",'True_Odds_Calculator_3-way'!#REF!/'True_Odds_Calculator_3-way'!C224-1)</f>
        <v>#REF!</v>
      </c>
      <c r="K225" s="6">
        <f>IF('Log_working_3-way'!$D225="","",1/'True_Odds_Calculator_3-way'!A224+1/'True_Odds_Calculator_3-way'!B224+1/'True_Odds_Calculator_3-way'!C224-1)</f>
        <v>3.0181884856083752E-2</v>
      </c>
    </row>
    <row r="226" spans="4:11" x14ac:dyDescent="0.25">
      <c r="D226">
        <f>solve_for_c('True_Odds_Calculator_3-way'!A225,'True_Odds_Calculator_3-way'!B225,'True_Odds_Calculator_3-way'!C225,'Log_working_3-way'!B$1,'Log_working_3-way'!B$2)</f>
        <v>1.0431863953349754</v>
      </c>
      <c r="F226" s="6" t="e">
        <f>IF('Log_working_3-way'!D226="","",1/'True_Odds_Calculator_3-way'!N225+1/'True_Odds_Calculator_3-way'!O225+1/'True_Odds_Calculator_3-way'!#REF!-1)</f>
        <v>#REF!</v>
      </c>
      <c r="H226" s="6">
        <f>IF('Log_working_3-way'!$D226="","",'True_Odds_Calculator_3-way'!N225/'True_Odds_Calculator_3-way'!A225-1)</f>
        <v>50.65090064497231</v>
      </c>
      <c r="I226" s="6">
        <f>IF('Log_working_3-way'!$D226="","",'True_Odds_Calculator_3-way'!O225/'True_Odds_Calculator_3-way'!B225-1)</f>
        <v>2.9564769072767487</v>
      </c>
      <c r="J226" s="6" t="e">
        <f>IF('Log_working_3-way'!$D226="","",'True_Odds_Calculator_3-way'!#REF!/'True_Odds_Calculator_3-way'!C225-1)</f>
        <v>#REF!</v>
      </c>
      <c r="K226" s="6">
        <f>IF('Log_working_3-way'!$D226="","",1/'True_Odds_Calculator_3-way'!A225+1/'True_Odds_Calculator_3-way'!B225+1/'True_Odds_Calculator_3-way'!C225-1)</f>
        <v>3.2855382881530559E-2</v>
      </c>
    </row>
    <row r="227" spans="4:11" x14ac:dyDescent="0.25">
      <c r="D227">
        <f>solve_for_c('True_Odds_Calculator_3-way'!A226,'True_Odds_Calculator_3-way'!B226,'True_Odds_Calculator_3-way'!C226,'Log_working_3-way'!B$1,'Log_working_3-way'!B$2)</f>
        <v>1.0251285139019919</v>
      </c>
      <c r="F227" s="6" t="e">
        <f>IF('Log_working_3-way'!D227="","",1/'True_Odds_Calculator_3-way'!N226+1/'True_Odds_Calculator_3-way'!O226+1/'True_Odds_Calculator_3-way'!#REF!-1)</f>
        <v>#REF!</v>
      </c>
      <c r="H227" s="6">
        <f>IF('Log_working_3-way'!$D227="","",'True_Odds_Calculator_3-way'!N226/'True_Odds_Calculator_3-way'!A226-1)</f>
        <v>15.438929918473679</v>
      </c>
      <c r="I227" s="6">
        <f>IF('Log_working_3-way'!$D227="","",'True_Odds_Calculator_3-way'!O226/'True_Odds_Calculator_3-way'!B226-1)</f>
        <v>6.9695763807846589</v>
      </c>
      <c r="J227" s="6" t="e">
        <f>IF('Log_working_3-way'!$D227="","",'True_Odds_Calculator_3-way'!#REF!/'True_Odds_Calculator_3-way'!C226-1)</f>
        <v>#REF!</v>
      </c>
      <c r="K227" s="6">
        <f>IF('Log_working_3-way'!$D227="","",1/'True_Odds_Calculator_3-way'!A226+1/'True_Odds_Calculator_3-way'!B226+1/'True_Odds_Calculator_3-way'!C226-1)</f>
        <v>2.7002953455306899E-2</v>
      </c>
    </row>
    <row r="228" spans="4:11" x14ac:dyDescent="0.25">
      <c r="D228">
        <f>solve_for_c('True_Odds_Calculator_3-way'!A227,'True_Odds_Calculator_3-way'!B227,'True_Odds_Calculator_3-way'!C227,'Log_working_3-way'!B$1,'Log_working_3-way'!B$2)</f>
        <v>1.0500924178191666</v>
      </c>
      <c r="F228" s="6" t="e">
        <f>IF('Log_working_3-way'!D228="","",1/'True_Odds_Calculator_3-way'!N227+1/'True_Odds_Calculator_3-way'!O227+1/'True_Odds_Calculator_3-way'!#REF!-1)</f>
        <v>#REF!</v>
      </c>
      <c r="H228" s="6">
        <f>IF('Log_working_3-way'!$D228="","",'True_Odds_Calculator_3-way'!N227/'True_Odds_Calculator_3-way'!A227-1)</f>
        <v>31.726803505298818</v>
      </c>
      <c r="I228" s="6">
        <f>IF('Log_working_3-way'!$D228="","",'True_Odds_Calculator_3-way'!O227/'True_Odds_Calculator_3-way'!B227-1)</f>
        <v>4.9614291997411479</v>
      </c>
      <c r="J228" s="6" t="e">
        <f>IF('Log_working_3-way'!$D228="","",'True_Odds_Calculator_3-way'!#REF!/'True_Odds_Calculator_3-way'!C227-1)</f>
        <v>#REF!</v>
      </c>
      <c r="K228" s="6">
        <f>IF('Log_working_3-way'!$D228="","",1/'True_Odds_Calculator_3-way'!A227+1/'True_Odds_Calculator_3-way'!B227+1/'True_Odds_Calculator_3-way'!C227-1)</f>
        <v>4.8352687397569039E-2</v>
      </c>
    </row>
    <row r="229" spans="4:11" x14ac:dyDescent="0.25">
      <c r="D229">
        <f>solve_for_c('True_Odds_Calculator_3-way'!A228,'True_Odds_Calculator_3-way'!B228,'True_Odds_Calculator_3-way'!C228,'Log_working_3-way'!B$1,'Log_working_3-way'!B$2)</f>
        <v>1.0594631324958996</v>
      </c>
      <c r="F229" s="6" t="e">
        <f>IF('Log_working_3-way'!D229="","",1/'True_Odds_Calculator_3-way'!N228+1/'True_Odds_Calculator_3-way'!O228+1/'True_Odds_Calculator_3-way'!#REF!-1)</f>
        <v>#REF!</v>
      </c>
      <c r="H229" s="6">
        <f>IF('Log_working_3-way'!$D229="","",'True_Odds_Calculator_3-way'!N228/'True_Odds_Calculator_3-way'!A228-1)</f>
        <v>45.311868455380925</v>
      </c>
      <c r="I229" s="6">
        <f>IF('Log_working_3-way'!$D229="","",'True_Odds_Calculator_3-way'!O228/'True_Odds_Calculator_3-way'!B228-1)</f>
        <v>3.2438231801394863</v>
      </c>
      <c r="J229" s="6" t="e">
        <f>IF('Log_working_3-way'!$D229="","",'True_Odds_Calculator_3-way'!#REF!/'True_Odds_Calculator_3-way'!C228-1)</f>
        <v>#REF!</v>
      </c>
      <c r="K229" s="6">
        <f>IF('Log_working_3-way'!$D229="","",1/'True_Odds_Calculator_3-way'!A228+1/'True_Odds_Calculator_3-way'!B228+1/'True_Odds_Calculator_3-way'!C228-1)</f>
        <v>4.9709370045647239E-2</v>
      </c>
    </row>
    <row r="230" spans="4:11" x14ac:dyDescent="0.25">
      <c r="D230">
        <f>solve_for_c('True_Odds_Calculator_3-way'!A229,'True_Odds_Calculator_3-way'!B229,'True_Odds_Calculator_3-way'!C229,'Log_working_3-way'!B$1,'Log_working_3-way'!B$2)</f>
        <v>1.0472572515345004</v>
      </c>
      <c r="F230" s="6" t="e">
        <f>IF('Log_working_3-way'!D230="","",1/'True_Odds_Calculator_3-way'!N229+1/'True_Odds_Calculator_3-way'!O229+1/'True_Odds_Calculator_3-way'!#REF!-1)</f>
        <v>#REF!</v>
      </c>
      <c r="H230" s="6">
        <f>IF('Log_working_3-way'!$D230="","",'True_Odds_Calculator_3-way'!N229/'True_Odds_Calculator_3-way'!A229-1)</f>
        <v>4.4333107085187384</v>
      </c>
      <c r="I230" s="6">
        <f>IF('Log_working_3-way'!$D230="","",'True_Odds_Calculator_3-way'!O229/'True_Odds_Calculator_3-way'!B229-1)</f>
        <v>5.0827814846588275</v>
      </c>
      <c r="J230" s="6" t="e">
        <f>IF('Log_working_3-way'!$D230="","",'True_Odds_Calculator_3-way'!#REF!/'True_Odds_Calculator_3-way'!C229-1)</f>
        <v>#REF!</v>
      </c>
      <c r="K230" s="6">
        <f>IF('Log_working_3-way'!$D230="","",1/'True_Odds_Calculator_3-way'!A229+1/'True_Odds_Calculator_3-way'!B229+1/'True_Odds_Calculator_3-way'!C229-1)</f>
        <v>4.6744292567681534E-2</v>
      </c>
    </row>
    <row r="231" spans="4:11" x14ac:dyDescent="0.25">
      <c r="D231">
        <f>solve_for_c('True_Odds_Calculator_3-way'!A230,'True_Odds_Calculator_3-way'!B230,'True_Odds_Calculator_3-way'!C230,'Log_working_3-way'!B$1,'Log_working_3-way'!B$2)</f>
        <v>1.0249632236287496</v>
      </c>
      <c r="F231" s="6" t="e">
        <f>IF('Log_working_3-way'!D231="","",1/'True_Odds_Calculator_3-way'!N230+1/'True_Odds_Calculator_3-way'!O230+1/'True_Odds_Calculator_3-way'!#REF!-1)</f>
        <v>#REF!</v>
      </c>
      <c r="H231" s="6">
        <f>IF('Log_working_3-way'!$D231="","",'True_Odds_Calculator_3-way'!N230/'True_Odds_Calculator_3-way'!A230-1)</f>
        <v>16.852825758546185</v>
      </c>
      <c r="I231" s="6">
        <f>IF('Log_working_3-way'!$D231="","",'True_Odds_Calculator_3-way'!O230/'True_Odds_Calculator_3-way'!B230-1)</f>
        <v>6.1116234830973077</v>
      </c>
      <c r="J231" s="6" t="e">
        <f>IF('Log_working_3-way'!$D231="","",'True_Odds_Calculator_3-way'!#REF!/'True_Odds_Calculator_3-way'!C230-1)</f>
        <v>#REF!</v>
      </c>
      <c r="K231" s="6">
        <f>IF('Log_working_3-way'!$D231="","",1/'True_Odds_Calculator_3-way'!A230+1/'True_Odds_Calculator_3-way'!B230+1/'True_Odds_Calculator_3-way'!C230-1)</f>
        <v>2.6637297129100457E-2</v>
      </c>
    </row>
    <row r="232" spans="4:11" x14ac:dyDescent="0.25">
      <c r="D232">
        <f>solve_for_c('True_Odds_Calculator_3-way'!A231,'True_Odds_Calculator_3-way'!B231,'True_Odds_Calculator_3-way'!C231,'Log_working_3-way'!B$1,'Log_working_3-way'!B$2)</f>
        <v>1.0266662103081508</v>
      </c>
      <c r="F232" s="6" t="e">
        <f>IF('Log_working_3-way'!D232="","",1/'True_Odds_Calculator_3-way'!N231+1/'True_Odds_Calculator_3-way'!O231+1/'True_Odds_Calculator_3-way'!#REF!-1)</f>
        <v>#REF!</v>
      </c>
      <c r="H232" s="6">
        <f>IF('Log_working_3-way'!$D232="","",'True_Odds_Calculator_3-way'!N231/'True_Odds_Calculator_3-way'!A231-1)</f>
        <v>8.6894717821633503</v>
      </c>
      <c r="I232" s="6">
        <f>IF('Log_working_3-way'!$D232="","",'True_Odds_Calculator_3-way'!O231/'True_Odds_Calculator_3-way'!B231-1)</f>
        <v>5.8299290788568294</v>
      </c>
      <c r="J232" s="6" t="e">
        <f>IF('Log_working_3-way'!$D232="","",'True_Odds_Calculator_3-way'!#REF!/'True_Odds_Calculator_3-way'!C231-1)</f>
        <v>#REF!</v>
      </c>
      <c r="K232" s="6">
        <f>IF('Log_working_3-way'!$D232="","",1/'True_Odds_Calculator_3-way'!A231+1/'True_Odds_Calculator_3-way'!B231+1/'True_Odds_Calculator_3-way'!C231-1)</f>
        <v>2.8328892830197461E-2</v>
      </c>
    </row>
    <row r="233" spans="4:11" x14ac:dyDescent="0.25">
      <c r="D233">
        <f>solve_for_c('True_Odds_Calculator_3-way'!A232,'True_Odds_Calculator_3-way'!B232,'True_Odds_Calculator_3-way'!C232,'Log_working_3-way'!B$1,'Log_working_3-way'!B$2)</f>
        <v>1.0261160806829237</v>
      </c>
      <c r="F233" s="6" t="e">
        <f>IF('Log_working_3-way'!D233="","",1/'True_Odds_Calculator_3-way'!N232+1/'True_Odds_Calculator_3-way'!O232+1/'True_Odds_Calculator_3-way'!#REF!-1)</f>
        <v>#REF!</v>
      </c>
      <c r="H233" s="6">
        <f>IF('Log_working_3-way'!$D233="","",'True_Odds_Calculator_3-way'!N232/'True_Odds_Calculator_3-way'!A232-1)</f>
        <v>18.764098662538476</v>
      </c>
      <c r="I233" s="6">
        <f>IF('Log_working_3-way'!$D233="","",'True_Odds_Calculator_3-way'!O232/'True_Odds_Calculator_3-way'!B232-1)</f>
        <v>6.076771009252667</v>
      </c>
      <c r="J233" s="6" t="e">
        <f>IF('Log_working_3-way'!$D233="","",'True_Odds_Calculator_3-way'!#REF!/'True_Odds_Calculator_3-way'!C232-1)</f>
        <v>#REF!</v>
      </c>
      <c r="K233" s="6">
        <f>IF('Log_working_3-way'!$D233="","",1/'True_Odds_Calculator_3-way'!A232+1/'True_Odds_Calculator_3-way'!B232+1/'True_Odds_Calculator_3-way'!C232-1)</f>
        <v>2.7684537118499275E-2</v>
      </c>
    </row>
    <row r="234" spans="4:11" x14ac:dyDescent="0.25">
      <c r="D234">
        <f>solve_for_c('True_Odds_Calculator_3-way'!A233,'True_Odds_Calculator_3-way'!B233,'True_Odds_Calculator_3-way'!C233,'Log_working_3-way'!B$1,'Log_working_3-way'!B$2)</f>
        <v>1.0259866114482923</v>
      </c>
      <c r="F234" s="6" t="e">
        <f>IF('Log_working_3-way'!D234="","",1/'True_Odds_Calculator_3-way'!N233+1/'True_Odds_Calculator_3-way'!O233+1/'True_Odds_Calculator_3-way'!#REF!-1)</f>
        <v>#REF!</v>
      </c>
      <c r="H234" s="6">
        <f>IF('Log_working_3-way'!$D234="","",'True_Odds_Calculator_3-way'!N233/'True_Odds_Calculator_3-way'!A233-1)</f>
        <v>19.651352225926598</v>
      </c>
      <c r="I234" s="6">
        <f>IF('Log_working_3-way'!$D234="","",'True_Odds_Calculator_3-way'!O233/'True_Odds_Calculator_3-way'!B233-1)</f>
        <v>5.9895674156118242</v>
      </c>
      <c r="J234" s="6" t="e">
        <f>IF('Log_working_3-way'!$D234="","",'True_Odds_Calculator_3-way'!#REF!/'True_Odds_Calculator_3-way'!C233-1)</f>
        <v>#REF!</v>
      </c>
      <c r="K234" s="6">
        <f>IF('Log_working_3-way'!$D234="","",1/'True_Odds_Calculator_3-way'!A233+1/'True_Odds_Calculator_3-way'!B233+1/'True_Odds_Calculator_3-way'!C233-1)</f>
        <v>2.7433470519433012E-2</v>
      </c>
    </row>
    <row r="235" spans="4:11" x14ac:dyDescent="0.25">
      <c r="D235">
        <f>solve_for_c('True_Odds_Calculator_3-way'!A234,'True_Odds_Calculator_3-way'!B234,'True_Odds_Calculator_3-way'!C234,'Log_working_3-way'!B$1,'Log_working_3-way'!B$2)</f>
        <v>1.0252265171455803</v>
      </c>
      <c r="F235" s="6" t="e">
        <f>IF('Log_working_3-way'!D235="","",1/'True_Odds_Calculator_3-way'!N234+1/'True_Odds_Calculator_3-way'!O234+1/'True_Odds_Calculator_3-way'!#REF!-1)</f>
        <v>#REF!</v>
      </c>
      <c r="H235" s="6">
        <f>IF('Log_working_3-way'!$D235="","",'True_Odds_Calculator_3-way'!N234/'True_Odds_Calculator_3-way'!A234-1)</f>
        <v>18.567279649977419</v>
      </c>
      <c r="I235" s="6">
        <f>IF('Log_working_3-way'!$D235="","",'True_Odds_Calculator_3-way'!O234/'True_Odds_Calculator_3-way'!B234-1)</f>
        <v>6.4254544253359711</v>
      </c>
      <c r="J235" s="6" t="e">
        <f>IF('Log_working_3-way'!$D235="","",'True_Odds_Calculator_3-way'!#REF!/'True_Odds_Calculator_3-way'!C234-1)</f>
        <v>#REF!</v>
      </c>
      <c r="K235" s="6">
        <f>IF('Log_working_3-way'!$D235="","",1/'True_Odds_Calculator_3-way'!A234+1/'True_Odds_Calculator_3-way'!B234+1/'True_Odds_Calculator_3-way'!C234-1)</f>
        <v>2.678839082157225E-2</v>
      </c>
    </row>
    <row r="236" spans="4:11" x14ac:dyDescent="0.25">
      <c r="D236">
        <f>solve_for_c('True_Odds_Calculator_3-way'!A235,'True_Odds_Calculator_3-way'!B235,'True_Odds_Calculator_3-way'!C235,'Log_working_3-way'!B$1,'Log_working_3-way'!B$2)</f>
        <v>1.030473262256588</v>
      </c>
      <c r="F236" s="6" t="e">
        <f>IF('Log_working_3-way'!D236="","",1/'True_Odds_Calculator_3-way'!N235+1/'True_Odds_Calculator_3-way'!O235+1/'True_Odds_Calculator_3-way'!#REF!-1)</f>
        <v>#REF!</v>
      </c>
      <c r="H236" s="6">
        <f>IF('Log_working_3-way'!$D236="","",'True_Odds_Calculator_3-way'!N235/'True_Odds_Calculator_3-way'!A235-1)</f>
        <v>27.748199130448764</v>
      </c>
      <c r="I236" s="6">
        <f>IF('Log_working_3-way'!$D236="","",'True_Odds_Calculator_3-way'!O235/'True_Odds_Calculator_3-way'!B235-1)</f>
        <v>5.6699037153619241</v>
      </c>
      <c r="J236" s="6" t="e">
        <f>IF('Log_working_3-way'!$D236="","",'True_Odds_Calculator_3-way'!#REF!/'True_Odds_Calculator_3-way'!C235-1)</f>
        <v>#REF!</v>
      </c>
      <c r="K236" s="6">
        <f>IF('Log_working_3-way'!$D236="","",1/'True_Odds_Calculator_3-way'!A235+1/'True_Odds_Calculator_3-way'!B235+1/'True_Odds_Calculator_3-way'!C235-1)</f>
        <v>3.0483590806832161E-2</v>
      </c>
    </row>
    <row r="237" spans="4:11" x14ac:dyDescent="0.25">
      <c r="D237">
        <f>solve_for_c('True_Odds_Calculator_3-way'!A236,'True_Odds_Calculator_3-way'!B236,'True_Odds_Calculator_3-way'!C236,'Log_working_3-way'!B$1,'Log_working_3-way'!B$2)</f>
        <v>1.0335769628789215</v>
      </c>
      <c r="F237" s="6" t="e">
        <f>IF('Log_working_3-way'!D237="","",1/'True_Odds_Calculator_3-way'!N236+1/'True_Odds_Calculator_3-way'!O236+1/'True_Odds_Calculator_3-way'!#REF!-1)</f>
        <v>#REF!</v>
      </c>
      <c r="H237" s="6">
        <f>IF('Log_working_3-way'!$D237="","",'True_Odds_Calculator_3-way'!N236/'True_Odds_Calculator_3-way'!A236-1)</f>
        <v>36.109834810734206</v>
      </c>
      <c r="I237" s="6">
        <f>IF('Log_working_3-way'!$D237="","",'True_Odds_Calculator_3-way'!O236/'True_Odds_Calculator_3-way'!B236-1)</f>
        <v>4.5474194426604333</v>
      </c>
      <c r="J237" s="6" t="e">
        <f>IF('Log_working_3-way'!$D237="","",'True_Odds_Calculator_3-way'!#REF!/'True_Odds_Calculator_3-way'!C236-1)</f>
        <v>#REF!</v>
      </c>
      <c r="K237" s="6">
        <f>IF('Log_working_3-way'!$D237="","",1/'True_Odds_Calculator_3-way'!A236+1/'True_Odds_Calculator_3-way'!B236+1/'True_Odds_Calculator_3-way'!C236-1)</f>
        <v>3.1078783615540839E-2</v>
      </c>
    </row>
    <row r="238" spans="4:11" x14ac:dyDescent="0.25">
      <c r="D238">
        <f>solve_for_c('True_Odds_Calculator_3-way'!A237,'True_Odds_Calculator_3-way'!B237,'True_Odds_Calculator_3-way'!C237,'Log_working_3-way'!B$1,'Log_working_3-way'!B$2)</f>
        <v>1.0345003195668754</v>
      </c>
      <c r="F238" s="6" t="e">
        <f>IF('Log_working_3-way'!D238="","",1/'True_Odds_Calculator_3-way'!N237+1/'True_Odds_Calculator_3-way'!O237+1/'True_Odds_Calculator_3-way'!#REF!-1)</f>
        <v>#REF!</v>
      </c>
      <c r="H238" s="6">
        <f>IF('Log_working_3-way'!$D238="","",'True_Odds_Calculator_3-way'!N237/'True_Odds_Calculator_3-way'!A237-1)</f>
        <v>35.976763054649027</v>
      </c>
      <c r="I238" s="6">
        <f>IF('Log_working_3-way'!$D238="","",'True_Odds_Calculator_3-way'!O237/'True_Odds_Calculator_3-way'!B237-1)</f>
        <v>4.3223467995009539</v>
      </c>
      <c r="J238" s="6" t="e">
        <f>IF('Log_working_3-way'!$D238="","",'True_Odds_Calculator_3-way'!#REF!/'True_Odds_Calculator_3-way'!C237-1)</f>
        <v>#REF!</v>
      </c>
      <c r="K238" s="6">
        <f>IF('Log_working_3-way'!$D238="","",1/'True_Odds_Calculator_3-way'!A237+1/'True_Odds_Calculator_3-way'!B237+1/'True_Odds_Calculator_3-way'!C237-1)</f>
        <v>3.1981403250464835E-2</v>
      </c>
    </row>
    <row r="239" spans="4:11" x14ac:dyDescent="0.25">
      <c r="D239">
        <f>solve_for_c('True_Odds_Calculator_3-way'!A238,'True_Odds_Calculator_3-way'!B238,'True_Odds_Calculator_3-way'!C238,'Log_working_3-way'!B$1,'Log_working_3-way'!B$2)</f>
        <v>1.0312468434269175</v>
      </c>
      <c r="F239" s="6" t="e">
        <f>IF('Log_working_3-way'!D239="","",1/'True_Odds_Calculator_3-way'!N238+1/'True_Odds_Calculator_3-way'!O238+1/'True_Odds_Calculator_3-way'!#REF!-1)</f>
        <v>#REF!</v>
      </c>
      <c r="H239" s="6">
        <f>IF('Log_working_3-way'!$D239="","",'True_Odds_Calculator_3-way'!N238/'True_Odds_Calculator_3-way'!A238-1)</f>
        <v>20.177788306593929</v>
      </c>
      <c r="I239" s="6">
        <f>IF('Log_working_3-way'!$D239="","",'True_Odds_Calculator_3-way'!O238/'True_Odds_Calculator_3-way'!B238-1)</f>
        <v>6.0084546861542911</v>
      </c>
      <c r="J239" s="6" t="e">
        <f>IF('Log_working_3-way'!$D239="","",'True_Odds_Calculator_3-way'!#REF!/'True_Odds_Calculator_3-way'!C238-1)</f>
        <v>#REF!</v>
      </c>
      <c r="K239" s="6">
        <f>IF('Log_working_3-way'!$D239="","",1/'True_Odds_Calculator_3-way'!A238+1/'True_Odds_Calculator_3-way'!B238+1/'True_Odds_Calculator_3-way'!C238-1)</f>
        <v>3.2842828971753946E-2</v>
      </c>
    </row>
    <row r="240" spans="4:11" x14ac:dyDescent="0.25">
      <c r="D240">
        <f>solve_for_c('True_Odds_Calculator_3-way'!A239,'True_Odds_Calculator_3-way'!B239,'True_Odds_Calculator_3-way'!C239,'Log_working_3-way'!B$1,'Log_working_3-way'!B$2)</f>
        <v>1.0397440933463249</v>
      </c>
      <c r="F240" s="6" t="e">
        <f>IF('Log_working_3-way'!D240="","",1/'True_Odds_Calculator_3-way'!N239+1/'True_Odds_Calculator_3-way'!O239+1/'True_Odds_Calculator_3-way'!#REF!-1)</f>
        <v>#REF!</v>
      </c>
      <c r="H240" s="6">
        <f>IF('Log_working_3-way'!$D240="","",'True_Odds_Calculator_3-way'!N239/'True_Odds_Calculator_3-way'!A239-1)</f>
        <v>35.923095172985597</v>
      </c>
      <c r="I240" s="6">
        <f>IF('Log_working_3-way'!$D240="","",'True_Odds_Calculator_3-way'!O239/'True_Odds_Calculator_3-way'!B239-1)</f>
        <v>4.4156101566533872</v>
      </c>
      <c r="J240" s="6" t="e">
        <f>IF('Log_working_3-way'!$D240="","",'True_Odds_Calculator_3-way'!#REF!/'True_Odds_Calculator_3-way'!C239-1)</f>
        <v>#REF!</v>
      </c>
      <c r="K240" s="6">
        <f>IF('Log_working_3-way'!$D240="","",1/'True_Odds_Calculator_3-way'!A239+1/'True_Odds_Calculator_3-way'!B239+1/'True_Odds_Calculator_3-way'!C239-1)</f>
        <v>3.684075315280988E-2</v>
      </c>
    </row>
    <row r="241" spans="4:11" x14ac:dyDescent="0.25">
      <c r="D241">
        <f>solve_for_c('True_Odds_Calculator_3-way'!A240,'True_Odds_Calculator_3-way'!B240,'True_Odds_Calculator_3-way'!C240,'Log_working_3-way'!B$1,'Log_working_3-way'!B$2)</f>
        <v>1.0404858760513465</v>
      </c>
      <c r="F241" s="6" t="e">
        <f>IF('Log_working_3-way'!D241="","",1/'True_Odds_Calculator_3-way'!N240+1/'True_Odds_Calculator_3-way'!O240+1/'True_Odds_Calculator_3-way'!#REF!-1)</f>
        <v>#REF!</v>
      </c>
      <c r="H241" s="6">
        <f>IF('Log_working_3-way'!$D241="","",'True_Odds_Calculator_3-way'!N240/'True_Odds_Calculator_3-way'!A240-1)</f>
        <v>12.183392423453874</v>
      </c>
      <c r="I241" s="6">
        <f>IF('Log_working_3-way'!$D241="","",'True_Odds_Calculator_3-way'!O240/'True_Odds_Calculator_3-way'!B240-1)</f>
        <v>10.277959242051461</v>
      </c>
      <c r="J241" s="6" t="e">
        <f>IF('Log_working_3-way'!$D241="","",'True_Odds_Calculator_3-way'!#REF!/'True_Odds_Calculator_3-way'!C240-1)</f>
        <v>#REF!</v>
      </c>
      <c r="K241" s="6">
        <f>IF('Log_working_3-way'!$D241="","",1/'True_Odds_Calculator_3-way'!A240+1/'True_Odds_Calculator_3-way'!B240+1/'True_Odds_Calculator_3-way'!C240-1)</f>
        <v>4.3633951697878759E-2</v>
      </c>
    </row>
    <row r="242" spans="4:11" x14ac:dyDescent="0.25">
      <c r="D242">
        <f>solve_for_c('True_Odds_Calculator_3-way'!A241,'True_Odds_Calculator_3-way'!B241,'True_Odds_Calculator_3-way'!C241,'Log_working_3-way'!B$1,'Log_working_3-way'!B$2)</f>
        <v>1.0411786613923251</v>
      </c>
      <c r="F242" s="6" t="e">
        <f>IF('Log_working_3-way'!D242="","",1/'True_Odds_Calculator_3-way'!N241+1/'True_Odds_Calculator_3-way'!O241+1/'True_Odds_Calculator_3-way'!#REF!-1)</f>
        <v>#REF!</v>
      </c>
      <c r="H242" s="6">
        <f>IF('Log_working_3-way'!$D242="","",'True_Odds_Calculator_3-way'!N241/'True_Odds_Calculator_3-way'!A241-1)</f>
        <v>9.5051603089701047</v>
      </c>
      <c r="I242" s="6">
        <f>IF('Log_working_3-way'!$D242="","",'True_Odds_Calculator_3-way'!O241/'True_Odds_Calculator_3-way'!B241-1)</f>
        <v>9.5748460901521426</v>
      </c>
      <c r="J242" s="6" t="e">
        <f>IF('Log_working_3-way'!$D242="","",'True_Odds_Calculator_3-way'!#REF!/'True_Odds_Calculator_3-way'!C241-1)</f>
        <v>#REF!</v>
      </c>
      <c r="K242" s="6">
        <f>IF('Log_working_3-way'!$D242="","",1/'True_Odds_Calculator_3-way'!A241+1/'True_Odds_Calculator_3-way'!B241+1/'True_Odds_Calculator_3-way'!C241-1)</f>
        <v>4.4300593567006885E-2</v>
      </c>
    </row>
    <row r="243" spans="4:11" x14ac:dyDescent="0.25">
      <c r="D243">
        <f>solve_for_c('True_Odds_Calculator_3-way'!A242,'True_Odds_Calculator_3-way'!B242,'True_Odds_Calculator_3-way'!C242,'Log_working_3-way'!B$1,'Log_working_3-way'!B$2)</f>
        <v>1.0451103136895881</v>
      </c>
      <c r="F243" s="6" t="e">
        <f>IF('Log_working_3-way'!D243="","",1/'True_Odds_Calculator_3-way'!N242+1/'True_Odds_Calculator_3-way'!O242+1/'True_Odds_Calculator_3-way'!#REF!-1)</f>
        <v>#REF!</v>
      </c>
      <c r="H243" s="6">
        <f>IF('Log_working_3-way'!$D243="","",'True_Odds_Calculator_3-way'!N242/'True_Odds_Calculator_3-way'!A242-1)</f>
        <v>45.857566031352512</v>
      </c>
      <c r="I243" s="6">
        <f>IF('Log_working_3-way'!$D243="","",'True_Odds_Calculator_3-way'!O242/'True_Odds_Calculator_3-way'!B242-1)</f>
        <v>3.8387343404879539</v>
      </c>
      <c r="J243" s="6" t="e">
        <f>IF('Log_working_3-way'!$D243="","",'True_Odds_Calculator_3-way'!#REF!/'True_Odds_Calculator_3-way'!C242-1)</f>
        <v>#REF!</v>
      </c>
      <c r="K243" s="6">
        <f>IF('Log_working_3-way'!$D243="","",1/'True_Odds_Calculator_3-way'!A242+1/'True_Odds_Calculator_3-way'!B242+1/'True_Odds_Calculator_3-way'!C242-1)</f>
        <v>3.6379350986092573E-2</v>
      </c>
    </row>
    <row r="244" spans="4:11" x14ac:dyDescent="0.25">
      <c r="D244">
        <f>solve_for_c('True_Odds_Calculator_3-way'!A243,'True_Odds_Calculator_3-way'!B243,'True_Odds_Calculator_3-way'!C243,'Log_working_3-way'!B$1,'Log_working_3-way'!B$2)</f>
        <v>1.029776170869958</v>
      </c>
      <c r="F244" s="6" t="e">
        <f>IF('Log_working_3-way'!D244="","",1/'True_Odds_Calculator_3-way'!N243+1/'True_Odds_Calculator_3-way'!O243+1/'True_Odds_Calculator_3-way'!#REF!-1)</f>
        <v>#REF!</v>
      </c>
      <c r="H244" s="6">
        <f>IF('Log_working_3-way'!$D244="","",'True_Odds_Calculator_3-way'!N243/'True_Odds_Calculator_3-way'!A243-1)</f>
        <v>29.913568420918686</v>
      </c>
      <c r="I244" s="6">
        <f>IF('Log_working_3-way'!$D244="","",'True_Odds_Calculator_3-way'!O243/'True_Odds_Calculator_3-way'!B243-1)</f>
        <v>5.5966664283545677</v>
      </c>
      <c r="J244" s="6" t="e">
        <f>IF('Log_working_3-way'!$D244="","",'True_Odds_Calculator_3-way'!#REF!/'True_Odds_Calculator_3-way'!C243-1)</f>
        <v>#REF!</v>
      </c>
      <c r="K244" s="6">
        <f>IF('Log_working_3-way'!$D244="","",1/'True_Odds_Calculator_3-way'!A243+1/'True_Odds_Calculator_3-way'!B243+1/'True_Odds_Calculator_3-way'!C243-1)</f>
        <v>2.9061708195566416E-2</v>
      </c>
    </row>
    <row r="245" spans="4:11" x14ac:dyDescent="0.25">
      <c r="D245">
        <f>solve_for_c('True_Odds_Calculator_3-way'!A244,'True_Odds_Calculator_3-way'!B244,'True_Odds_Calculator_3-way'!C244,'Log_working_3-way'!B$1,'Log_working_3-way'!B$2)</f>
        <v>1.0246820151016864</v>
      </c>
      <c r="F245" s="6" t="e">
        <f>IF('Log_working_3-way'!D245="","",1/'True_Odds_Calculator_3-way'!N244+1/'True_Odds_Calculator_3-way'!O244+1/'True_Odds_Calculator_3-way'!#REF!-1)</f>
        <v>#REF!</v>
      </c>
      <c r="H245" s="6">
        <f>IF('Log_working_3-way'!$D245="","",'True_Odds_Calculator_3-way'!N244/'True_Odds_Calculator_3-way'!A244-1)</f>
        <v>8.976092572808879</v>
      </c>
      <c r="I245" s="6">
        <f>IF('Log_working_3-way'!$D245="","",'True_Odds_Calculator_3-way'!O244/'True_Odds_Calculator_3-way'!B244-1)</f>
        <v>6.9219189475837419</v>
      </c>
      <c r="J245" s="6" t="e">
        <f>IF('Log_working_3-way'!$D245="","",'True_Odds_Calculator_3-way'!#REF!/'True_Odds_Calculator_3-way'!C244-1)</f>
        <v>#REF!</v>
      </c>
      <c r="K245" s="6">
        <f>IF('Log_working_3-way'!$D245="","",1/'True_Odds_Calculator_3-way'!A244+1/'True_Odds_Calculator_3-way'!B244+1/'True_Odds_Calculator_3-way'!C244-1)</f>
        <v>2.6486401490531053E-2</v>
      </c>
    </row>
    <row r="246" spans="4:11" x14ac:dyDescent="0.25">
      <c r="D246">
        <f>solve_for_c('True_Odds_Calculator_3-way'!A245,'True_Odds_Calculator_3-way'!B245,'True_Odds_Calculator_3-way'!C245,'Log_working_3-way'!B$1,'Log_working_3-way'!B$2)</f>
        <v>1.0261032613155729</v>
      </c>
      <c r="F246" s="6" t="e">
        <f>IF('Log_working_3-way'!D246="","",1/'True_Odds_Calculator_3-way'!N245+1/'True_Odds_Calculator_3-way'!O245+1/'True_Odds_Calculator_3-way'!#REF!-1)</f>
        <v>#REF!</v>
      </c>
      <c r="H246" s="6">
        <f>IF('Log_working_3-way'!$D246="","",'True_Odds_Calculator_3-way'!N245/'True_Odds_Calculator_3-way'!A245-1)</f>
        <v>13.944390970269344</v>
      </c>
      <c r="I246" s="6">
        <f>IF('Log_working_3-way'!$D246="","",'True_Odds_Calculator_3-way'!O245/'True_Odds_Calculator_3-way'!B245-1)</f>
        <v>5.4883855994348894</v>
      </c>
      <c r="J246" s="6" t="e">
        <f>IF('Log_working_3-way'!$D246="","",'True_Odds_Calculator_3-way'!#REF!/'True_Odds_Calculator_3-way'!C245-1)</f>
        <v>#REF!</v>
      </c>
      <c r="K246" s="6">
        <f>IF('Log_working_3-way'!$D246="","",1/'True_Odds_Calculator_3-way'!A245+1/'True_Odds_Calculator_3-way'!B245+1/'True_Odds_Calculator_3-way'!C245-1)</f>
        <v>2.7913286127673409E-2</v>
      </c>
    </row>
    <row r="247" spans="4:11" x14ac:dyDescent="0.25">
      <c r="D247">
        <f>solve_for_c('True_Odds_Calculator_3-way'!A246,'True_Odds_Calculator_3-way'!B246,'True_Odds_Calculator_3-way'!C246,'Log_working_3-way'!B$1,'Log_working_3-way'!B$2)</f>
        <v>1.0273462643670577</v>
      </c>
      <c r="F247" s="6" t="e">
        <f>IF('Log_working_3-way'!D247="","",1/'True_Odds_Calculator_3-way'!N246+1/'True_Odds_Calculator_3-way'!O246+1/'True_Odds_Calculator_3-way'!#REF!-1)</f>
        <v>#REF!</v>
      </c>
      <c r="H247" s="6">
        <f>IF('Log_working_3-way'!$D247="","",'True_Odds_Calculator_3-way'!N246/'True_Odds_Calculator_3-way'!A246-1)</f>
        <v>22.181368862038514</v>
      </c>
      <c r="I247" s="6">
        <f>IF('Log_working_3-way'!$D247="","",'True_Odds_Calculator_3-way'!O246/'True_Odds_Calculator_3-way'!B246-1)</f>
        <v>6.9073792130515885</v>
      </c>
      <c r="J247" s="6" t="e">
        <f>IF('Log_working_3-way'!$D247="","",'True_Odds_Calculator_3-way'!#REF!/'True_Odds_Calculator_3-way'!C246-1)</f>
        <v>#REF!</v>
      </c>
      <c r="K247" s="6">
        <f>IF('Log_working_3-way'!$D247="","",1/'True_Odds_Calculator_3-way'!A246+1/'True_Odds_Calculator_3-way'!B246+1/'True_Odds_Calculator_3-way'!C246-1)</f>
        <v>2.8459638652390318E-2</v>
      </c>
    </row>
    <row r="248" spans="4:11" x14ac:dyDescent="0.25">
      <c r="D248">
        <f>solve_for_c('True_Odds_Calculator_3-way'!A247,'True_Odds_Calculator_3-way'!B247,'True_Odds_Calculator_3-way'!C247,'Log_working_3-way'!B$1,'Log_working_3-way'!B$2)</f>
        <v>1.0415709372707673</v>
      </c>
      <c r="F248" s="6" t="e">
        <f>IF('Log_working_3-way'!D248="","",1/'True_Odds_Calculator_3-way'!N247+1/'True_Odds_Calculator_3-way'!O247+1/'True_Odds_Calculator_3-way'!#REF!-1)</f>
        <v>#REF!</v>
      </c>
      <c r="H248" s="6">
        <f>IF('Log_working_3-way'!$D248="","",'True_Odds_Calculator_3-way'!N247/'True_Odds_Calculator_3-way'!A247-1)</f>
        <v>18.388646112216989</v>
      </c>
      <c r="I248" s="6">
        <f>IF('Log_working_3-way'!$D248="","",'True_Odds_Calculator_3-way'!O247/'True_Odds_Calculator_3-way'!B247-1)</f>
        <v>8.2103640930328972</v>
      </c>
      <c r="J248" s="6" t="e">
        <f>IF('Log_working_3-way'!$D248="","",'True_Odds_Calculator_3-way'!#REF!/'True_Odds_Calculator_3-way'!C247-1)</f>
        <v>#REF!</v>
      </c>
      <c r="K248" s="6">
        <f>IF('Log_working_3-way'!$D248="","",1/'True_Odds_Calculator_3-way'!A247+1/'True_Odds_Calculator_3-way'!B247+1/'True_Odds_Calculator_3-way'!C247-1)</f>
        <v>4.3975951584647177E-2</v>
      </c>
    </row>
    <row r="249" spans="4:11" x14ac:dyDescent="0.25">
      <c r="D249">
        <f>solve_for_c('True_Odds_Calculator_3-way'!A248,'True_Odds_Calculator_3-way'!B248,'True_Odds_Calculator_3-way'!C248,'Log_working_3-way'!B$1,'Log_working_3-way'!B$2)</f>
        <v>1.0416550614890596</v>
      </c>
      <c r="F249" s="6" t="e">
        <f>IF('Log_working_3-way'!D249="","",1/'True_Odds_Calculator_3-way'!N248+1/'True_Odds_Calculator_3-way'!O248+1/'True_Odds_Calculator_3-way'!#REF!-1)</f>
        <v>#REF!</v>
      </c>
      <c r="H249" s="6">
        <f>IF('Log_working_3-way'!$D249="","",'True_Odds_Calculator_3-way'!N248/'True_Odds_Calculator_3-way'!A248-1)</f>
        <v>36.511203245759638</v>
      </c>
      <c r="I249" s="6">
        <f>IF('Log_working_3-way'!$D249="","",'True_Odds_Calculator_3-way'!O248/'True_Odds_Calculator_3-way'!B248-1)</f>
        <v>5.5940205846715996</v>
      </c>
      <c r="J249" s="6" t="e">
        <f>IF('Log_working_3-way'!$D249="","",'True_Odds_Calculator_3-way'!#REF!/'True_Odds_Calculator_3-way'!C248-1)</f>
        <v>#REF!</v>
      </c>
      <c r="K249" s="6">
        <f>IF('Log_working_3-way'!$D249="","",1/'True_Odds_Calculator_3-way'!A248+1/'True_Odds_Calculator_3-way'!B248+1/'True_Odds_Calculator_3-way'!C248-1)</f>
        <v>3.8029201780732658E-2</v>
      </c>
    </row>
    <row r="250" spans="4:11" x14ac:dyDescent="0.25">
      <c r="D250">
        <f>solve_for_c('True_Odds_Calculator_3-way'!A249,'True_Odds_Calculator_3-way'!B249,'True_Odds_Calculator_3-way'!C249,'Log_working_3-way'!B$1,'Log_working_3-way'!B$2)</f>
        <v>1.0301165590710806</v>
      </c>
      <c r="F250" s="6" t="e">
        <f>IF('Log_working_3-way'!D250="","",1/'True_Odds_Calculator_3-way'!N249+1/'True_Odds_Calculator_3-way'!O249+1/'True_Odds_Calculator_3-way'!#REF!-1)</f>
        <v>#REF!</v>
      </c>
      <c r="H250" s="6">
        <f>IF('Log_working_3-way'!$D250="","",'True_Odds_Calculator_3-way'!N249/'True_Odds_Calculator_3-way'!A249-1)</f>
        <v>10.960150216639065</v>
      </c>
      <c r="I250" s="6">
        <f>IF('Log_working_3-way'!$D250="","",'True_Odds_Calculator_3-way'!O249/'True_Odds_Calculator_3-way'!B249-1)</f>
        <v>9.7143820617264467</v>
      </c>
      <c r="J250" s="6" t="e">
        <f>IF('Log_working_3-way'!$D250="","",'True_Odds_Calculator_3-way'!#REF!/'True_Odds_Calculator_3-way'!C249-1)</f>
        <v>#REF!</v>
      </c>
      <c r="K250" s="6">
        <f>IF('Log_working_3-way'!$D250="","",1/'True_Odds_Calculator_3-way'!A249+1/'True_Odds_Calculator_3-way'!B249+1/'True_Odds_Calculator_3-way'!C249-1)</f>
        <v>3.2632637201377657E-2</v>
      </c>
    </row>
    <row r="251" spans="4:11" x14ac:dyDescent="0.25">
      <c r="D251">
        <f>solve_for_c('True_Odds_Calculator_3-way'!A250,'True_Odds_Calculator_3-way'!B250,'True_Odds_Calculator_3-way'!C250,'Log_working_3-way'!B$1,'Log_working_3-way'!B$2)</f>
        <v>1.0304857873482249</v>
      </c>
      <c r="F251" s="6" t="e">
        <f>IF('Log_working_3-way'!D251="","",1/'True_Odds_Calculator_3-way'!N250+1/'True_Odds_Calculator_3-way'!O250+1/'True_Odds_Calculator_3-way'!#REF!-1)</f>
        <v>#REF!</v>
      </c>
      <c r="H251" s="6">
        <f>IF('Log_working_3-way'!$D251="","",'True_Odds_Calculator_3-way'!N250/'True_Odds_Calculator_3-way'!A250-1)</f>
        <v>9.0245997370943876</v>
      </c>
      <c r="I251" s="6">
        <f>IF('Log_working_3-way'!$D251="","",'True_Odds_Calculator_3-way'!O250/'True_Odds_Calculator_3-way'!B250-1)</f>
        <v>9.2214775194937957</v>
      </c>
      <c r="J251" s="6" t="e">
        <f>IF('Log_working_3-way'!$D251="","",'True_Odds_Calculator_3-way'!#REF!/'True_Odds_Calculator_3-way'!C250-1)</f>
        <v>#REF!</v>
      </c>
      <c r="K251" s="6">
        <f>IF('Log_working_3-way'!$D251="","",1/'True_Odds_Calculator_3-way'!A250+1/'True_Odds_Calculator_3-way'!B250+1/'True_Odds_Calculator_3-way'!C250-1)</f>
        <v>3.2928928799476287E-2</v>
      </c>
    </row>
    <row r="252" spans="4:11" x14ac:dyDescent="0.25">
      <c r="D252">
        <f>solve_for_c('True_Odds_Calculator_3-way'!A251,'True_Odds_Calculator_3-way'!B251,'True_Odds_Calculator_3-way'!C251,'Log_working_3-way'!B$1,'Log_working_3-way'!B$2)</f>
        <v>1.047756457996919</v>
      </c>
      <c r="F252" s="6" t="e">
        <f>IF('Log_working_3-way'!D252="","",1/'True_Odds_Calculator_3-way'!N251+1/'True_Odds_Calculator_3-way'!O251+1/'True_Odds_Calculator_3-way'!#REF!-1)</f>
        <v>#REF!</v>
      </c>
      <c r="H252" s="6">
        <f>IF('Log_working_3-way'!$D252="","",'True_Odds_Calculator_3-way'!N251/'True_Odds_Calculator_3-way'!A251-1)</f>
        <v>0.25908475668655084</v>
      </c>
      <c r="I252" s="6">
        <f>IF('Log_working_3-way'!$D252="","",'True_Odds_Calculator_3-way'!O251/'True_Odds_Calculator_3-way'!B251-1)</f>
        <v>3.912337674628529</v>
      </c>
      <c r="J252" s="6" t="e">
        <f>IF('Log_working_3-way'!$D252="","",'True_Odds_Calculator_3-way'!#REF!/'True_Odds_Calculator_3-way'!C251-1)</f>
        <v>#REF!</v>
      </c>
      <c r="K252" s="6">
        <f>IF('Log_working_3-way'!$D252="","",1/'True_Odds_Calculator_3-way'!A251+1/'True_Odds_Calculator_3-way'!B251+1/'True_Odds_Calculator_3-way'!C251-1)</f>
        <v>3.855101004473882E-2</v>
      </c>
    </row>
    <row r="253" spans="4:11" x14ac:dyDescent="0.25">
      <c r="D253">
        <f>solve_for_c('True_Odds_Calculator_3-way'!A252,'True_Odds_Calculator_3-way'!B252,'True_Odds_Calculator_3-way'!C252,'Log_working_3-way'!B$1,'Log_working_3-way'!B$2)</f>
        <v>1.0303408967294894</v>
      </c>
      <c r="F253" s="6" t="e">
        <f>IF('Log_working_3-way'!D253="","",1/'True_Odds_Calculator_3-way'!N252+1/'True_Odds_Calculator_3-way'!O252+1/'True_Odds_Calculator_3-way'!#REF!-1)</f>
        <v>#REF!</v>
      </c>
      <c r="H253" s="6">
        <f>IF('Log_working_3-way'!$D253="","",'True_Odds_Calculator_3-way'!N252/'True_Odds_Calculator_3-way'!A252-1)</f>
        <v>12.785985311475635</v>
      </c>
      <c r="I253" s="6">
        <f>IF('Log_working_3-way'!$D253="","",'True_Odds_Calculator_3-way'!O252/'True_Odds_Calculator_3-way'!B252-1)</f>
        <v>10.12462876757686</v>
      </c>
      <c r="J253" s="6" t="e">
        <f>IF('Log_working_3-way'!$D253="","",'True_Odds_Calculator_3-way'!#REF!/'True_Odds_Calculator_3-way'!C252-1)</f>
        <v>#REF!</v>
      </c>
      <c r="K253" s="6">
        <f>IF('Log_working_3-way'!$D253="","",1/'True_Odds_Calculator_3-way'!A252+1/'True_Odds_Calculator_3-way'!B252+1/'True_Odds_Calculator_3-way'!C252-1)</f>
        <v>3.2797237616027042E-2</v>
      </c>
    </row>
    <row r="254" spans="4:11" x14ac:dyDescent="0.25">
      <c r="D254">
        <f>solve_for_c('True_Odds_Calculator_3-way'!A253,'True_Odds_Calculator_3-way'!B253,'True_Odds_Calculator_3-way'!C253,'Log_working_3-way'!B$1,'Log_working_3-way'!B$2)</f>
        <v>1.034379207399077</v>
      </c>
      <c r="F254" s="6" t="e">
        <f>IF('Log_working_3-way'!D254="","",1/'True_Odds_Calculator_3-way'!N253+1/'True_Odds_Calculator_3-way'!O253+1/'True_Odds_Calculator_3-way'!#REF!-1)</f>
        <v>#REF!</v>
      </c>
      <c r="H254" s="6">
        <f>IF('Log_working_3-way'!$D254="","",'True_Odds_Calculator_3-way'!N253/'True_Odds_Calculator_3-way'!A253-1)</f>
        <v>5.6681440673139027</v>
      </c>
      <c r="I254" s="6">
        <f>IF('Log_working_3-way'!$D254="","",'True_Odds_Calculator_3-way'!O253/'True_Odds_Calculator_3-way'!B253-1)</f>
        <v>5.7388931113359627</v>
      </c>
      <c r="J254" s="6" t="e">
        <f>IF('Log_working_3-way'!$D254="","",'True_Odds_Calculator_3-way'!#REF!/'True_Odds_Calculator_3-way'!C253-1)</f>
        <v>#REF!</v>
      </c>
      <c r="K254" s="6">
        <f>IF('Log_working_3-way'!$D254="","",1/'True_Odds_Calculator_3-way'!A253+1/'True_Odds_Calculator_3-way'!B253+1/'True_Odds_Calculator_3-way'!C253-1)</f>
        <v>3.5322372485076192E-2</v>
      </c>
    </row>
    <row r="255" spans="4:11" x14ac:dyDescent="0.25">
      <c r="D255">
        <f>solve_for_c('True_Odds_Calculator_3-way'!A254,'True_Odds_Calculator_3-way'!B254,'True_Odds_Calculator_3-way'!C254,'Log_working_3-way'!B$1,'Log_working_3-way'!B$2)</f>
        <v>1.0297313410725379</v>
      </c>
      <c r="F255" s="6" t="e">
        <f>IF('Log_working_3-way'!D255="","",1/'True_Odds_Calculator_3-way'!N254+1/'True_Odds_Calculator_3-way'!O254+1/'True_Odds_Calculator_3-way'!#REF!-1)</f>
        <v>#REF!</v>
      </c>
      <c r="H255" s="6">
        <f>IF('Log_working_3-way'!$D255="","",'True_Odds_Calculator_3-way'!N254/'True_Odds_Calculator_3-way'!A254-1)</f>
        <v>8.820319920090478</v>
      </c>
      <c r="I255" s="6">
        <f>IF('Log_working_3-way'!$D255="","",'True_Odds_Calculator_3-way'!O254/'True_Odds_Calculator_3-way'!B254-1)</f>
        <v>7.4253031459980416</v>
      </c>
      <c r="J255" s="6" t="e">
        <f>IF('Log_working_3-way'!$D255="","",'True_Odds_Calculator_3-way'!#REF!/'True_Odds_Calculator_3-way'!C254-1)</f>
        <v>#REF!</v>
      </c>
      <c r="K255" s="6">
        <f>IF('Log_working_3-way'!$D255="","",1/'True_Odds_Calculator_3-way'!A254+1/'True_Odds_Calculator_3-way'!B254+1/'True_Odds_Calculator_3-way'!C254-1)</f>
        <v>3.1866630158085218E-2</v>
      </c>
    </row>
    <row r="256" spans="4:11" x14ac:dyDescent="0.25">
      <c r="D256">
        <f>solve_for_c('True_Odds_Calculator_3-way'!A255,'True_Odds_Calculator_3-way'!B255,'True_Odds_Calculator_3-way'!C255,'Log_working_3-way'!B$1,'Log_working_3-way'!B$2)</f>
        <v>1.0306812614426313</v>
      </c>
      <c r="F256" s="6" t="e">
        <f>IF('Log_working_3-way'!D256="","",1/'True_Odds_Calculator_3-way'!N255+1/'True_Odds_Calculator_3-way'!O255+1/'True_Odds_Calculator_3-way'!#REF!-1)</f>
        <v>#REF!</v>
      </c>
      <c r="H256" s="6">
        <f>IF('Log_working_3-way'!$D256="","",'True_Odds_Calculator_3-way'!N255/'True_Odds_Calculator_3-way'!A255-1)</f>
        <v>15.768797403111627</v>
      </c>
      <c r="I256" s="6">
        <f>IF('Log_working_3-way'!$D256="","",'True_Odds_Calculator_3-way'!O255/'True_Odds_Calculator_3-way'!B255-1)</f>
        <v>8.859064912566522</v>
      </c>
      <c r="J256" s="6" t="e">
        <f>IF('Log_working_3-way'!$D256="","",'True_Odds_Calculator_3-way'!#REF!/'True_Odds_Calculator_3-way'!C255-1)</f>
        <v>#REF!</v>
      </c>
      <c r="K256" s="6">
        <f>IF('Log_working_3-way'!$D256="","",1/'True_Odds_Calculator_3-way'!A255+1/'True_Odds_Calculator_3-way'!B255+1/'True_Odds_Calculator_3-way'!C255-1)</f>
        <v>3.2891389602550891E-2</v>
      </c>
    </row>
    <row r="257" spans="4:11" x14ac:dyDescent="0.25">
      <c r="D257">
        <f>solve_for_c('True_Odds_Calculator_3-way'!A256,'True_Odds_Calculator_3-way'!B256,'True_Odds_Calculator_3-way'!C256,'Log_working_3-way'!B$1,'Log_working_3-way'!B$2)</f>
        <v>1.0393962358512612</v>
      </c>
      <c r="F257" s="6" t="e">
        <f>IF('Log_working_3-way'!D257="","",1/'True_Odds_Calculator_3-way'!N256+1/'True_Odds_Calculator_3-way'!O256+1/'True_Odds_Calculator_3-way'!#REF!-1)</f>
        <v>#REF!</v>
      </c>
      <c r="H257" s="6">
        <f>IF('Log_working_3-way'!$D257="","",'True_Odds_Calculator_3-way'!N256/'True_Odds_Calculator_3-way'!A256-1)</f>
        <v>32.931497192823755</v>
      </c>
      <c r="I257" s="6">
        <f>IF('Log_working_3-way'!$D257="","",'True_Odds_Calculator_3-way'!O256/'True_Odds_Calculator_3-way'!B256-1)</f>
        <v>6.7333899208739423</v>
      </c>
      <c r="J257" s="6" t="e">
        <f>IF('Log_working_3-way'!$D257="","",'True_Odds_Calculator_3-way'!#REF!/'True_Odds_Calculator_3-way'!C256-1)</f>
        <v>#REF!</v>
      </c>
      <c r="K257" s="6">
        <f>IF('Log_working_3-way'!$D257="","",1/'True_Odds_Calculator_3-way'!A256+1/'True_Odds_Calculator_3-way'!B256+1/'True_Odds_Calculator_3-way'!C256-1)</f>
        <v>3.7068301548976335E-2</v>
      </c>
    </row>
    <row r="258" spans="4:11" x14ac:dyDescent="0.25">
      <c r="D258">
        <f>solve_for_c('True_Odds_Calculator_3-way'!A257,'True_Odds_Calculator_3-way'!B257,'True_Odds_Calculator_3-way'!C257,'Log_working_3-way'!B$1,'Log_working_3-way'!B$2)</f>
        <v>1.0341618239352559</v>
      </c>
      <c r="F258" s="6" t="e">
        <f>IF('Log_working_3-way'!D258="","",1/'True_Odds_Calculator_3-way'!N257+1/'True_Odds_Calculator_3-way'!O257+1/'True_Odds_Calculator_3-way'!#REF!-1)</f>
        <v>#REF!</v>
      </c>
      <c r="H258" s="6">
        <f>IF('Log_working_3-way'!$D258="","",'True_Odds_Calculator_3-way'!N257/'True_Odds_Calculator_3-way'!A257-1)</f>
        <v>24.201895139699406</v>
      </c>
      <c r="I258" s="6">
        <f>IF('Log_working_3-way'!$D258="","",'True_Odds_Calculator_3-way'!O257/'True_Odds_Calculator_3-way'!B257-1)</f>
        <v>7.4744582095050287</v>
      </c>
      <c r="J258" s="6" t="e">
        <f>IF('Log_working_3-way'!$D258="","",'True_Odds_Calculator_3-way'!#REF!/'True_Odds_Calculator_3-way'!C257-1)</f>
        <v>#REF!</v>
      </c>
      <c r="K258" s="6">
        <f>IF('Log_working_3-way'!$D258="","",1/'True_Odds_Calculator_3-way'!A257+1/'True_Odds_Calculator_3-way'!B257+1/'True_Odds_Calculator_3-way'!C257-1)</f>
        <v>3.4895021743413634E-2</v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4.16</v>
      </c>
      <c r="B2" s="4">
        <f>IF('True_Odds_Calculator_3-way'!B3="","",'True_Odds_Calculator_3-way'!B3)</f>
        <v>3.52</v>
      </c>
      <c r="C2" s="4">
        <f>IF('True_Odds_Calculator_3-way'!C3="","",'True_Odds_Calculator_3-way'!C3)</f>
        <v>1.96</v>
      </c>
      <c r="D2" s="9">
        <f>(K2/(AR2+K2-(AR2*K2)))</f>
        <v>0.23049116816324322</v>
      </c>
      <c r="E2" s="9">
        <f>(L2/(AR2+L2-(AR2*L2)))</f>
        <v>0.27304523855493951</v>
      </c>
      <c r="F2" s="9">
        <f>(M2/(AR2+M2-(AR2*M2)))</f>
        <v>0.49646359328181727</v>
      </c>
      <c r="G2" s="9">
        <f>AR2</f>
        <v>1.056506655128886</v>
      </c>
      <c r="H2" s="9">
        <f>IF(A2="","",1/D2)</f>
        <v>4.3385610302072806</v>
      </c>
      <c r="I2" s="9">
        <f>IF(B2="","",1/E2)</f>
        <v>3.6623967709247922</v>
      </c>
      <c r="J2" s="9">
        <f>IF(C2="","",1/F2)</f>
        <v>2.0142463889237305</v>
      </c>
      <c r="K2" s="11">
        <f>1/A2</f>
        <v>0.24038461538461536</v>
      </c>
      <c r="L2" s="11">
        <f>1/B2</f>
        <v>0.28409090909090912</v>
      </c>
      <c r="M2" s="11">
        <f>1/C2</f>
        <v>0.51020408163265307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-0.2663586413586414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0.23135346796061085</v>
      </c>
      <c r="Q2" s="11">
        <f>2*'OddsRatio_working_3-way'!K2*'OddsRatio_working_3-way'!L2*'OddsRatio_working_3-way'!M2</f>
        <v>6.9684779506208078E-2</v>
      </c>
      <c r="R2" s="11">
        <f>O2/N2</f>
        <v>0</v>
      </c>
      <c r="S2" s="11">
        <f>P2/N2</f>
        <v>-0.86857879579398567</v>
      </c>
      <c r="T2" s="11">
        <f>Q2/N2</f>
        <v>-0.2616201192150559</v>
      </c>
      <c r="U2" s="11">
        <f>'OddsRatio_working_3-way'!S2-'OddsRatio_working_3-way'!R2^2/3</f>
        <v>-0.86857879579398567</v>
      </c>
      <c r="V2" s="11">
        <f>'OddsRatio_working_3-way'!S2*'OddsRatio_working_3-way'!R2/3-2*'OddsRatio_working_3-way'!R2^3/27-'OddsRatio_working_3-way'!T2</f>
        <v>0.2616201192150559</v>
      </c>
      <c r="W2" s="11">
        <f>'OddsRatio_working_3-way'!V2^2+4*'OddsRatio_working_3-way'!U2^3/27</f>
        <v>-2.8633600699331949E-2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0.15578726478553373</v>
      </c>
      <c r="Y2" s="11">
        <f>IF('OddsRatio_working_3-way'!W2&gt;=0,IF('OddsRatio_working_3-way'!V2+SQRT('OddsRatio_working_3-way'!W2)&gt;0,0,PI()),ACOS('OddsRatio_working_3-way'!V2/(2*'OddsRatio_working_3-way'!X2)))</f>
        <v>0.57411904282189596</v>
      </c>
      <c r="Z2" s="11">
        <f>'OddsRatio_working_3-way'!X2^(1/3)*COS('OddsRatio_working_3-way'!Y2/3)</f>
        <v>0.52825332756444299</v>
      </c>
      <c r="AA2" s="11">
        <f>'OddsRatio_working_3-way'!X2^(1/3)*COS(('OddsRatio_working_3-way'!Y2+2*PI())/3)</f>
        <v>-0.35276082980366286</v>
      </c>
      <c r="AB2" s="11">
        <f>'OddsRatio_working_3-way'!X2^(1/3)*COS(('OddsRatio_working_3-way'!Y2+4*PI())/3)</f>
        <v>-0.17549249776078024</v>
      </c>
      <c r="AC2" s="11">
        <f>'OddsRatio_working_3-way'!X2^(1/3)*SIN('OddsRatio_working_3-way'!Y2/3)</f>
        <v>0.1023459192237543</v>
      </c>
      <c r="AD2" s="11">
        <f>'OddsRatio_working_3-way'!X2^(1/3)*SIN(('OddsRatio_working_3-way'!Y2+2*PI())/3)</f>
        <v>0.40630784169259282</v>
      </c>
      <c r="AE2" s="11">
        <f>'OddsRatio_working_3-way'!X2^(1/3)*SIN(('OddsRatio_working_3-way'!Y2+4*PI())/3)</f>
        <v>-0.50865376091634718</v>
      </c>
      <c r="AF2" s="11">
        <f>-'OddsRatio_working_3-way'!U2/(3*'OddsRatio_working_3-way'!X2^(1/3))*COS(('OddsRatio_working_3-way'!Y2)/3)</f>
        <v>0.52825332756444299</v>
      </c>
      <c r="AG2" s="11">
        <f>-'OddsRatio_working_3-way'!U2/(3*'OddsRatio_working_3-way'!X2^(1/3))*COS(('OddsRatio_working_3-way'!Y2+2*PI())/3)</f>
        <v>-0.35276082980366286</v>
      </c>
      <c r="AH2" s="11">
        <f>-'OddsRatio_working_3-way'!U2/(3*'OddsRatio_working_3-way'!X2^(1/3))*COS(('OddsRatio_working_3-way'!Y2+4*PI())/3)</f>
        <v>-0.17549249776078024</v>
      </c>
      <c r="AI2" s="11">
        <f>'OddsRatio_working_3-way'!U2/(3*'OddsRatio_working_3-way'!X2^(1/3))*SIN(('OddsRatio_working_3-way'!Y2)/3)</f>
        <v>-0.1023459192237543</v>
      </c>
      <c r="AJ2" s="11">
        <f>'OddsRatio_working_3-way'!U2/(3*'OddsRatio_working_3-way'!X2^(1/3))*SIN(('OddsRatio_working_3-way'!Y2+2*PI())/3)</f>
        <v>-0.40630784169259282</v>
      </c>
      <c r="AK2" s="11">
        <f>'OddsRatio_working_3-way'!U2/(3*'OddsRatio_working_3-way'!X2^(1/3))*SIN(('OddsRatio_working_3-way'!Y2+4*PI())/3)</f>
        <v>0.50865376091634718</v>
      </c>
      <c r="AL2" s="11">
        <f>'OddsRatio_working_3-way'!Z2+'OddsRatio_working_3-way'!AF2</f>
        <v>1.056506655128886</v>
      </c>
      <c r="AM2" s="11">
        <f>'OddsRatio_working_3-way'!AA2+'OddsRatio_working_3-way'!AG2</f>
        <v>-0.70552165960732571</v>
      </c>
      <c r="AN2" s="11">
        <f>'OddsRatio_working_3-way'!AB2+'OddsRatio_working_3-way'!AH2</f>
        <v>-0.35098499552156048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1.056506655128886</v>
      </c>
      <c r="AS2" s="11">
        <f>IF(('OddsRatio_working_3-way'!X2=0),IF(Q2&gt;0,-Q2^(1/3),(-Q2)^(1/3)),'OddsRatio_working_3-way'!AM2-'OddsRatio_working_3-way'!R2/3)</f>
        <v>-0.70552165960732571</v>
      </c>
      <c r="AT2" s="11">
        <f>IF(('OddsRatio_working_3-way'!X2=0),IF(Q2&gt;0,-Q2^(1/3),(-Q2)^(1/3)),'OddsRatio_working_3-way'!AN2-'OddsRatio_working_3-way'!R2/3)</f>
        <v>-0.35098499552156048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3.95</v>
      </c>
      <c r="C3" s="4">
        <f>IF('True_Odds_Calculator_3-way'!C4="","",'True_Odds_Calculator_3-way'!C4)</f>
        <v>5.76</v>
      </c>
      <c r="D3" s="9">
        <f t="shared" ref="D3" si="0">(K3/(AR3+K3-(AR3*K3)))</f>
        <v>0.59005070473343768</v>
      </c>
      <c r="E3" s="9">
        <f t="shared" ref="E3" si="1">(L3/(AR3+L3-(AR3*L3)))</f>
        <v>0.24358105463479235</v>
      </c>
      <c r="F3" s="9">
        <f t="shared" ref="F3" si="2">(M3/(AR3+M3-(AR3*M3)))</f>
        <v>0.1663682406317698</v>
      </c>
      <c r="G3" s="9">
        <f t="shared" ref="G3" si="3">AR3</f>
        <v>1.0526812202334932</v>
      </c>
      <c r="H3" s="9">
        <f t="shared" ref="H3" si="4">IF(A3="","",1/D3)</f>
        <v>1.6947696053541055</v>
      </c>
      <c r="I3" s="9">
        <f t="shared" ref="I3" si="5">IF(B3="","",1/E3)</f>
        <v>4.105409599688806</v>
      </c>
      <c r="J3" s="9">
        <f t="shared" ref="J3" si="6">IF(C3="","",1/F3)</f>
        <v>6.0107626083114285</v>
      </c>
      <c r="K3" s="11">
        <f t="shared" ref="K3" si="7">1/A3</f>
        <v>0.60240963855421692</v>
      </c>
      <c r="L3" s="11">
        <f t="shared" ref="L3" si="8">1/B3</f>
        <v>0.25316455696202528</v>
      </c>
      <c r="M3" s="11">
        <f t="shared" ref="M3" si="9">1/C3</f>
        <v>0.1736111111111111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-0.24538343246403327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0.22161430532255602</v>
      </c>
      <c r="Q3" s="11">
        <f>2*'OddsRatio_working_3-way'!K3*'OddsRatio_working_3-way'!L3*'OddsRatio_working_3-way'!M3</f>
        <v>5.2954433768830585E-2</v>
      </c>
      <c r="R3" s="11">
        <f t="shared" ref="R3" si="10">O3/N3</f>
        <v>0</v>
      </c>
      <c r="S3" s="11">
        <f t="shared" ref="S3" si="11">P3/N3</f>
        <v>-0.90313475158938783</v>
      </c>
      <c r="T3" s="11">
        <f t="shared" ref="T3" si="12">Q3/N3</f>
        <v>-0.21580280802613805</v>
      </c>
      <c r="U3" s="11">
        <f>'OddsRatio_working_3-way'!S3-'OddsRatio_working_3-way'!R3^2/3</f>
        <v>-0.90313475158938783</v>
      </c>
      <c r="V3" s="11">
        <f>'OddsRatio_working_3-way'!S3*'OddsRatio_working_3-way'!R3/3-2*'OddsRatio_working_3-way'!R3^3/27-'OddsRatio_working_3-way'!T3</f>
        <v>0.21580280802613805</v>
      </c>
      <c r="W3" s="11">
        <f>'OddsRatio_working_3-way'!V3^2+4*'OddsRatio_working_3-way'!U3^3/27</f>
        <v>-6.2561593850803787E-2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0.16517600143692937</v>
      </c>
      <c r="Y3" s="11">
        <f>IF('OddsRatio_working_3-way'!W3&gt;=0,IF('OddsRatio_working_3-way'!V3+SQRT('OddsRatio_working_3-way'!W3)&gt;0,0,PI()),ACOS('OddsRatio_working_3-way'!V3/(2*'OddsRatio_working_3-way'!X3)))</f>
        <v>0.85892589220434867</v>
      </c>
      <c r="Z3" s="11">
        <f>'OddsRatio_working_3-way'!X3^(1/3)*COS('OddsRatio_working_3-way'!Y3/3)</f>
        <v>0.5263406101167466</v>
      </c>
      <c r="AA3" s="11">
        <f>'OddsRatio_working_3-way'!X3^(1/3)*COS(('OddsRatio_working_3-way'!Y3+2*PI())/3)</f>
        <v>-0.3973636711529579</v>
      </c>
      <c r="AB3" s="11">
        <f>'OddsRatio_working_3-way'!X3^(1/3)*COS(('OddsRatio_working_3-way'!Y3+4*PI())/3)</f>
        <v>-0.12897693896378856</v>
      </c>
      <c r="AC3" s="11">
        <f>'OddsRatio_working_3-way'!X3^(1/3)*SIN('OddsRatio_working_3-way'!Y3/3)</f>
        <v>0.15495315207634089</v>
      </c>
      <c r="AD3" s="11">
        <f>'OddsRatio_working_3-way'!X3^(1/3)*SIN(('OddsRatio_working_3-way'!Y3+2*PI())/3)</f>
        <v>0.3783477633663328</v>
      </c>
      <c r="AE3" s="11">
        <f>'OddsRatio_working_3-way'!X3^(1/3)*SIN(('OddsRatio_working_3-way'!Y3+4*PI())/3)</f>
        <v>-0.53330091544267366</v>
      </c>
      <c r="AF3" s="11">
        <f>-'OddsRatio_working_3-way'!U3/(3*'OddsRatio_working_3-way'!X3^(1/3))*COS(('OddsRatio_working_3-way'!Y3)/3)</f>
        <v>0.5263406101167466</v>
      </c>
      <c r="AG3" s="11">
        <f>-'OddsRatio_working_3-way'!U3/(3*'OddsRatio_working_3-way'!X3^(1/3))*COS(('OddsRatio_working_3-way'!Y3+2*PI())/3)</f>
        <v>-0.3973636711529579</v>
      </c>
      <c r="AH3" s="11">
        <f>-'OddsRatio_working_3-way'!U3/(3*'OddsRatio_working_3-way'!X3^(1/3))*COS(('OddsRatio_working_3-way'!Y3+4*PI())/3)</f>
        <v>-0.12897693896378856</v>
      </c>
      <c r="AI3" s="11">
        <f>'OddsRatio_working_3-way'!U3/(3*'OddsRatio_working_3-way'!X3^(1/3))*SIN(('OddsRatio_working_3-way'!Y3)/3)</f>
        <v>-0.15495315207634089</v>
      </c>
      <c r="AJ3" s="11">
        <f>'OddsRatio_working_3-way'!U3/(3*'OddsRatio_working_3-way'!X3^(1/3))*SIN(('OddsRatio_working_3-way'!Y3+2*PI())/3)</f>
        <v>-0.3783477633663328</v>
      </c>
      <c r="AK3" s="11">
        <f>'OddsRatio_working_3-way'!U3/(3*'OddsRatio_working_3-way'!X3^(1/3))*SIN(('OddsRatio_working_3-way'!Y3+4*PI())/3)</f>
        <v>0.53330091544267366</v>
      </c>
      <c r="AL3" s="11">
        <f>'OddsRatio_working_3-way'!Z3+'OddsRatio_working_3-way'!AF3</f>
        <v>1.0526812202334932</v>
      </c>
      <c r="AM3" s="11">
        <f>'OddsRatio_working_3-way'!AA3+'OddsRatio_working_3-way'!AG3</f>
        <v>-0.7947273423059158</v>
      </c>
      <c r="AN3" s="11">
        <f>'OddsRatio_working_3-way'!AB3+'OddsRatio_working_3-way'!AH3</f>
        <v>-0.25795387792757712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1.0526812202334932</v>
      </c>
      <c r="AS3" s="11">
        <f>IF(('OddsRatio_working_3-way'!X3=0),IF(Q3&gt;0,-Q3^(1/3),(-Q3)^(1/3)),'OddsRatio_working_3-way'!AM3-'OddsRatio_working_3-way'!R3/3)</f>
        <v>-0.7947273423059158</v>
      </c>
      <c r="AT3" s="11">
        <f>IF(('OddsRatio_working_3-way'!X3=0),IF(Q3&gt;0,-Q3^(1/3),(-Q3)^(1/3)),'OddsRatio_working_3-way'!AN3-'OddsRatio_working_3-way'!R3/3)</f>
        <v>-0.25795387792757712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5.05</v>
      </c>
      <c r="C4" s="4">
        <f>IF('True_Odds_Calculator_3-way'!C5="","",'True_Odds_Calculator_3-way'!C5)</f>
        <v>8.6300000000000008</v>
      </c>
      <c r="D4" s="9">
        <f t="shared" ref="D4:D67" si="13">(K4/(AR4+K4-(AR4*K4)))</f>
        <v>0.70457401967391808</v>
      </c>
      <c r="E4" s="9">
        <f t="shared" ref="E4:E67" si="14">(L4/(AR4+L4-(AR4*L4)))</f>
        <v>0.18676783029941058</v>
      </c>
      <c r="F4" s="9">
        <f t="shared" ref="F4:F67" si="15">(M4/(AR4+M4-(AR4*M4)))</f>
        <v>0.10865815002667122</v>
      </c>
      <c r="G4" s="9">
        <f t="shared" ref="G4:G67" si="16">AR4</f>
        <v>1.0751212683192575</v>
      </c>
      <c r="H4" s="9">
        <f t="shared" ref="H4:H67" si="17">IF(A4="","",1/D4)</f>
        <v>1.4192972946445104</v>
      </c>
      <c r="I4" s="9">
        <f t="shared" ref="I4:I67" si="18">IF(B4="","",1/E4)</f>
        <v>5.3542411366929921</v>
      </c>
      <c r="J4" s="9">
        <f t="shared" ref="J4:J67" si="19">IF(C4="","",1/F4)</f>
        <v>9.2031752772759354</v>
      </c>
      <c r="K4" s="11">
        <f t="shared" ref="K4:K67" si="20">1/A4</f>
        <v>0.71942446043165476</v>
      </c>
      <c r="L4" s="11">
        <f t="shared" ref="L4:L67" si="21">1/B4</f>
        <v>0.19801980198019803</v>
      </c>
      <c r="M4" s="11">
        <f t="shared" ref="M4:M67" si="22">1/C4</f>
        <v>0.11587485515643105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-0.19894232727123251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0.1992463140876306</v>
      </c>
      <c r="Q4" s="11">
        <f>2*'OddsRatio_working_3-way'!K4*'OddsRatio_working_3-way'!L4*'OddsRatio_working_3-way'!M4</f>
        <v>3.3015130751885766E-2</v>
      </c>
      <c r="R4" s="11">
        <f t="shared" ref="R4:R67" si="23">O4/N4</f>
        <v>0</v>
      </c>
      <c r="S4" s="11">
        <f t="shared" ref="S4:S67" si="24">P4/N4</f>
        <v>-1.0015280147797991</v>
      </c>
      <c r="T4" s="11">
        <f t="shared" ref="T4:T67" si="25">Q4/N4</f>
        <v>-0.16595327502565024</v>
      </c>
      <c r="U4" s="11">
        <f>'OddsRatio_working_3-way'!S4-'OddsRatio_working_3-way'!R4^2/3</f>
        <v>-1.0015280147797991</v>
      </c>
      <c r="V4" s="11">
        <f>'OddsRatio_working_3-way'!S4*'OddsRatio_working_3-way'!R4/3-2*'OddsRatio_working_3-way'!R4^3/27-'OddsRatio_working_3-way'!T4</f>
        <v>0.16595327502565024</v>
      </c>
      <c r="W4" s="11">
        <f>'OddsRatio_working_3-way'!V4^2+4*'OddsRatio_working_3-way'!U4^3/27</f>
        <v>-0.12128781456671316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0.19289135806099003</v>
      </c>
      <c r="Y4" s="11">
        <f>IF('OddsRatio_working_3-way'!W4&gt;=0,IF('OddsRatio_working_3-way'!V4+SQRT('OddsRatio_working_3-way'!W4)&gt;0,0,PI()),ACOS('OddsRatio_working_3-way'!V4/(2*'OddsRatio_working_3-way'!X4)))</f>
        <v>1.1261120168571641</v>
      </c>
      <c r="Z4" s="11">
        <f>'OddsRatio_working_3-way'!X4^(1/3)*COS('OddsRatio_working_3-way'!Y4/3)</f>
        <v>0.53756063415962874</v>
      </c>
      <c r="AA4" s="11">
        <f>'OddsRatio_working_3-way'!X4^(1/3)*COS(('OddsRatio_working_3-way'!Y4+2*PI())/3)</f>
        <v>-0.45222902148072619</v>
      </c>
      <c r="AB4" s="11">
        <f>'OddsRatio_working_3-way'!X4^(1/3)*COS(('OddsRatio_working_3-way'!Y4+4*PI())/3)</f>
        <v>-8.5331612678902657E-2</v>
      </c>
      <c r="AC4" s="11">
        <f>'OddsRatio_working_3-way'!X4^(1/3)*SIN('OddsRatio_working_3-way'!Y4/3)</f>
        <v>0.21182831773670907</v>
      </c>
      <c r="AD4" s="11">
        <f>'OddsRatio_working_3-way'!X4^(1/3)*SIN(('OddsRatio_working_3-way'!Y4+2*PI())/3)</f>
        <v>0.35962700638835682</v>
      </c>
      <c r="AE4" s="11">
        <f>'OddsRatio_working_3-way'!X4^(1/3)*SIN(('OddsRatio_working_3-way'!Y4+4*PI())/3)</f>
        <v>-0.57145532412506583</v>
      </c>
      <c r="AF4" s="11">
        <f>-'OddsRatio_working_3-way'!U4/(3*'OddsRatio_working_3-way'!X4^(1/3))*COS(('OddsRatio_working_3-way'!Y4)/3)</f>
        <v>0.53756063415962874</v>
      </c>
      <c r="AG4" s="11">
        <f>-'OddsRatio_working_3-way'!U4/(3*'OddsRatio_working_3-way'!X4^(1/3))*COS(('OddsRatio_working_3-way'!Y4+2*PI())/3)</f>
        <v>-0.45222902148072625</v>
      </c>
      <c r="AH4" s="11">
        <f>-'OddsRatio_working_3-way'!U4/(3*'OddsRatio_working_3-way'!X4^(1/3))*COS(('OddsRatio_working_3-way'!Y4+4*PI())/3)</f>
        <v>-8.5331612678902671E-2</v>
      </c>
      <c r="AI4" s="11">
        <f>'OddsRatio_working_3-way'!U4/(3*'OddsRatio_working_3-way'!X4^(1/3))*SIN(('OddsRatio_working_3-way'!Y4)/3)</f>
        <v>-0.2118283177367091</v>
      </c>
      <c r="AJ4" s="11">
        <f>'OddsRatio_working_3-way'!U4/(3*'OddsRatio_working_3-way'!X4^(1/3))*SIN(('OddsRatio_working_3-way'!Y4+2*PI())/3)</f>
        <v>-0.35962700638835687</v>
      </c>
      <c r="AK4" s="11">
        <f>'OddsRatio_working_3-way'!U4/(3*'OddsRatio_working_3-way'!X4^(1/3))*SIN(('OddsRatio_working_3-way'!Y4+4*PI())/3)</f>
        <v>0.57145532412506594</v>
      </c>
      <c r="AL4" s="11">
        <f>'OddsRatio_working_3-way'!Z4+'OddsRatio_working_3-way'!AF4</f>
        <v>1.0751212683192575</v>
      </c>
      <c r="AM4" s="11">
        <f>'OddsRatio_working_3-way'!AA4+'OddsRatio_working_3-way'!AG4</f>
        <v>-0.90445804296145238</v>
      </c>
      <c r="AN4" s="11">
        <f>'OddsRatio_working_3-way'!AB4+'OddsRatio_working_3-way'!AH4</f>
        <v>-0.17066322535780531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1.0751212683192575</v>
      </c>
      <c r="AS4" s="11">
        <f>IF(('OddsRatio_working_3-way'!X4=0),IF(Q4&gt;0,-Q4^(1/3),(-Q4)^(1/3)),'OddsRatio_working_3-way'!AM4-'OddsRatio_working_3-way'!R4/3)</f>
        <v>-0.90445804296145238</v>
      </c>
      <c r="AT4" s="11">
        <f>IF(('OddsRatio_working_3-way'!X4=0),IF(Q4&gt;0,-Q4^(1/3),(-Q4)^(1/3)),'OddsRatio_working_3-way'!AN4-'OddsRatio_working_3-way'!R4/3)</f>
        <v>-0.17066322535780531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2.5099999999999998</v>
      </c>
      <c r="B5" s="4">
        <f>IF('True_Odds_Calculator_3-way'!B6="","",'True_Odds_Calculator_3-way'!B6)</f>
        <v>3.22</v>
      </c>
      <c r="C5" s="4">
        <f>IF('True_Odds_Calculator_3-way'!C6="","",'True_Odds_Calculator_3-way'!C6)</f>
        <v>3.14</v>
      </c>
      <c r="D5" s="9">
        <f t="shared" si="13"/>
        <v>0.3885820846353692</v>
      </c>
      <c r="E5" s="9">
        <f t="shared" si="14"/>
        <v>0.30181416575058512</v>
      </c>
      <c r="F5" s="9">
        <f t="shared" si="15"/>
        <v>0.30960374961404563</v>
      </c>
      <c r="G5" s="9">
        <f t="shared" si="16"/>
        <v>1.0420257205411265</v>
      </c>
      <c r="H5" s="9">
        <f t="shared" si="17"/>
        <v>2.5734588380171011</v>
      </c>
      <c r="I5" s="9">
        <f t="shared" si="18"/>
        <v>3.3132970996013009</v>
      </c>
      <c r="J5" s="9">
        <f t="shared" si="19"/>
        <v>3.2299350419580111</v>
      </c>
      <c r="K5" s="11">
        <f t="shared" si="20"/>
        <v>0.39840637450199207</v>
      </c>
      <c r="L5" s="11">
        <f t="shared" si="21"/>
        <v>0.3105590062111801</v>
      </c>
      <c r="M5" s="11">
        <f t="shared" si="22"/>
        <v>0.31847133757961782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-0.28267308185464424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0.23130171878849284</v>
      </c>
      <c r="Q5" s="11">
        <f>2*'OddsRatio_working_3-way'!K5*'OddsRatio_working_3-way'!L5*'OddsRatio_working_3-way'!M5</f>
        <v>7.8808081358941337E-2</v>
      </c>
      <c r="R5" s="11">
        <f t="shared" si="23"/>
        <v>0</v>
      </c>
      <c r="S5" s="11">
        <f t="shared" si="24"/>
        <v>-0.81826581176708046</v>
      </c>
      <c r="T5" s="11">
        <f t="shared" si="25"/>
        <v>-0.27879584728009554</v>
      </c>
      <c r="U5" s="11">
        <f>'OddsRatio_working_3-way'!S5-'OddsRatio_working_3-way'!R5^2/3</f>
        <v>-0.81826581176708046</v>
      </c>
      <c r="V5" s="11">
        <f>'OddsRatio_working_3-way'!S5*'OddsRatio_working_3-way'!R5/3-2*'OddsRatio_working_3-way'!R5^3/27-'OddsRatio_working_3-way'!T5</f>
        <v>0.27879584728009554</v>
      </c>
      <c r="W5" s="11">
        <f>'OddsRatio_working_3-way'!V5^2+4*'OddsRatio_working_3-way'!U5^3/27</f>
        <v>-3.4398664292783349E-3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0.14244910572719005</v>
      </c>
      <c r="Y5" s="11">
        <f>IF('OddsRatio_working_3-way'!W5&gt;=0,IF('OddsRatio_working_3-way'!V5+SQRT('OddsRatio_working_3-way'!W5)&gt;0,0,PI()),ACOS('OddsRatio_working_3-way'!V5/(2*'OddsRatio_working_3-way'!X5)))</f>
        <v>0.20734685640567063</v>
      </c>
      <c r="Z5" s="11">
        <f>'OddsRatio_working_3-way'!X5^(1/3)*COS('OddsRatio_working_3-way'!Y5/3)</f>
        <v>0.52101286027056326</v>
      </c>
      <c r="AA5" s="11">
        <f>'OddsRatio_working_3-way'!X5^(1/3)*COS(('OddsRatio_working_3-way'!Y5+2*PI())/3)</f>
        <v>-0.29174186700248511</v>
      </c>
      <c r="AB5" s="11">
        <f>'OddsRatio_working_3-way'!X5^(1/3)*COS(('OddsRatio_working_3-way'!Y5+4*PI())/3)</f>
        <v>-0.22927099326807826</v>
      </c>
      <c r="AC5" s="11">
        <f>'OddsRatio_working_3-way'!X5^(1/3)*SIN('OddsRatio_working_3-way'!Y5/3)</f>
        <v>3.6067575767070884E-2</v>
      </c>
      <c r="AD5" s="11">
        <f>'OddsRatio_working_3-way'!X5^(1/3)*SIN(('OddsRatio_working_3-way'!Y5+2*PI())/3)</f>
        <v>0.43317658480916438</v>
      </c>
      <c r="AE5" s="11">
        <f>'OddsRatio_working_3-way'!X5^(1/3)*SIN(('OddsRatio_working_3-way'!Y5+4*PI())/3)</f>
        <v>-0.4692441605762353</v>
      </c>
      <c r="AF5" s="11">
        <f>-'OddsRatio_working_3-way'!U5/(3*'OddsRatio_working_3-way'!X5^(1/3))*COS(('OddsRatio_working_3-way'!Y5)/3)</f>
        <v>0.52101286027056315</v>
      </c>
      <c r="AG5" s="11">
        <f>-'OddsRatio_working_3-way'!U5/(3*'OddsRatio_working_3-way'!X5^(1/3))*COS(('OddsRatio_working_3-way'!Y5+2*PI())/3)</f>
        <v>-0.29174186700248506</v>
      </c>
      <c r="AH5" s="11">
        <f>-'OddsRatio_working_3-way'!U5/(3*'OddsRatio_working_3-way'!X5^(1/3))*COS(('OddsRatio_working_3-way'!Y5+4*PI())/3)</f>
        <v>-0.2292709932680782</v>
      </c>
      <c r="AI5" s="11">
        <f>'OddsRatio_working_3-way'!U5/(3*'OddsRatio_working_3-way'!X5^(1/3))*SIN(('OddsRatio_working_3-way'!Y5)/3)</f>
        <v>-3.6067575767070877E-2</v>
      </c>
      <c r="AJ5" s="11">
        <f>'OddsRatio_working_3-way'!U5/(3*'OddsRatio_working_3-way'!X5^(1/3))*SIN(('OddsRatio_working_3-way'!Y5+2*PI())/3)</f>
        <v>-0.43317658480916427</v>
      </c>
      <c r="AK5" s="11">
        <f>'OddsRatio_working_3-way'!U5/(3*'OddsRatio_working_3-way'!X5^(1/3))*SIN(('OddsRatio_working_3-way'!Y5+4*PI())/3)</f>
        <v>0.46924416057623525</v>
      </c>
      <c r="AL5" s="11">
        <f>'OddsRatio_working_3-way'!Z5+'OddsRatio_working_3-way'!AF5</f>
        <v>1.0420257205411265</v>
      </c>
      <c r="AM5" s="11">
        <f>'OddsRatio_working_3-way'!AA5+'OddsRatio_working_3-way'!AG5</f>
        <v>-0.58348373400497011</v>
      </c>
      <c r="AN5" s="11">
        <f>'OddsRatio_working_3-way'!AB5+'OddsRatio_working_3-way'!AH5</f>
        <v>-0.45854198653615647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1.0420257205411265</v>
      </c>
      <c r="AS5" s="11">
        <f>IF(('OddsRatio_working_3-way'!X5=0),IF(Q5&gt;0,-Q5^(1/3),(-Q5)^(1/3)),'OddsRatio_working_3-way'!AM5-'OddsRatio_working_3-way'!R5/3)</f>
        <v>-0.58348373400497011</v>
      </c>
      <c r="AT5" s="11">
        <f>IF(('OddsRatio_working_3-way'!X5=0),IF(Q5&gt;0,-Q5^(1/3),(-Q5)^(1/3)),'OddsRatio_working_3-way'!AN5-'OddsRatio_working_3-way'!R5/3)</f>
        <v>-0.45854198653615647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2.58</v>
      </c>
      <c r="D6" s="9">
        <f t="shared" si="13"/>
        <v>0.31800138988265286</v>
      </c>
      <c r="E6" s="9">
        <f t="shared" si="14"/>
        <v>0.30391510118170922</v>
      </c>
      <c r="F6" s="9">
        <f t="shared" si="15"/>
        <v>0.37808350893563791</v>
      </c>
      <c r="G6" s="9">
        <f t="shared" si="16"/>
        <v>1.0410875455195348</v>
      </c>
      <c r="H6" s="9">
        <f t="shared" si="17"/>
        <v>3.144640343770241</v>
      </c>
      <c r="I6" s="9">
        <f t="shared" si="18"/>
        <v>3.2903926001429764</v>
      </c>
      <c r="J6" s="9">
        <f t="shared" si="19"/>
        <v>2.6449183219208656</v>
      </c>
      <c r="K6" s="11">
        <f t="shared" si="20"/>
        <v>0.32679738562091504</v>
      </c>
      <c r="L6" s="11">
        <f t="shared" si="21"/>
        <v>0.3125</v>
      </c>
      <c r="M6" s="11">
        <f t="shared" si="22"/>
        <v>0.38759689922480617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-0.28343656584080668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0.23116481734812788</v>
      </c>
      <c r="Q6" s="11">
        <f>2*'OddsRatio_working_3-way'!K6*'OddsRatio_working_3-way'!L6*'OddsRatio_working_3-way'!M6</f>
        <v>7.9166033338399958E-2</v>
      </c>
      <c r="R6" s="11">
        <f t="shared" si="23"/>
        <v>0</v>
      </c>
      <c r="S6" s="11">
        <f t="shared" si="24"/>
        <v>-0.81557866982470628</v>
      </c>
      <c r="T6" s="11">
        <f t="shared" si="25"/>
        <v>-0.27930776363859805</v>
      </c>
      <c r="U6" s="11">
        <f>'OddsRatio_working_3-way'!S6-'OddsRatio_working_3-way'!R6^2/3</f>
        <v>-0.81557866982470628</v>
      </c>
      <c r="V6" s="11">
        <f>'OddsRatio_working_3-way'!S6*'OddsRatio_working_3-way'!R6/3-2*'OddsRatio_working_3-way'!R6^3/27-'OddsRatio_working_3-way'!T6</f>
        <v>0.27930776363859805</v>
      </c>
      <c r="W6" s="11">
        <f>'OddsRatio_working_3-way'!V6^2+4*'OddsRatio_working_3-way'!U6^3/27</f>
        <v>-2.3571427736349959E-3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0.14174798905313432</v>
      </c>
      <c r="Y6" s="11">
        <f>IF('OddsRatio_working_3-way'!W6&gt;=0,IF('OddsRatio_working_3-way'!V6+SQRT('OddsRatio_working_3-way'!W6)&gt;0,0,PI()),ACOS('OddsRatio_working_3-way'!V6/(2*'OddsRatio_working_3-way'!X6)))</f>
        <v>0.1721044605169888</v>
      </c>
      <c r="Z6" s="11">
        <f>'OddsRatio_working_3-way'!X6^(1/3)*COS('OddsRatio_working_3-way'!Y6/3)</f>
        <v>0.52054377275976738</v>
      </c>
      <c r="AA6" s="11">
        <f>'OddsRatio_working_3-way'!X6^(1/3)*COS(('OddsRatio_working_3-way'!Y6+2*PI())/3)</f>
        <v>-0.28616209566732131</v>
      </c>
      <c r="AB6" s="11">
        <f>'OddsRatio_working_3-way'!X6^(1/3)*COS(('OddsRatio_working_3-way'!Y6+4*PI())/3)</f>
        <v>-0.23438167709244598</v>
      </c>
      <c r="AC6" s="11">
        <f>'OddsRatio_working_3-way'!X6^(1/3)*SIN('OddsRatio_working_3-way'!Y6/3)</f>
        <v>2.989543860295571E-2</v>
      </c>
      <c r="AD6" s="11">
        <f>'OddsRatio_working_3-way'!X6^(1/3)*SIN(('OddsRatio_working_3-way'!Y6+2*PI())/3)</f>
        <v>0.43585641169027473</v>
      </c>
      <c r="AE6" s="11">
        <f>'OddsRatio_working_3-way'!X6^(1/3)*SIN(('OddsRatio_working_3-way'!Y6+4*PI())/3)</f>
        <v>-0.46575185029323052</v>
      </c>
      <c r="AF6" s="11">
        <f>-'OddsRatio_working_3-way'!U6/(3*'OddsRatio_working_3-way'!X6^(1/3))*COS(('OddsRatio_working_3-way'!Y6)/3)</f>
        <v>0.52054377275976738</v>
      </c>
      <c r="AG6" s="11">
        <f>-'OddsRatio_working_3-way'!U6/(3*'OddsRatio_working_3-way'!X6^(1/3))*COS(('OddsRatio_working_3-way'!Y6+2*PI())/3)</f>
        <v>-0.28616209566732131</v>
      </c>
      <c r="AH6" s="11">
        <f>-'OddsRatio_working_3-way'!U6/(3*'OddsRatio_working_3-way'!X6^(1/3))*COS(('OddsRatio_working_3-way'!Y6+4*PI())/3)</f>
        <v>-0.23438167709244598</v>
      </c>
      <c r="AI6" s="11">
        <f>'OddsRatio_working_3-way'!U6/(3*'OddsRatio_working_3-way'!X6^(1/3))*SIN(('OddsRatio_working_3-way'!Y6)/3)</f>
        <v>-2.989543860295571E-2</v>
      </c>
      <c r="AJ6" s="11">
        <f>'OddsRatio_working_3-way'!U6/(3*'OddsRatio_working_3-way'!X6^(1/3))*SIN(('OddsRatio_working_3-way'!Y6+2*PI())/3)</f>
        <v>-0.43585641169027473</v>
      </c>
      <c r="AK6" s="11">
        <f>'OddsRatio_working_3-way'!U6/(3*'OddsRatio_working_3-way'!X6^(1/3))*SIN(('OddsRatio_working_3-way'!Y6+4*PI())/3)</f>
        <v>0.46575185029323052</v>
      </c>
      <c r="AL6" s="11">
        <f>'OddsRatio_working_3-way'!Z6+'OddsRatio_working_3-way'!AF6</f>
        <v>1.0410875455195348</v>
      </c>
      <c r="AM6" s="11">
        <f>'OddsRatio_working_3-way'!AA6+'OddsRatio_working_3-way'!AG6</f>
        <v>-0.57232419133464263</v>
      </c>
      <c r="AN6" s="11">
        <f>'OddsRatio_working_3-way'!AB6+'OddsRatio_working_3-way'!AH6</f>
        <v>-0.46876335418489196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1.0410875455195348</v>
      </c>
      <c r="AS6" s="11">
        <f>IF(('OddsRatio_working_3-way'!X6=0),IF(Q6&gt;0,-Q6^(1/3),(-Q6)^(1/3)),'OddsRatio_working_3-way'!AM6-'OddsRatio_working_3-way'!R6/3)</f>
        <v>-0.57232419133464263</v>
      </c>
      <c r="AT6" s="11">
        <f>IF(('OddsRatio_working_3-way'!X6=0),IF(Q6&gt;0,-Q6^(1/3),(-Q6)^(1/3)),'OddsRatio_working_3-way'!AN6-'OddsRatio_working_3-way'!R6/3)</f>
        <v>-0.46876335418489196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2.38</v>
      </c>
      <c r="B7" s="4">
        <f>IF('True_Odds_Calculator_3-way'!B8="","",'True_Odds_Calculator_3-way'!B8)</f>
        <v>3.39</v>
      </c>
      <c r="C7" s="4">
        <f>IF('True_Odds_Calculator_3-way'!C8="","",'True_Odds_Calculator_3-way'!C8)</f>
        <v>3.2</v>
      </c>
      <c r="D7" s="9">
        <f t="shared" si="13"/>
        <v>0.4100280019154306</v>
      </c>
      <c r="E7" s="9">
        <f t="shared" si="14"/>
        <v>0.28637417979610008</v>
      </c>
      <c r="F7" s="9">
        <f t="shared" si="15"/>
        <v>0.30359781828846927</v>
      </c>
      <c r="G7" s="9">
        <f t="shared" si="16"/>
        <v>1.042650596163841</v>
      </c>
      <c r="H7" s="9">
        <f t="shared" si="17"/>
        <v>2.4388578227061006</v>
      </c>
      <c r="I7" s="9">
        <f t="shared" si="18"/>
        <v>3.4919349248315794</v>
      </c>
      <c r="J7" s="9">
        <f t="shared" si="19"/>
        <v>3.2938313115604503</v>
      </c>
      <c r="K7" s="11">
        <f t="shared" si="20"/>
        <v>0.42016806722689076</v>
      </c>
      <c r="L7" s="11">
        <f t="shared" si="21"/>
        <v>0.29498525073746312</v>
      </c>
      <c r="M7" s="11">
        <f t="shared" si="22"/>
        <v>0.3125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-0.28104316948018138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0.2312318732802856</v>
      </c>
      <c r="Q7" s="11">
        <f>2*'OddsRatio_working_3-way'!K7*'OddsRatio_working_3-way'!L7*'OddsRatio_working_3-way'!M7</f>
        <v>7.7464614164249768E-2</v>
      </c>
      <c r="R7" s="11">
        <f t="shared" si="23"/>
        <v>0</v>
      </c>
      <c r="S7" s="11">
        <f t="shared" si="24"/>
        <v>-0.8227628293118564</v>
      </c>
      <c r="T7" s="11">
        <f t="shared" si="25"/>
        <v>-0.27563243863043763</v>
      </c>
      <c r="U7" s="11">
        <f>'OddsRatio_working_3-way'!S7-'OddsRatio_working_3-way'!R7^2/3</f>
        <v>-0.8227628293118564</v>
      </c>
      <c r="V7" s="11">
        <f>'OddsRatio_working_3-way'!S7*'OddsRatio_working_3-way'!R7/3-2*'OddsRatio_working_3-way'!R7^3/27-'OddsRatio_working_3-way'!T7</f>
        <v>0.27563243863043763</v>
      </c>
      <c r="W7" s="11">
        <f>'OddsRatio_working_3-way'!V7^2+4*'OddsRatio_working_3-way'!U7^3/27</f>
        <v>-6.5393481246618368E-3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0.14362502336816502</v>
      </c>
      <c r="Y7" s="11">
        <f>IF('OddsRatio_working_3-way'!W7&gt;=0,IF('OddsRatio_working_3-way'!V7+SQRT('OddsRatio_working_3-way'!W7)&gt;0,0,PI()),ACOS('OddsRatio_working_3-way'!V7/(2*'OddsRatio_working_3-way'!X7)))</f>
        <v>0.28537636807101752</v>
      </c>
      <c r="Z7" s="11">
        <f>'OddsRatio_working_3-way'!X7^(1/3)*COS('OddsRatio_working_3-way'!Y7/3)</f>
        <v>0.52132529808192052</v>
      </c>
      <c r="AA7" s="11">
        <f>'OddsRatio_working_3-way'!X7^(1/3)*COS(('OddsRatio_working_3-way'!Y7+2*PI())/3)</f>
        <v>-0.30373999242250588</v>
      </c>
      <c r="AB7" s="11">
        <f>'OddsRatio_working_3-way'!X7^(1/3)*COS(('OddsRatio_working_3-way'!Y7+4*PI())/3)</f>
        <v>-0.21758530565941478</v>
      </c>
      <c r="AC7" s="11">
        <f>'OddsRatio_working_3-way'!X7^(1/3)*SIN('OddsRatio_working_3-way'!Y7/3)</f>
        <v>4.9741431594618718E-2</v>
      </c>
      <c r="AD7" s="11">
        <f>'OddsRatio_working_3-way'!X7^(1/3)*SIN(('OddsRatio_working_3-way'!Y7+2*PI())/3)</f>
        <v>0.42661023597712877</v>
      </c>
      <c r="AE7" s="11">
        <f>'OddsRatio_working_3-way'!X7^(1/3)*SIN(('OddsRatio_working_3-way'!Y7+4*PI())/3)</f>
        <v>-0.47635166757174735</v>
      </c>
      <c r="AF7" s="11">
        <f>-'OddsRatio_working_3-way'!U7/(3*'OddsRatio_working_3-way'!X7^(1/3))*COS(('OddsRatio_working_3-way'!Y7)/3)</f>
        <v>0.52132529808192063</v>
      </c>
      <c r="AG7" s="11">
        <f>-'OddsRatio_working_3-way'!U7/(3*'OddsRatio_working_3-way'!X7^(1/3))*COS(('OddsRatio_working_3-way'!Y7+2*PI())/3)</f>
        <v>-0.30373999242250593</v>
      </c>
      <c r="AH7" s="11">
        <f>-'OddsRatio_working_3-way'!U7/(3*'OddsRatio_working_3-way'!X7^(1/3))*COS(('OddsRatio_working_3-way'!Y7+4*PI())/3)</f>
        <v>-0.21758530565941483</v>
      </c>
      <c r="AI7" s="11">
        <f>'OddsRatio_working_3-way'!U7/(3*'OddsRatio_working_3-way'!X7^(1/3))*SIN(('OddsRatio_working_3-way'!Y7)/3)</f>
        <v>-4.9741431594618732E-2</v>
      </c>
      <c r="AJ7" s="11">
        <f>'OddsRatio_working_3-way'!U7/(3*'OddsRatio_working_3-way'!X7^(1/3))*SIN(('OddsRatio_working_3-way'!Y7+2*PI())/3)</f>
        <v>-0.42661023597712888</v>
      </c>
      <c r="AK7" s="11">
        <f>'OddsRatio_working_3-way'!U7/(3*'OddsRatio_working_3-way'!X7^(1/3))*SIN(('OddsRatio_working_3-way'!Y7+4*PI())/3)</f>
        <v>0.47635166757174741</v>
      </c>
      <c r="AL7" s="11">
        <f>'OddsRatio_working_3-way'!Z7+'OddsRatio_working_3-way'!AF7</f>
        <v>1.042650596163841</v>
      </c>
      <c r="AM7" s="11">
        <f>'OddsRatio_working_3-way'!AA7+'OddsRatio_working_3-way'!AG7</f>
        <v>-0.60747998484501187</v>
      </c>
      <c r="AN7" s="11">
        <f>'OddsRatio_working_3-way'!AB7+'OddsRatio_working_3-way'!AH7</f>
        <v>-0.43517061131882961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1.042650596163841</v>
      </c>
      <c r="AS7" s="11">
        <f>IF(('OddsRatio_working_3-way'!X7=0),IF(Q7&gt;0,-Q7^(1/3),(-Q7)^(1/3)),'OddsRatio_working_3-way'!AM7-'OddsRatio_working_3-way'!R7/3)</f>
        <v>-0.60747998484501187</v>
      </c>
      <c r="AT7" s="11">
        <f>IF(('OddsRatio_working_3-way'!X7=0),IF(Q7&gt;0,-Q7^(1/3),(-Q7)^(1/3)),'OddsRatio_working_3-way'!AN7-'OddsRatio_working_3-way'!R7/3)</f>
        <v>-0.43517061131882961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2.3199999999999998</v>
      </c>
      <c r="D8" s="9">
        <f t="shared" si="13"/>
        <v>0.30240476269209682</v>
      </c>
      <c r="E8" s="9">
        <f t="shared" si="14"/>
        <v>0.27704423165475089</v>
      </c>
      <c r="F8" s="9">
        <f t="shared" si="15"/>
        <v>0.42055100565315229</v>
      </c>
      <c r="G8" s="9">
        <f t="shared" si="16"/>
        <v>1.0438127717399115</v>
      </c>
      <c r="H8" s="9">
        <f t="shared" si="17"/>
        <v>3.3068262255452052</v>
      </c>
      <c r="I8" s="9">
        <f t="shared" si="18"/>
        <v>3.6095319293497785</v>
      </c>
      <c r="J8" s="9">
        <f t="shared" si="19"/>
        <v>2.3778328586966828</v>
      </c>
      <c r="K8" s="11">
        <f t="shared" si="20"/>
        <v>0.3115264797507788</v>
      </c>
      <c r="L8" s="11">
        <f t="shared" si="21"/>
        <v>0.2857142857142857</v>
      </c>
      <c r="M8" s="11">
        <f t="shared" si="22"/>
        <v>0.43103448275862072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-0.27979835182542245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0.23134294001197003</v>
      </c>
      <c r="Q8" s="11">
        <f>2*'OddsRatio_working_3-way'!K8*'OddsRatio_working_3-way'!L8*'OddsRatio_working_3-way'!M8</f>
        <v>7.6730660037137646E-2</v>
      </c>
      <c r="R8" s="11">
        <f t="shared" si="23"/>
        <v>0</v>
      </c>
      <c r="S8" s="11">
        <f t="shared" si="24"/>
        <v>-0.82682023858494447</v>
      </c>
      <c r="T8" s="11">
        <f t="shared" si="25"/>
        <v>-0.27423556835321539</v>
      </c>
      <c r="U8" s="11">
        <f>'OddsRatio_working_3-way'!S8-'OddsRatio_working_3-way'!R8^2/3</f>
        <v>-0.82682023858494447</v>
      </c>
      <c r="V8" s="11">
        <f>'OddsRatio_working_3-way'!S8*'OddsRatio_working_3-way'!R8/3-2*'OddsRatio_working_3-way'!R8^3/27-'OddsRatio_working_3-way'!T8</f>
        <v>0.27423556835321539</v>
      </c>
      <c r="W8" s="11">
        <f>'OddsRatio_working_3-way'!V8^2+4*'OddsRatio_working_3-way'!U8^3/27</f>
        <v>-8.5341909805260047E-3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0.14468875036655154</v>
      </c>
      <c r="Y8" s="11">
        <f>IF('OddsRatio_working_3-way'!W8&gt;=0,IF('OddsRatio_working_3-way'!V8+SQRT('OddsRatio_working_3-way'!W8)&gt;0,0,PI()),ACOS('OddsRatio_working_3-way'!V8/(2*'OddsRatio_working_3-way'!X8)))</f>
        <v>0.32492672884764051</v>
      </c>
      <c r="Z8" s="11">
        <f>'OddsRatio_working_3-way'!X8^(1/3)*COS('OddsRatio_working_3-way'!Y8/3)</f>
        <v>0.52190638586995575</v>
      </c>
      <c r="AA8" s="11">
        <f>'OddsRatio_working_3-way'!X8^(1/3)*COS(('OddsRatio_working_3-way'!Y8+2*PI())/3)</f>
        <v>-0.3100994332525927</v>
      </c>
      <c r="AB8" s="11">
        <f>'OddsRatio_working_3-way'!X8^(1/3)*COS(('OddsRatio_working_3-way'!Y8+4*PI())/3)</f>
        <v>-0.21180695261736318</v>
      </c>
      <c r="AC8" s="11">
        <f>'OddsRatio_working_3-way'!X8^(1/3)*SIN('OddsRatio_working_3-way'!Y8/3)</f>
        <v>5.6749190154065848E-2</v>
      </c>
      <c r="AD8" s="11">
        <f>'OddsRatio_working_3-way'!X8^(1/3)*SIN(('OddsRatio_working_3-way'!Y8+2*PI())/3)</f>
        <v>0.42360959348367255</v>
      </c>
      <c r="AE8" s="11">
        <f>'OddsRatio_working_3-way'!X8^(1/3)*SIN(('OddsRatio_working_3-way'!Y8+4*PI())/3)</f>
        <v>-0.48035878363773837</v>
      </c>
      <c r="AF8" s="11">
        <f>-'OddsRatio_working_3-way'!U8/(3*'OddsRatio_working_3-way'!X8^(1/3))*COS(('OddsRatio_working_3-way'!Y8)/3)</f>
        <v>0.52190638586995575</v>
      </c>
      <c r="AG8" s="11">
        <f>-'OddsRatio_working_3-way'!U8/(3*'OddsRatio_working_3-way'!X8^(1/3))*COS(('OddsRatio_working_3-way'!Y8+2*PI())/3)</f>
        <v>-0.3100994332525927</v>
      </c>
      <c r="AH8" s="11">
        <f>-'OddsRatio_working_3-way'!U8/(3*'OddsRatio_working_3-way'!X8^(1/3))*COS(('OddsRatio_working_3-way'!Y8+4*PI())/3)</f>
        <v>-0.21180695261736318</v>
      </c>
      <c r="AI8" s="11">
        <f>'OddsRatio_working_3-way'!U8/(3*'OddsRatio_working_3-way'!X8^(1/3))*SIN(('OddsRatio_working_3-way'!Y8)/3)</f>
        <v>-5.6749190154065848E-2</v>
      </c>
      <c r="AJ8" s="11">
        <f>'OddsRatio_working_3-way'!U8/(3*'OddsRatio_working_3-way'!X8^(1/3))*SIN(('OddsRatio_working_3-way'!Y8+2*PI())/3)</f>
        <v>-0.42360959348367255</v>
      </c>
      <c r="AK8" s="11">
        <f>'OddsRatio_working_3-way'!U8/(3*'OddsRatio_working_3-way'!X8^(1/3))*SIN(('OddsRatio_working_3-way'!Y8+4*PI())/3)</f>
        <v>0.48035878363773837</v>
      </c>
      <c r="AL8" s="11">
        <f>'OddsRatio_working_3-way'!Z8+'OddsRatio_working_3-way'!AF8</f>
        <v>1.0438127717399115</v>
      </c>
      <c r="AM8" s="11">
        <f>'OddsRatio_working_3-way'!AA8+'OddsRatio_working_3-way'!AG8</f>
        <v>-0.62019886650518541</v>
      </c>
      <c r="AN8" s="11">
        <f>'OddsRatio_working_3-way'!AB8+'OddsRatio_working_3-way'!AH8</f>
        <v>-0.42361390523472636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1.0438127717399115</v>
      </c>
      <c r="AS8" s="11">
        <f>IF(('OddsRatio_working_3-way'!X8=0),IF(Q8&gt;0,-Q8^(1/3),(-Q8)^(1/3)),'OddsRatio_working_3-way'!AM8-'OddsRatio_working_3-way'!R8/3)</f>
        <v>-0.62019886650518541</v>
      </c>
      <c r="AT8" s="11">
        <f>IF(('OddsRatio_working_3-way'!X8=0),IF(Q8&gt;0,-Q8^(1/3),(-Q8)^(1/3)),'OddsRatio_working_3-way'!AN8-'OddsRatio_working_3-way'!R8/3)</f>
        <v>-0.42361390523472636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3.7</v>
      </c>
      <c r="B9" s="4">
        <f>IF('True_Odds_Calculator_3-way'!B10="","",'True_Odds_Calculator_3-way'!B10)</f>
        <v>3.38</v>
      </c>
      <c r="C9" s="4">
        <f>IF('True_Odds_Calculator_3-way'!C10="","",'True_Odds_Calculator_3-way'!C10)</f>
        <v>2.16</v>
      </c>
      <c r="D9" s="9">
        <f t="shared" si="13"/>
        <v>0.26153149745945276</v>
      </c>
      <c r="E9" s="9">
        <f t="shared" si="14"/>
        <v>0.28661683103157803</v>
      </c>
      <c r="F9" s="9">
        <f t="shared" si="15"/>
        <v>0.45185167150896915</v>
      </c>
      <c r="G9" s="9">
        <f t="shared" si="16"/>
        <v>1.0457893425827194</v>
      </c>
      <c r="H9" s="9">
        <f t="shared" si="17"/>
        <v>3.8236312249733428</v>
      </c>
      <c r="I9" s="9">
        <f t="shared" si="18"/>
        <v>3.4889786353468715</v>
      </c>
      <c r="J9" s="9">
        <f t="shared" si="19"/>
        <v>2.2131156373959553</v>
      </c>
      <c r="K9" s="11">
        <f t="shared" si="20"/>
        <v>0.27027027027027023</v>
      </c>
      <c r="L9" s="11">
        <f t="shared" si="21"/>
        <v>0.29585798816568049</v>
      </c>
      <c r="M9" s="11">
        <f t="shared" si="22"/>
        <v>0.46296296296296291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-0.27594754517831444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0.23100023100023098</v>
      </c>
      <c r="Q9" s="11">
        <f>2*'OddsRatio_working_3-way'!K9*'OddsRatio_working_3-way'!L9*'OddsRatio_working_3-way'!M9</f>
        <v>7.4038535576997105E-2</v>
      </c>
      <c r="R9" s="11">
        <f t="shared" si="23"/>
        <v>0</v>
      </c>
      <c r="S9" s="11">
        <f t="shared" si="24"/>
        <v>-0.83711645577771321</v>
      </c>
      <c r="T9" s="11">
        <f t="shared" si="25"/>
        <v>-0.26830655633901063</v>
      </c>
      <c r="U9" s="11">
        <f>'OddsRatio_working_3-way'!S9-'OddsRatio_working_3-way'!R9^2/3</f>
        <v>-0.83711645577771321</v>
      </c>
      <c r="V9" s="11">
        <f>'OddsRatio_working_3-way'!S9*'OddsRatio_working_3-way'!R9/3-2*'OddsRatio_working_3-way'!R9^3/27-'OddsRatio_working_3-way'!T9</f>
        <v>0.26830655633901063</v>
      </c>
      <c r="W9" s="11">
        <f>'OddsRatio_working_3-way'!V9^2+4*'OddsRatio_working_3-way'!U9^3/27</f>
        <v>-1.4918413007551895E-2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0.14739981443513639</v>
      </c>
      <c r="Y9" s="11">
        <f>IF('OddsRatio_working_3-way'!W9&gt;=0,IF('OddsRatio_working_3-way'!V9+SQRT('OddsRatio_working_3-way'!W9)&gt;0,0,PI()),ACOS('OddsRatio_working_3-way'!V9/(2*'OddsRatio_working_3-way'!X9)))</f>
        <v>0.42719394031955438</v>
      </c>
      <c r="Z9" s="11">
        <f>'OddsRatio_working_3-way'!X9^(1/3)*COS('OddsRatio_working_3-way'!Y9/3)</f>
        <v>0.52289467129135969</v>
      </c>
      <c r="AA9" s="11">
        <f>'OddsRatio_working_3-way'!X9^(1/3)*COS(('OddsRatio_working_3-way'!Y9+2*PI())/3)</f>
        <v>-0.32637025914542672</v>
      </c>
      <c r="AB9" s="11">
        <f>'OddsRatio_working_3-way'!X9^(1/3)*COS(('OddsRatio_working_3-way'!Y9+4*PI())/3)</f>
        <v>-0.19652441214593305</v>
      </c>
      <c r="AC9" s="11">
        <f>'OddsRatio_working_3-way'!X9^(1/3)*SIN('OddsRatio_working_3-way'!Y9/3)</f>
        <v>7.4966534718312633E-2</v>
      </c>
      <c r="AD9" s="11">
        <f>'OddsRatio_working_3-way'!X9^(1/3)*SIN(('OddsRatio_working_3-way'!Y9+2*PI())/3)</f>
        <v>0.41535680148267473</v>
      </c>
      <c r="AE9" s="11">
        <f>'OddsRatio_working_3-way'!X9^(1/3)*SIN(('OddsRatio_working_3-way'!Y9+4*PI())/3)</f>
        <v>-0.49032333620098739</v>
      </c>
      <c r="AF9" s="11">
        <f>-'OddsRatio_working_3-way'!U9/(3*'OddsRatio_working_3-way'!X9^(1/3))*COS(('OddsRatio_working_3-way'!Y9)/3)</f>
        <v>0.52289467129135969</v>
      </c>
      <c r="AG9" s="11">
        <f>-'OddsRatio_working_3-way'!U9/(3*'OddsRatio_working_3-way'!X9^(1/3))*COS(('OddsRatio_working_3-way'!Y9+2*PI())/3)</f>
        <v>-0.32637025914542672</v>
      </c>
      <c r="AH9" s="11">
        <f>-'OddsRatio_working_3-way'!U9/(3*'OddsRatio_working_3-way'!X9^(1/3))*COS(('OddsRatio_working_3-way'!Y9+4*PI())/3)</f>
        <v>-0.19652441214593305</v>
      </c>
      <c r="AI9" s="11">
        <f>'OddsRatio_working_3-way'!U9/(3*'OddsRatio_working_3-way'!X9^(1/3))*SIN(('OddsRatio_working_3-way'!Y9)/3)</f>
        <v>-7.4966534718312633E-2</v>
      </c>
      <c r="AJ9" s="11">
        <f>'OddsRatio_working_3-way'!U9/(3*'OddsRatio_working_3-way'!X9^(1/3))*SIN(('OddsRatio_working_3-way'!Y9+2*PI())/3)</f>
        <v>-0.41535680148267473</v>
      </c>
      <c r="AK9" s="11">
        <f>'OddsRatio_working_3-way'!U9/(3*'OddsRatio_working_3-way'!X9^(1/3))*SIN(('OddsRatio_working_3-way'!Y9+4*PI())/3)</f>
        <v>0.49032333620098739</v>
      </c>
      <c r="AL9" s="11">
        <f>'OddsRatio_working_3-way'!Z9+'OddsRatio_working_3-way'!AF9</f>
        <v>1.0457893425827194</v>
      </c>
      <c r="AM9" s="11">
        <f>'OddsRatio_working_3-way'!AA9+'OddsRatio_working_3-way'!AG9</f>
        <v>-0.65274051829085344</v>
      </c>
      <c r="AN9" s="11">
        <f>'OddsRatio_working_3-way'!AB9+'OddsRatio_working_3-way'!AH9</f>
        <v>-0.39304882429186611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1.0457893425827194</v>
      </c>
      <c r="AS9" s="11">
        <f>IF(('OddsRatio_working_3-way'!X9=0),IF(Q9&gt;0,-Q9^(1/3),(-Q9)^(1/3)),'OddsRatio_working_3-way'!AM9-'OddsRatio_working_3-way'!R9/3)</f>
        <v>-0.65274051829085344</v>
      </c>
      <c r="AT9" s="11">
        <f>IF(('OddsRatio_working_3-way'!X9=0),IF(Q9&gt;0,-Q9^(1/3),(-Q9)^(1/3)),'OddsRatio_working_3-way'!AN9-'OddsRatio_working_3-way'!R9/3)</f>
        <v>-0.39304882429186611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4.97</v>
      </c>
      <c r="B10" s="4">
        <f>IF('True_Odds_Calculator_3-way'!B11="","",'True_Odds_Calculator_3-way'!B11)</f>
        <v>3.84</v>
      </c>
      <c r="C10" s="4">
        <f>IF('True_Odds_Calculator_3-way'!C11="","",'True_Odds_Calculator_3-way'!C11)</f>
        <v>1.76</v>
      </c>
      <c r="D10" s="9">
        <f t="shared" si="13"/>
        <v>0.19327293211612359</v>
      </c>
      <c r="E10" s="9">
        <f t="shared" si="14"/>
        <v>0.25088083264969618</v>
      </c>
      <c r="F10" s="9">
        <f t="shared" si="15"/>
        <v>0.55584623523418042</v>
      </c>
      <c r="G10" s="9">
        <f t="shared" si="16"/>
        <v>1.0513930136269847</v>
      </c>
      <c r="H10" s="9">
        <f t="shared" si="17"/>
        <v>5.1740302640991294</v>
      </c>
      <c r="I10" s="9">
        <f t="shared" si="18"/>
        <v>3.9859561587006356</v>
      </c>
      <c r="J10" s="9">
        <f t="shared" si="19"/>
        <v>1.7990586903565078</v>
      </c>
      <c r="K10" s="11">
        <f t="shared" si="20"/>
        <v>0.2012072434607646</v>
      </c>
      <c r="L10" s="11">
        <f t="shared" si="21"/>
        <v>0.26041666666666669</v>
      </c>
      <c r="M10" s="11">
        <f t="shared" si="22"/>
        <v>0.56818181818181823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-0.25510687229437223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0.22536973736357541</v>
      </c>
      <c r="Q10" s="11">
        <f>2*'OddsRatio_working_3-way'!K10*'OddsRatio_working_3-way'!L10*'OddsRatio_working_3-way'!M10</f>
        <v>5.9542863240046352E-2</v>
      </c>
      <c r="R10" s="11">
        <f t="shared" si="23"/>
        <v>0</v>
      </c>
      <c r="S10" s="11">
        <f t="shared" si="24"/>
        <v>-0.88343263878645095</v>
      </c>
      <c r="T10" s="11">
        <f t="shared" si="25"/>
        <v>-0.23340360337819049</v>
      </c>
      <c r="U10" s="11">
        <f>'OddsRatio_working_3-way'!S10-'OddsRatio_working_3-way'!R10^2/3</f>
        <v>-0.88343263878645095</v>
      </c>
      <c r="V10" s="11">
        <f>'OddsRatio_working_3-way'!S10*'OddsRatio_working_3-way'!R10/3-2*'OddsRatio_working_3-way'!R10^3/27-'OddsRatio_working_3-way'!T10</f>
        <v>0.23340360337819049</v>
      </c>
      <c r="W10" s="11">
        <f>'OddsRatio_working_3-way'!V10^2+4*'OddsRatio_working_3-way'!U10^3/27</f>
        <v>-4.7667625192203411E-2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0.1598005532391292</v>
      </c>
      <c r="Y10" s="11">
        <f>IF('OddsRatio_working_3-way'!W10&gt;=0,IF('OddsRatio_working_3-way'!V10+SQRT('OddsRatio_working_3-way'!W10)&gt;0,0,PI()),ACOS('OddsRatio_working_3-way'!V10/(2*'OddsRatio_working_3-way'!X10)))</f>
        <v>0.75204029003960815</v>
      </c>
      <c r="Z10" s="11">
        <f>'OddsRatio_working_3-way'!X10^(1/3)*COS('OddsRatio_working_3-way'!Y10/3)</f>
        <v>0.52569650681349234</v>
      </c>
      <c r="AA10" s="11">
        <f>'OddsRatio_working_3-way'!X10^(1/3)*COS(('OddsRatio_working_3-way'!Y10+2*PI())/3)</f>
        <v>-0.37942675373884654</v>
      </c>
      <c r="AB10" s="11">
        <f>'OddsRatio_working_3-way'!X10^(1/3)*COS(('OddsRatio_working_3-way'!Y10+4*PI())/3)</f>
        <v>-0.14626975307464596</v>
      </c>
      <c r="AC10" s="11">
        <f>'OddsRatio_working_3-way'!X10^(1/3)*SIN('OddsRatio_working_3-way'!Y10/3)</f>
        <v>0.13461325709692215</v>
      </c>
      <c r="AD10" s="11">
        <f>'OddsRatio_working_3-way'!X10^(1/3)*SIN(('OddsRatio_working_3-way'!Y10+2*PI())/3)</f>
        <v>0.38795990103276262</v>
      </c>
      <c r="AE10" s="11">
        <f>'OddsRatio_working_3-way'!X10^(1/3)*SIN(('OddsRatio_working_3-way'!Y10+4*PI())/3)</f>
        <v>-0.52257315812968463</v>
      </c>
      <c r="AF10" s="11">
        <f>-'OddsRatio_working_3-way'!U10/(3*'OddsRatio_working_3-way'!X10^(1/3))*COS(('OddsRatio_working_3-way'!Y10)/3)</f>
        <v>0.52569650681349234</v>
      </c>
      <c r="AG10" s="11">
        <f>-'OddsRatio_working_3-way'!U10/(3*'OddsRatio_working_3-way'!X10^(1/3))*COS(('OddsRatio_working_3-way'!Y10+2*PI())/3)</f>
        <v>-0.37942675373884654</v>
      </c>
      <c r="AH10" s="11">
        <f>-'OddsRatio_working_3-way'!U10/(3*'OddsRatio_working_3-way'!X10^(1/3))*COS(('OddsRatio_working_3-way'!Y10+4*PI())/3)</f>
        <v>-0.14626975307464596</v>
      </c>
      <c r="AI10" s="11">
        <f>'OddsRatio_working_3-way'!U10/(3*'OddsRatio_working_3-way'!X10^(1/3))*SIN(('OddsRatio_working_3-way'!Y10)/3)</f>
        <v>-0.13461325709692215</v>
      </c>
      <c r="AJ10" s="11">
        <f>'OddsRatio_working_3-way'!U10/(3*'OddsRatio_working_3-way'!X10^(1/3))*SIN(('OddsRatio_working_3-way'!Y10+2*PI())/3)</f>
        <v>-0.38795990103276262</v>
      </c>
      <c r="AK10" s="11">
        <f>'OddsRatio_working_3-way'!U10/(3*'OddsRatio_working_3-way'!X10^(1/3))*SIN(('OddsRatio_working_3-way'!Y10+4*PI())/3)</f>
        <v>0.52257315812968463</v>
      </c>
      <c r="AL10" s="11">
        <f>'OddsRatio_working_3-way'!Z10+'OddsRatio_working_3-way'!AF10</f>
        <v>1.0513930136269847</v>
      </c>
      <c r="AM10" s="11">
        <f>'OddsRatio_working_3-way'!AA10+'OddsRatio_working_3-way'!AG10</f>
        <v>-0.75885350747769309</v>
      </c>
      <c r="AN10" s="11">
        <f>'OddsRatio_working_3-way'!AB10+'OddsRatio_working_3-way'!AH10</f>
        <v>-0.29253950614929192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1.0513930136269847</v>
      </c>
      <c r="AS10" s="11">
        <f>IF(('OddsRatio_working_3-way'!X10=0),IF(Q10&gt;0,-Q10^(1/3),(-Q10)^(1/3)),'OddsRatio_working_3-way'!AM10-'OddsRatio_working_3-way'!R10/3)</f>
        <v>-0.75885350747769309</v>
      </c>
      <c r="AT10" s="11">
        <f>IF(('OddsRatio_working_3-way'!X10=0),IF(Q10&gt;0,-Q10^(1/3),(-Q10)^(1/3)),'OddsRatio_working_3-way'!AN10-'OddsRatio_working_3-way'!R10/3)</f>
        <v>-0.29253950614929192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2.19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4.2300000000000004</v>
      </c>
      <c r="D11" s="9">
        <f t="shared" si="13"/>
        <v>0.44395682852679114</v>
      </c>
      <c r="E11" s="9">
        <f t="shared" si="14"/>
        <v>0.32874796611473095</v>
      </c>
      <c r="F11" s="9">
        <f t="shared" si="15"/>
        <v>0.22729520535847816</v>
      </c>
      <c r="G11" s="9">
        <f t="shared" si="16"/>
        <v>1.0524968629399516</v>
      </c>
      <c r="H11" s="9">
        <f t="shared" si="17"/>
        <v>2.2524712668985418</v>
      </c>
      <c r="I11" s="9">
        <f t="shared" si="18"/>
        <v>3.0418439141035063</v>
      </c>
      <c r="J11" s="9">
        <f t="shared" si="19"/>
        <v>4.3995648672960437</v>
      </c>
      <c r="K11" s="11">
        <f t="shared" si="20"/>
        <v>0.45662100456621008</v>
      </c>
      <c r="L11" s="11">
        <f t="shared" si="21"/>
        <v>0.3401360544217687</v>
      </c>
      <c r="M11" s="11">
        <f t="shared" si="22"/>
        <v>0.23640661938534277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-0.2737911469087998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0.23352065655434101</v>
      </c>
      <c r="Q11" s="11">
        <f>2*'OddsRatio_working_3-way'!K11*'OddsRatio_working_3-way'!L11*'OddsRatio_working_3-way'!M11</f>
        <v>7.3434168727780191E-2</v>
      </c>
      <c r="R11" s="11">
        <f t="shared" si="23"/>
        <v>0</v>
      </c>
      <c r="S11" s="11">
        <f t="shared" si="24"/>
        <v>-0.85291529397817623</v>
      </c>
      <c r="T11" s="11">
        <f t="shared" si="25"/>
        <v>-0.26821235659691073</v>
      </c>
      <c r="U11" s="11">
        <f>'OddsRatio_working_3-way'!S11-'OddsRatio_working_3-way'!R11^2/3</f>
        <v>-0.85291529397817623</v>
      </c>
      <c r="V11" s="11">
        <f>'OddsRatio_working_3-way'!S11*'OddsRatio_working_3-way'!R11/3-2*'OddsRatio_working_3-way'!R11^3/27-'OddsRatio_working_3-way'!T11</f>
        <v>0.26821235659691073</v>
      </c>
      <c r="W11" s="11">
        <f>'OddsRatio_working_3-way'!V11^2+4*'OddsRatio_working_3-way'!U11^3/27</f>
        <v>-1.9982960919694509E-2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0.15159224019632642</v>
      </c>
      <c r="Y11" s="11">
        <f>IF('OddsRatio_working_3-way'!W11&gt;=0,IF('OddsRatio_working_3-way'!V11+SQRT('OddsRatio_working_3-way'!W11)&gt;0,0,PI()),ACOS('OddsRatio_working_3-way'!V11/(2*'OddsRatio_working_3-way'!X11)))</f>
        <v>0.48505205483182068</v>
      </c>
      <c r="Z11" s="11">
        <f>'OddsRatio_working_3-way'!X11^(1/3)*COS('OddsRatio_working_3-way'!Y11/3)</f>
        <v>0.52624843146997591</v>
      </c>
      <c r="AA11" s="11">
        <f>'OddsRatio_working_3-way'!X11^(1/3)*COS(('OddsRatio_working_3-way'!Y11+2*PI())/3)</f>
        <v>-0.33745970373423806</v>
      </c>
      <c r="AB11" s="11">
        <f>'OddsRatio_working_3-way'!X11^(1/3)*COS(('OddsRatio_working_3-way'!Y11+4*PI())/3)</f>
        <v>-0.18878872773573765</v>
      </c>
      <c r="AC11" s="11">
        <f>'OddsRatio_working_3-way'!X11^(1/3)*SIN('OddsRatio_working_3-way'!Y11/3)</f>
        <v>8.5835228013418627E-2</v>
      </c>
      <c r="AD11" s="11">
        <f>'OddsRatio_working_3-way'!X11^(1/3)*SIN(('OddsRatio_working_3-way'!Y11+2*PI())/3)</f>
        <v>0.41282689634800407</v>
      </c>
      <c r="AE11" s="11">
        <f>'OddsRatio_working_3-way'!X11^(1/3)*SIN(('OddsRatio_working_3-way'!Y11+4*PI())/3)</f>
        <v>-0.49866212436142265</v>
      </c>
      <c r="AF11" s="11">
        <f>-'OddsRatio_working_3-way'!U11/(3*'OddsRatio_working_3-way'!X11^(1/3))*COS(('OddsRatio_working_3-way'!Y11)/3)</f>
        <v>0.5262484314699758</v>
      </c>
      <c r="AG11" s="11">
        <f>-'OddsRatio_working_3-way'!U11/(3*'OddsRatio_working_3-way'!X11^(1/3))*COS(('OddsRatio_working_3-way'!Y11+2*PI())/3)</f>
        <v>-0.337459703734238</v>
      </c>
      <c r="AH11" s="11">
        <f>-'OddsRatio_working_3-way'!U11/(3*'OddsRatio_working_3-way'!X11^(1/3))*COS(('OddsRatio_working_3-way'!Y11+4*PI())/3)</f>
        <v>-0.18878872773573763</v>
      </c>
      <c r="AI11" s="11">
        <f>'OddsRatio_working_3-way'!U11/(3*'OddsRatio_working_3-way'!X11^(1/3))*SIN(('OddsRatio_working_3-way'!Y11)/3)</f>
        <v>-8.5835228013418599E-2</v>
      </c>
      <c r="AJ11" s="11">
        <f>'OddsRatio_working_3-way'!U11/(3*'OddsRatio_working_3-way'!X11^(1/3))*SIN(('OddsRatio_working_3-way'!Y11+2*PI())/3)</f>
        <v>-0.41282689634800401</v>
      </c>
      <c r="AK11" s="11">
        <f>'OddsRatio_working_3-way'!U11/(3*'OddsRatio_working_3-way'!X11^(1/3))*SIN(('OddsRatio_working_3-way'!Y11+4*PI())/3)</f>
        <v>0.49866212436142254</v>
      </c>
      <c r="AL11" s="11">
        <f>'OddsRatio_working_3-way'!Z11+'OddsRatio_working_3-way'!AF11</f>
        <v>1.0524968629399516</v>
      </c>
      <c r="AM11" s="11">
        <f>'OddsRatio_working_3-way'!AA11+'OddsRatio_working_3-way'!AG11</f>
        <v>-0.67491940746847612</v>
      </c>
      <c r="AN11" s="11">
        <f>'OddsRatio_working_3-way'!AB11+'OddsRatio_working_3-way'!AH11</f>
        <v>-0.37757745547147525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1.0524968629399516</v>
      </c>
      <c r="AS11" s="11">
        <f>IF(('OddsRatio_working_3-way'!X11=0),IF(Q11&gt;0,-Q11^(1/3),(-Q11)^(1/3)),'OddsRatio_working_3-way'!AM11-'OddsRatio_working_3-way'!R11/3)</f>
        <v>-0.67491940746847612</v>
      </c>
      <c r="AT11" s="11">
        <f>IF(('OddsRatio_working_3-way'!X11=0),IF(Q11&gt;0,-Q11^(1/3),(-Q11)^(1/3)),'OddsRatio_working_3-way'!AN11-'OddsRatio_working_3-way'!R11/3)</f>
        <v>-0.37757745547147525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1.67</v>
      </c>
      <c r="B12" s="4">
        <f>IF('True_Odds_Calculator_3-way'!B13="","",'True_Odds_Calculator_3-way'!B13)</f>
        <v>3.81</v>
      </c>
      <c r="C12" s="4">
        <f>IF('True_Odds_Calculator_3-way'!C13="","",'True_Odds_Calculator_3-way'!C13)</f>
        <v>5.68</v>
      </c>
      <c r="D12" s="9">
        <f t="shared" si="13"/>
        <v>0.58309291544025721</v>
      </c>
      <c r="E12" s="9">
        <f t="shared" si="14"/>
        <v>0.25008127297184402</v>
      </c>
      <c r="F12" s="9">
        <f t="shared" si="15"/>
        <v>0.16682581158789897</v>
      </c>
      <c r="G12" s="9">
        <f t="shared" si="16"/>
        <v>1.0671530445025097</v>
      </c>
      <c r="H12" s="9">
        <f t="shared" si="17"/>
        <v>1.7149925398166812</v>
      </c>
      <c r="I12" s="9">
        <f t="shared" si="18"/>
        <v>3.9987000550520522</v>
      </c>
      <c r="J12" s="9">
        <f t="shared" si="19"/>
        <v>5.9942762482717447</v>
      </c>
      <c r="K12" s="11">
        <f t="shared" si="20"/>
        <v>0.5988023952095809</v>
      </c>
      <c r="L12" s="11">
        <f t="shared" si="21"/>
        <v>0.26246719160104987</v>
      </c>
      <c r="M12" s="11">
        <f t="shared" si="22"/>
        <v>0.17605633802816903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-0.24380196023612088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0.22578775021765282</v>
      </c>
      <c r="Q12" s="11">
        <f>2*'OddsRatio_working_3-way'!K12*'OddsRatio_working_3-way'!L12*'OddsRatio_working_3-way'!M12</f>
        <v>5.5340134857267839E-2</v>
      </c>
      <c r="R12" s="11">
        <f t="shared" si="23"/>
        <v>0</v>
      </c>
      <c r="S12" s="11">
        <f t="shared" si="24"/>
        <v>-0.92611129951120408</v>
      </c>
      <c r="T12" s="11">
        <f t="shared" si="25"/>
        <v>-0.22698806360568724</v>
      </c>
      <c r="U12" s="11">
        <f>'OddsRatio_working_3-way'!S12-'OddsRatio_working_3-way'!R12^2/3</f>
        <v>-0.92611129951120408</v>
      </c>
      <c r="V12" s="11">
        <f>'OddsRatio_working_3-way'!S12*'OddsRatio_working_3-way'!R12/3-2*'OddsRatio_working_3-way'!R12^3/27-'OddsRatio_working_3-way'!T12</f>
        <v>0.22698806360568724</v>
      </c>
      <c r="W12" s="11">
        <f>'OddsRatio_working_3-way'!V12^2+4*'OddsRatio_working_3-way'!U12^3/27</f>
        <v>-6.6151844223960782E-2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0.1715192593001004</v>
      </c>
      <c r="Y12" s="11">
        <f>IF('OddsRatio_working_3-way'!W12&gt;=0,IF('OddsRatio_working_3-way'!V12+SQRT('OddsRatio_working_3-way'!W12)&gt;0,0,PI()),ACOS('OddsRatio_working_3-way'!V12/(2*'OddsRatio_working_3-way'!X12)))</f>
        <v>0.84771450001469995</v>
      </c>
      <c r="Z12" s="11">
        <f>'OddsRatio_working_3-way'!X12^(1/3)*COS('OddsRatio_working_3-way'!Y12/3)</f>
        <v>0.53357652225125496</v>
      </c>
      <c r="AA12" s="11">
        <f>'OddsRatio_working_3-way'!X12^(1/3)*COS(('OddsRatio_working_3-way'!Y12+2*PI())/3)</f>
        <v>-0.40095195239302306</v>
      </c>
      <c r="AB12" s="11">
        <f>'OddsRatio_working_3-way'!X12^(1/3)*COS(('OddsRatio_working_3-way'!Y12+4*PI())/3)</f>
        <v>-0.13262456985823184</v>
      </c>
      <c r="AC12" s="11">
        <f>'OddsRatio_working_3-way'!X12^(1/3)*SIN('OddsRatio_working_3-way'!Y12/3)</f>
        <v>0.15491888653740946</v>
      </c>
      <c r="AD12" s="11">
        <f>'OddsRatio_working_3-way'!X12^(1/3)*SIN(('OddsRatio_working_3-way'!Y12+2*PI())/3)</f>
        <v>0.38463137986383494</v>
      </c>
      <c r="AE12" s="11">
        <f>'OddsRatio_working_3-way'!X12^(1/3)*SIN(('OddsRatio_working_3-way'!Y12+4*PI())/3)</f>
        <v>-0.53955026640124437</v>
      </c>
      <c r="AF12" s="11">
        <f>-'OddsRatio_working_3-way'!U12/(3*'OddsRatio_working_3-way'!X12^(1/3))*COS(('OddsRatio_working_3-way'!Y12)/3)</f>
        <v>0.53357652225125474</v>
      </c>
      <c r="AG12" s="11">
        <f>-'OddsRatio_working_3-way'!U12/(3*'OddsRatio_working_3-way'!X12^(1/3))*COS(('OddsRatio_working_3-way'!Y12+2*PI())/3)</f>
        <v>-0.40095195239302289</v>
      </c>
      <c r="AH12" s="11">
        <f>-'OddsRatio_working_3-way'!U12/(3*'OddsRatio_working_3-way'!X12^(1/3))*COS(('OddsRatio_working_3-way'!Y12+4*PI())/3)</f>
        <v>-0.13262456985823179</v>
      </c>
      <c r="AI12" s="11">
        <f>'OddsRatio_working_3-way'!U12/(3*'OddsRatio_working_3-way'!X12^(1/3))*SIN(('OddsRatio_working_3-way'!Y12)/3)</f>
        <v>-0.1549188865374094</v>
      </c>
      <c r="AJ12" s="11">
        <f>'OddsRatio_working_3-way'!U12/(3*'OddsRatio_working_3-way'!X12^(1/3))*SIN(('OddsRatio_working_3-way'!Y12+2*PI())/3)</f>
        <v>-0.38463137986383483</v>
      </c>
      <c r="AK12" s="11">
        <f>'OddsRatio_working_3-way'!U12/(3*'OddsRatio_working_3-way'!X12^(1/3))*SIN(('OddsRatio_working_3-way'!Y12+4*PI())/3)</f>
        <v>0.53955026640124415</v>
      </c>
      <c r="AL12" s="11">
        <f>'OddsRatio_working_3-way'!Z12+'OddsRatio_working_3-way'!AF12</f>
        <v>1.0671530445025097</v>
      </c>
      <c r="AM12" s="11">
        <f>'OddsRatio_working_3-way'!AA12+'OddsRatio_working_3-way'!AG12</f>
        <v>-0.8019039047860459</v>
      </c>
      <c r="AN12" s="11">
        <f>'OddsRatio_working_3-way'!AB12+'OddsRatio_working_3-way'!AH12</f>
        <v>-0.26524913971646363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1.0671530445025097</v>
      </c>
      <c r="AS12" s="11">
        <f>IF(('OddsRatio_working_3-way'!X12=0),IF(Q12&gt;0,-Q12^(1/3),(-Q12)^(1/3)),'OddsRatio_working_3-way'!AM12-'OddsRatio_working_3-way'!R12/3)</f>
        <v>-0.8019039047860459</v>
      </c>
      <c r="AT12" s="11">
        <f>IF(('OddsRatio_working_3-way'!X12=0),IF(Q12&gt;0,-Q12^(1/3),(-Q12)^(1/3)),'OddsRatio_working_3-way'!AN12-'OddsRatio_working_3-way'!R12/3)</f>
        <v>-0.26524913971646363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2.81</v>
      </c>
      <c r="B13" s="4">
        <f>IF('True_Odds_Calculator_3-way'!B14="","",'True_Odds_Calculator_3-way'!B14)</f>
        <v>3.34</v>
      </c>
      <c r="C13" s="4">
        <f>IF('True_Odds_Calculator_3-way'!C14="","",'True_Odds_Calculator_3-way'!C14)</f>
        <v>2.58</v>
      </c>
      <c r="D13" s="9">
        <f t="shared" si="13"/>
        <v>0.34133674122609675</v>
      </c>
      <c r="E13" s="9">
        <f t="shared" si="14"/>
        <v>0.28614789778491162</v>
      </c>
      <c r="F13" s="9">
        <f t="shared" si="15"/>
        <v>0.37251536098899146</v>
      </c>
      <c r="G13" s="9">
        <f t="shared" si="16"/>
        <v>1.0661095304496238</v>
      </c>
      <c r="H13" s="9">
        <f t="shared" si="17"/>
        <v>2.9296582501138189</v>
      </c>
      <c r="I13" s="9">
        <f t="shared" si="18"/>
        <v>3.4946963012521186</v>
      </c>
      <c r="J13" s="9">
        <f t="shared" si="19"/>
        <v>2.6844530581104062</v>
      </c>
      <c r="K13" s="11">
        <f t="shared" si="20"/>
        <v>0.35587188612099646</v>
      </c>
      <c r="L13" s="11">
        <f t="shared" si="21"/>
        <v>0.29940119760479045</v>
      </c>
      <c r="M13" s="11">
        <f t="shared" si="22"/>
        <v>0.38759689922480617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-0.27636244518329045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0.23663671580946358</v>
      </c>
      <c r="Q13" s="11">
        <f>2*'OddsRatio_working_3-way'!K13*'OddsRatio_working_3-way'!L13*'OddsRatio_working_3-way'!M13</f>
        <v>8.2595712324420104E-2</v>
      </c>
      <c r="R13" s="11">
        <f t="shared" si="23"/>
        <v>0</v>
      </c>
      <c r="S13" s="11">
        <f t="shared" si="24"/>
        <v>-0.85625496493389408</v>
      </c>
      <c r="T13" s="11">
        <f t="shared" si="25"/>
        <v>-0.29886735250746738</v>
      </c>
      <c r="U13" s="11">
        <f>'OddsRatio_working_3-way'!S13-'OddsRatio_working_3-way'!R13^2/3</f>
        <v>-0.85625496493389408</v>
      </c>
      <c r="V13" s="11">
        <f>'OddsRatio_working_3-way'!S13*'OddsRatio_working_3-way'!R13/3-2*'OddsRatio_working_3-way'!R13^3/27-'OddsRatio_working_3-way'!T13</f>
        <v>0.29886735250746738</v>
      </c>
      <c r="W13" s="11">
        <f>'OddsRatio_working_3-way'!V13^2+4*'OddsRatio_working_3-way'!U13^3/27</f>
        <v>-3.6831424810672697E-3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0.15248347195343012</v>
      </c>
      <c r="Y13" s="11">
        <f>IF('OddsRatio_working_3-way'!W13&gt;=0,IF('OddsRatio_working_3-way'!V13+SQRT('OddsRatio_working_3-way'!W13)&gt;0,0,PI()),ACOS('OddsRatio_working_3-way'!V13/(2*'OddsRatio_working_3-way'!X13)))</f>
        <v>0.2003390032791823</v>
      </c>
      <c r="Z13" s="11">
        <f>'OddsRatio_working_3-way'!X13^(1/3)*COS('OddsRatio_working_3-way'!Y13/3)</f>
        <v>0.53305476522481188</v>
      </c>
      <c r="AA13" s="11">
        <f>'OddsRatio_working_3-way'!X13^(1/3)*COS(('OddsRatio_working_3-way'!Y13+2*PI())/3)</f>
        <v>-0.29740138764599428</v>
      </c>
      <c r="AB13" s="11">
        <f>'OddsRatio_working_3-way'!X13^(1/3)*COS(('OddsRatio_working_3-way'!Y13+4*PI())/3)</f>
        <v>-0.23565337757881771</v>
      </c>
      <c r="AC13" s="11">
        <f>'OddsRatio_working_3-way'!X13^(1/3)*SIN('OddsRatio_working_3-way'!Y13/3)</f>
        <v>3.5650230234208075E-2</v>
      </c>
      <c r="AD13" s="11">
        <f>'OddsRatio_working_3-way'!X13^(1/3)*SIN(('OddsRatio_working_3-way'!Y13+2*PI())/3)</f>
        <v>0.44381385317593275</v>
      </c>
      <c r="AE13" s="11">
        <f>'OddsRatio_working_3-way'!X13^(1/3)*SIN(('OddsRatio_working_3-way'!Y13+4*PI())/3)</f>
        <v>-0.47946408341014091</v>
      </c>
      <c r="AF13" s="11">
        <f>-'OddsRatio_working_3-way'!U13/(3*'OddsRatio_working_3-way'!X13^(1/3))*COS(('OddsRatio_working_3-way'!Y13)/3)</f>
        <v>0.53305476522481188</v>
      </c>
      <c r="AG13" s="11">
        <f>-'OddsRatio_working_3-way'!U13/(3*'OddsRatio_working_3-way'!X13^(1/3))*COS(('OddsRatio_working_3-way'!Y13+2*PI())/3)</f>
        <v>-0.29740138764599428</v>
      </c>
      <c r="AH13" s="11">
        <f>-'OddsRatio_working_3-way'!U13/(3*'OddsRatio_working_3-way'!X13^(1/3))*COS(('OddsRatio_working_3-way'!Y13+4*PI())/3)</f>
        <v>-0.23565337757881771</v>
      </c>
      <c r="AI13" s="11">
        <f>'OddsRatio_working_3-way'!U13/(3*'OddsRatio_working_3-way'!X13^(1/3))*SIN(('OddsRatio_working_3-way'!Y13)/3)</f>
        <v>-3.5650230234208075E-2</v>
      </c>
      <c r="AJ13" s="11">
        <f>'OddsRatio_working_3-way'!U13/(3*'OddsRatio_working_3-way'!X13^(1/3))*SIN(('OddsRatio_working_3-way'!Y13+2*PI())/3)</f>
        <v>-0.44381385317593275</v>
      </c>
      <c r="AK13" s="11">
        <f>'OddsRatio_working_3-way'!U13/(3*'OddsRatio_working_3-way'!X13^(1/3))*SIN(('OddsRatio_working_3-way'!Y13+4*PI())/3)</f>
        <v>0.47946408341014091</v>
      </c>
      <c r="AL13" s="11">
        <f>'OddsRatio_working_3-way'!Z13+'OddsRatio_working_3-way'!AF13</f>
        <v>1.0661095304496238</v>
      </c>
      <c r="AM13" s="11">
        <f>'OddsRatio_working_3-way'!AA13+'OddsRatio_working_3-way'!AG13</f>
        <v>-0.59480277529198855</v>
      </c>
      <c r="AN13" s="11">
        <f>'OddsRatio_working_3-way'!AB13+'OddsRatio_working_3-way'!AH13</f>
        <v>-0.47130675515763543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1.0661095304496238</v>
      </c>
      <c r="AS13" s="11">
        <f>IF(('OddsRatio_working_3-way'!X13=0),IF(Q13&gt;0,-Q13^(1/3),(-Q13)^(1/3)),'OddsRatio_working_3-way'!AM13-'OddsRatio_working_3-way'!R13/3)</f>
        <v>-0.59480277529198855</v>
      </c>
      <c r="AT13" s="11">
        <f>IF(('OddsRatio_working_3-way'!X13=0),IF(Q13&gt;0,-Q13^(1/3),(-Q13)^(1/3)),'OddsRatio_working_3-way'!AN13-'OddsRatio_working_3-way'!R13/3)</f>
        <v>-0.47130675515763543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4.1500000000000004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2.0099999999999998</v>
      </c>
      <c r="D14" s="9">
        <f t="shared" si="13"/>
        <v>0.23123218667005097</v>
      </c>
      <c r="E14" s="9">
        <f t="shared" si="14"/>
        <v>0.28474100753734866</v>
      </c>
      <c r="F14" s="9">
        <f t="shared" si="15"/>
        <v>0.48402680579260038</v>
      </c>
      <c r="G14" s="9">
        <f t="shared" si="16"/>
        <v>1.0554468112228828</v>
      </c>
      <c r="H14" s="9">
        <f t="shared" si="17"/>
        <v>4.3246574553520807</v>
      </c>
      <c r="I14" s="9">
        <f t="shared" si="18"/>
        <v>3.5119634107104609</v>
      </c>
      <c r="J14" s="9">
        <f t="shared" si="19"/>
        <v>2.0660012793351115</v>
      </c>
      <c r="K14" s="11">
        <f t="shared" si="20"/>
        <v>0.24096385542168672</v>
      </c>
      <c r="L14" s="11">
        <f t="shared" si="21"/>
        <v>0.29585798816568049</v>
      </c>
      <c r="M14" s="11">
        <f t="shared" si="22"/>
        <v>0.49751243781094534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-0.26856414441657828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0.23196202632662596</v>
      </c>
      <c r="Q14" s="11">
        <f>2*'OddsRatio_working_3-way'!K14*'OddsRatio_working_3-way'!L14*'OddsRatio_working_3-way'!M14</f>
        <v>7.0936399488264815E-2</v>
      </c>
      <c r="R14" s="11">
        <f t="shared" si="23"/>
        <v>0</v>
      </c>
      <c r="S14" s="11">
        <f t="shared" si="24"/>
        <v>-0.86371182136220825</v>
      </c>
      <c r="T14" s="11">
        <f t="shared" si="25"/>
        <v>-0.264132055462449</v>
      </c>
      <c r="U14" s="11">
        <f>'OddsRatio_working_3-way'!S14-'OddsRatio_working_3-way'!R14^2/3</f>
        <v>-0.86371182136220825</v>
      </c>
      <c r="V14" s="11">
        <f>'OddsRatio_working_3-way'!S14*'OddsRatio_working_3-way'!R14/3-2*'OddsRatio_working_3-way'!R14^3/27-'OddsRatio_working_3-way'!T14</f>
        <v>0.264132055462449</v>
      </c>
      <c r="W14" s="11">
        <f>'OddsRatio_working_3-way'!V14^2+4*'OddsRatio_working_3-way'!U14^3/27</f>
        <v>-2.5690166407924306E-2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0.15447969861015926</v>
      </c>
      <c r="Y14" s="11">
        <f>IF('OddsRatio_working_3-way'!W14&gt;=0,IF('OddsRatio_working_3-way'!V14+SQRT('OddsRatio_working_3-way'!W14)&gt;0,0,PI()),ACOS('OddsRatio_working_3-way'!V14/(2*'OddsRatio_working_3-way'!X14)))</f>
        <v>0.54542163515141495</v>
      </c>
      <c r="Z14" s="11">
        <f>'OddsRatio_working_3-way'!X14^(1/3)*COS('OddsRatio_working_3-way'!Y14/3)</f>
        <v>0.52772340561144138</v>
      </c>
      <c r="AA14" s="11">
        <f>'OddsRatio_working_3-way'!X14^(1/3)*COS(('OddsRatio_working_3-way'!Y14+2*PI())/3)</f>
        <v>-0.3478793242785323</v>
      </c>
      <c r="AB14" s="11">
        <f>'OddsRatio_working_3-way'!X14^(1/3)*COS(('OddsRatio_working_3-way'!Y14+4*PI())/3)</f>
        <v>-0.17984408133290902</v>
      </c>
      <c r="AC14" s="11">
        <f>'OddsRatio_working_3-way'!X14^(1/3)*SIN('OddsRatio_working_3-way'!Y14/3)</f>
        <v>9.7015192747999676E-2</v>
      </c>
      <c r="AD14" s="11">
        <f>'OddsRatio_working_3-way'!X14^(1/3)*SIN(('OddsRatio_working_3-way'!Y14+2*PI())/3)</f>
        <v>0.40851427905714777</v>
      </c>
      <c r="AE14" s="11">
        <f>'OddsRatio_working_3-way'!X14^(1/3)*SIN(('OddsRatio_working_3-way'!Y14+4*PI())/3)</f>
        <v>-0.50552947180514751</v>
      </c>
      <c r="AF14" s="11">
        <f>-'OddsRatio_working_3-way'!U14/(3*'OddsRatio_working_3-way'!X14^(1/3))*COS(('OddsRatio_working_3-way'!Y14)/3)</f>
        <v>0.52772340561144138</v>
      </c>
      <c r="AG14" s="11">
        <f>-'OddsRatio_working_3-way'!U14/(3*'OddsRatio_working_3-way'!X14^(1/3))*COS(('OddsRatio_working_3-way'!Y14+2*PI())/3)</f>
        <v>-0.3478793242785323</v>
      </c>
      <c r="AH14" s="11">
        <f>-'OddsRatio_working_3-way'!U14/(3*'OddsRatio_working_3-way'!X14^(1/3))*COS(('OddsRatio_working_3-way'!Y14+4*PI())/3)</f>
        <v>-0.17984408133290902</v>
      </c>
      <c r="AI14" s="11">
        <f>'OddsRatio_working_3-way'!U14/(3*'OddsRatio_working_3-way'!X14^(1/3))*SIN(('OddsRatio_working_3-way'!Y14)/3)</f>
        <v>-9.7015192747999676E-2</v>
      </c>
      <c r="AJ14" s="11">
        <f>'OddsRatio_working_3-way'!U14/(3*'OddsRatio_working_3-way'!X14^(1/3))*SIN(('OddsRatio_working_3-way'!Y14+2*PI())/3)</f>
        <v>-0.40851427905714777</v>
      </c>
      <c r="AK14" s="11">
        <f>'OddsRatio_working_3-way'!U14/(3*'OddsRatio_working_3-way'!X14^(1/3))*SIN(('OddsRatio_working_3-way'!Y14+4*PI())/3)</f>
        <v>0.50552947180514751</v>
      </c>
      <c r="AL14" s="11">
        <f>'OddsRatio_working_3-way'!Z14+'OddsRatio_working_3-way'!AF14</f>
        <v>1.0554468112228828</v>
      </c>
      <c r="AM14" s="11">
        <f>'OddsRatio_working_3-way'!AA14+'OddsRatio_working_3-way'!AG14</f>
        <v>-0.6957586485570646</v>
      </c>
      <c r="AN14" s="11">
        <f>'OddsRatio_working_3-way'!AB14+'OddsRatio_working_3-way'!AH14</f>
        <v>-0.35968816266581805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1.0554468112228828</v>
      </c>
      <c r="AS14" s="11">
        <f>IF(('OddsRatio_working_3-way'!X14=0),IF(Q14&gt;0,-Q14^(1/3),(-Q14)^(1/3)),'OddsRatio_working_3-way'!AM14-'OddsRatio_working_3-way'!R14/3)</f>
        <v>-0.6957586485570646</v>
      </c>
      <c r="AT14" s="11">
        <f>IF(('OddsRatio_working_3-way'!X14=0),IF(Q14&gt;0,-Q14^(1/3),(-Q14)^(1/3)),'OddsRatio_working_3-way'!AN14-'OddsRatio_working_3-way'!R14/3)</f>
        <v>-0.35968816266581805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3.57</v>
      </c>
      <c r="C15" s="4">
        <f>IF('True_Odds_Calculator_3-way'!C16="","",'True_Odds_Calculator_3-way'!C16)</f>
        <v>4.32</v>
      </c>
      <c r="D15" s="9">
        <f t="shared" si="13"/>
        <v>0.51617804230328079</v>
      </c>
      <c r="E15" s="9">
        <f t="shared" si="14"/>
        <v>0.26533270649952501</v>
      </c>
      <c r="F15" s="9">
        <f t="shared" si="15"/>
        <v>0.2184892511971939</v>
      </c>
      <c r="G15" s="9">
        <f t="shared" si="16"/>
        <v>1.077374756728033</v>
      </c>
      <c r="H15" s="9">
        <f t="shared" si="17"/>
        <v>1.9373160383533889</v>
      </c>
      <c r="I15" s="9">
        <f t="shared" si="18"/>
        <v>3.7688531247910451</v>
      </c>
      <c r="J15" s="9">
        <f t="shared" si="19"/>
        <v>4.5768841923370704</v>
      </c>
      <c r="K15" s="11">
        <f t="shared" si="20"/>
        <v>0.53475935828876997</v>
      </c>
      <c r="L15" s="11">
        <f t="shared" si="21"/>
        <v>0.28011204481792717</v>
      </c>
      <c r="M15" s="11">
        <f t="shared" si="22"/>
        <v>0.23148148148148145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-0.25739309389828413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0.23439758157174534</v>
      </c>
      <c r="Q15" s="11">
        <f>2*'OddsRatio_working_3-way'!K15*'OddsRatio_working_3-way'!L15*'OddsRatio_working_3-way'!M15</f>
        <v>6.9348396914717544E-2</v>
      </c>
      <c r="R15" s="11">
        <f t="shared" si="23"/>
        <v>0</v>
      </c>
      <c r="S15" s="11">
        <f t="shared" si="24"/>
        <v>-0.91065994825942731</v>
      </c>
      <c r="T15" s="11">
        <f t="shared" si="25"/>
        <v>-0.26942602019509682</v>
      </c>
      <c r="U15" s="11">
        <f>'OddsRatio_working_3-way'!S15-'OddsRatio_working_3-way'!R15^2/3</f>
        <v>-0.91065994825942731</v>
      </c>
      <c r="V15" s="11">
        <f>'OddsRatio_working_3-way'!S15*'OddsRatio_working_3-way'!R15/3-2*'OddsRatio_working_3-way'!R15^3/27-'OddsRatio_working_3-way'!T15</f>
        <v>0.26942602019509682</v>
      </c>
      <c r="W15" s="11">
        <f>'OddsRatio_working_3-way'!V15^2+4*'OddsRatio_working_3-way'!U15^3/27</f>
        <v>-3.9292834271442936E-2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0.16724474179298707</v>
      </c>
      <c r="Y15" s="11">
        <f>IF('OddsRatio_working_3-way'!W15&gt;=0,IF('OddsRatio_working_3-way'!V15+SQRT('OddsRatio_working_3-way'!W15)&gt;0,0,PI()),ACOS('OddsRatio_working_3-way'!V15/(2*'OddsRatio_working_3-way'!X15)))</f>
        <v>0.63430412649764134</v>
      </c>
      <c r="Z15" s="11">
        <f>'OddsRatio_working_3-way'!X15^(1/3)*COS('OddsRatio_working_3-way'!Y15/3)</f>
        <v>0.53868737836401648</v>
      </c>
      <c r="AA15" s="11">
        <f>'OddsRatio_working_3-way'!X15^(1/3)*COS(('OddsRatio_working_3-way'!Y15+2*PI())/3)</f>
        <v>-0.36947819052062819</v>
      </c>
      <c r="AB15" s="11">
        <f>'OddsRatio_working_3-way'!X15^(1/3)*COS(('OddsRatio_working_3-way'!Y15+4*PI())/3)</f>
        <v>-0.16920918784338843</v>
      </c>
      <c r="AC15" s="11">
        <f>'OddsRatio_working_3-way'!X15^(1/3)*SIN('OddsRatio_working_3-way'!Y15/3)</f>
        <v>0.11562536260604252</v>
      </c>
      <c r="AD15" s="11">
        <f>'OddsRatio_working_3-way'!X15^(1/3)*SIN(('OddsRatio_working_3-way'!Y15+2*PI())/3)</f>
        <v>0.40870427305825691</v>
      </c>
      <c r="AE15" s="11">
        <f>'OddsRatio_working_3-way'!X15^(1/3)*SIN(('OddsRatio_working_3-way'!Y15+4*PI())/3)</f>
        <v>-0.52432963566429924</v>
      </c>
      <c r="AF15" s="11">
        <f>-'OddsRatio_working_3-way'!U15/(3*'OddsRatio_working_3-way'!X15^(1/3))*COS(('OddsRatio_working_3-way'!Y15)/3)</f>
        <v>0.53868737836401637</v>
      </c>
      <c r="AG15" s="11">
        <f>-'OddsRatio_working_3-way'!U15/(3*'OddsRatio_working_3-way'!X15^(1/3))*COS(('OddsRatio_working_3-way'!Y15+2*PI())/3)</f>
        <v>-0.36947819052062808</v>
      </c>
      <c r="AH15" s="11">
        <f>-'OddsRatio_working_3-way'!U15/(3*'OddsRatio_working_3-way'!X15^(1/3))*COS(('OddsRatio_working_3-way'!Y15+4*PI())/3)</f>
        <v>-0.1692091878433884</v>
      </c>
      <c r="AI15" s="11">
        <f>'OddsRatio_working_3-way'!U15/(3*'OddsRatio_working_3-way'!X15^(1/3))*SIN(('OddsRatio_working_3-way'!Y15)/3)</f>
        <v>-0.11562536260604249</v>
      </c>
      <c r="AJ15" s="11">
        <f>'OddsRatio_working_3-way'!U15/(3*'OddsRatio_working_3-way'!X15^(1/3))*SIN(('OddsRatio_working_3-way'!Y15+2*PI())/3)</f>
        <v>-0.40870427305825685</v>
      </c>
      <c r="AK15" s="11">
        <f>'OddsRatio_working_3-way'!U15/(3*'OddsRatio_working_3-way'!X15^(1/3))*SIN(('OddsRatio_working_3-way'!Y15+4*PI())/3)</f>
        <v>0.52432963566429913</v>
      </c>
      <c r="AL15" s="11">
        <f>'OddsRatio_working_3-way'!Z15+'OddsRatio_working_3-way'!AF15</f>
        <v>1.077374756728033</v>
      </c>
      <c r="AM15" s="11">
        <f>'OddsRatio_working_3-way'!AA15+'OddsRatio_working_3-way'!AG15</f>
        <v>-0.73895638104125627</v>
      </c>
      <c r="AN15" s="11">
        <f>'OddsRatio_working_3-way'!AB15+'OddsRatio_working_3-way'!AH15</f>
        <v>-0.3384183756867768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1.077374756728033</v>
      </c>
      <c r="AS15" s="11">
        <f>IF(('OddsRatio_working_3-way'!X15=0),IF(Q15&gt;0,-Q15^(1/3),(-Q15)^(1/3)),'OddsRatio_working_3-way'!AM15-'OddsRatio_working_3-way'!R15/3)</f>
        <v>-0.73895638104125627</v>
      </c>
      <c r="AT15" s="11">
        <f>IF(('OddsRatio_working_3-way'!X15=0),IF(Q15&gt;0,-Q15^(1/3),(-Q15)^(1/3)),'OddsRatio_working_3-way'!AN15-'OddsRatio_working_3-way'!R15/3)</f>
        <v>-0.3384183756867768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2.2599999999999998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3.43</v>
      </c>
      <c r="D16" s="9">
        <f t="shared" si="13"/>
        <v>0.42624987882785592</v>
      </c>
      <c r="E16" s="9">
        <f t="shared" si="14"/>
        <v>0.295658533100631</v>
      </c>
      <c r="F16" s="9">
        <f t="shared" si="15"/>
        <v>0.27809158807151307</v>
      </c>
      <c r="G16" s="9">
        <f t="shared" si="16"/>
        <v>1.0682870814595831</v>
      </c>
      <c r="H16" s="9">
        <f t="shared" si="17"/>
        <v>2.3460417226390748</v>
      </c>
      <c r="I16" s="9">
        <f t="shared" si="18"/>
        <v>3.3822801916548699</v>
      </c>
      <c r="J16" s="9">
        <f t="shared" si="19"/>
        <v>3.5959376079467873</v>
      </c>
      <c r="K16" s="11">
        <f t="shared" si="20"/>
        <v>0.44247787610619471</v>
      </c>
      <c r="L16" s="11">
        <f t="shared" si="21"/>
        <v>0.30959752321981426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-0.27269463910389502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0.23643764512259097</v>
      </c>
      <c r="Q16" s="11">
        <f>2*'OddsRatio_working_3-way'!K16*'OddsRatio_working_3-way'!L16*'OddsRatio_working_3-way'!M16</f>
        <v>7.9877582811686124E-2</v>
      </c>
      <c r="R16" s="11">
        <f t="shared" si="23"/>
        <v>0</v>
      </c>
      <c r="S16" s="11">
        <f t="shared" si="24"/>
        <v>-0.86704177940406679</v>
      </c>
      <c r="T16" s="11">
        <f t="shared" si="25"/>
        <v>-0.29291952006894145</v>
      </c>
      <c r="U16" s="11">
        <f>'OddsRatio_working_3-way'!S16-'OddsRatio_working_3-way'!R16^2/3</f>
        <v>-0.86704177940406679</v>
      </c>
      <c r="V16" s="11">
        <f>'OddsRatio_working_3-way'!S16*'OddsRatio_working_3-way'!R16/3-2*'OddsRatio_working_3-way'!R16^3/27-'OddsRatio_working_3-way'!T16</f>
        <v>0.29291952006894145</v>
      </c>
      <c r="W16" s="11">
        <f>'OddsRatio_working_3-way'!V16^2+4*'OddsRatio_working_3-way'!U16^3/27</f>
        <v>-1.0762389265626573E-2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0.15537393161583249</v>
      </c>
      <c r="Y16" s="11">
        <f>IF('OddsRatio_working_3-way'!W16&gt;=0,IF('OddsRatio_working_3-way'!V16+SQRT('OddsRatio_working_3-way'!W16)&gt;0,0,PI()),ACOS('OddsRatio_working_3-way'!V16/(2*'OddsRatio_working_3-way'!X16)))</f>
        <v>0.34038074311868582</v>
      </c>
      <c r="Z16" s="11">
        <f>'OddsRatio_working_3-way'!X16^(1/3)*COS('OddsRatio_working_3-way'!Y16/3)</f>
        <v>0.53414354072979153</v>
      </c>
      <c r="AA16" s="11">
        <f>'OddsRatio_working_3-way'!X16^(1/3)*COS(('OddsRatio_working_3-way'!Y16+2*PI())/3)</f>
        <v>-0.31978280595990055</v>
      </c>
      <c r="AB16" s="11">
        <f>'OddsRatio_working_3-way'!X16^(1/3)*COS(('OddsRatio_working_3-way'!Y16+4*PI())/3)</f>
        <v>-0.21436073476989109</v>
      </c>
      <c r="AC16" s="11">
        <f>'OddsRatio_working_3-way'!X16^(1/3)*SIN('OddsRatio_working_3-way'!Y16/3)</f>
        <v>6.0865461180079961E-2</v>
      </c>
      <c r="AD16" s="11">
        <f>'OddsRatio_working_3-way'!X16^(1/3)*SIN(('OddsRatio_working_3-way'!Y16+2*PI())/3)</f>
        <v>0.43214914494932749</v>
      </c>
      <c r="AE16" s="11">
        <f>'OddsRatio_working_3-way'!X16^(1/3)*SIN(('OddsRatio_working_3-way'!Y16+4*PI())/3)</f>
        <v>-0.49301460612940734</v>
      </c>
      <c r="AF16" s="11">
        <f>-'OddsRatio_working_3-way'!U16/(3*'OddsRatio_working_3-way'!X16^(1/3))*COS(('OddsRatio_working_3-way'!Y16)/3)</f>
        <v>0.53414354072979153</v>
      </c>
      <c r="AG16" s="11">
        <f>-'OddsRatio_working_3-way'!U16/(3*'OddsRatio_working_3-way'!X16^(1/3))*COS(('OddsRatio_working_3-way'!Y16+2*PI())/3)</f>
        <v>-0.31978280595990055</v>
      </c>
      <c r="AH16" s="11">
        <f>-'OddsRatio_working_3-way'!U16/(3*'OddsRatio_working_3-way'!X16^(1/3))*COS(('OddsRatio_working_3-way'!Y16+4*PI())/3)</f>
        <v>-0.21436073476989109</v>
      </c>
      <c r="AI16" s="11">
        <f>'OddsRatio_working_3-way'!U16/(3*'OddsRatio_working_3-way'!X16^(1/3))*SIN(('OddsRatio_working_3-way'!Y16)/3)</f>
        <v>-6.0865461180079961E-2</v>
      </c>
      <c r="AJ16" s="11">
        <f>'OddsRatio_working_3-way'!U16/(3*'OddsRatio_working_3-way'!X16^(1/3))*SIN(('OddsRatio_working_3-way'!Y16+2*PI())/3)</f>
        <v>-0.43214914494932749</v>
      </c>
      <c r="AK16" s="11">
        <f>'OddsRatio_working_3-way'!U16/(3*'OddsRatio_working_3-way'!X16^(1/3))*SIN(('OddsRatio_working_3-way'!Y16+4*PI())/3)</f>
        <v>0.49301460612940734</v>
      </c>
      <c r="AL16" s="11">
        <f>'OddsRatio_working_3-way'!Z16+'OddsRatio_working_3-way'!AF16</f>
        <v>1.0682870814595831</v>
      </c>
      <c r="AM16" s="11">
        <f>'OddsRatio_working_3-way'!AA16+'OddsRatio_working_3-way'!AG16</f>
        <v>-0.6395656119198011</v>
      </c>
      <c r="AN16" s="11">
        <f>'OddsRatio_working_3-way'!AB16+'OddsRatio_working_3-way'!AH16</f>
        <v>-0.42872146953978219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1.0682870814595831</v>
      </c>
      <c r="AS16" s="11">
        <f>IF(('OddsRatio_working_3-way'!X16=0),IF(Q16&gt;0,-Q16^(1/3),(-Q16)^(1/3)),'OddsRatio_working_3-way'!AM16-'OddsRatio_working_3-way'!R16/3)</f>
        <v>-0.6395656119198011</v>
      </c>
      <c r="AT16" s="11">
        <f>IF(('OddsRatio_working_3-way'!X16=0),IF(Q16&gt;0,-Q16^(1/3),(-Q16)^(1/3)),'OddsRatio_working_3-way'!AN16-'OddsRatio_working_3-way'!R16/3)</f>
        <v>-0.42872146953978219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2.16</v>
      </c>
      <c r="B17" s="4">
        <f>IF('True_Odds_Calculator_3-way'!B18="","",'True_Odds_Calculator_3-way'!B18)</f>
        <v>3.85</v>
      </c>
      <c r="C17" s="4">
        <f>IF('True_Odds_Calculator_3-way'!C18="","",'True_Odds_Calculator_3-way'!C18)</f>
        <v>3.22</v>
      </c>
      <c r="D17" s="9">
        <f t="shared" si="13"/>
        <v>0.45026709258416148</v>
      </c>
      <c r="E17" s="9">
        <f t="shared" si="14"/>
        <v>0.25002282092150796</v>
      </c>
      <c r="F17" s="9">
        <f t="shared" si="15"/>
        <v>0.29971008649433079</v>
      </c>
      <c r="G17" s="9">
        <f t="shared" si="16"/>
        <v>1.0525034731872547</v>
      </c>
      <c r="H17" s="9">
        <f t="shared" si="17"/>
        <v>2.2209040288972162</v>
      </c>
      <c r="I17" s="9">
        <f t="shared" si="18"/>
        <v>3.9996348985836758</v>
      </c>
      <c r="J17" s="9">
        <f t="shared" si="19"/>
        <v>3.3365577104757054</v>
      </c>
      <c r="K17" s="11">
        <f t="shared" si="20"/>
        <v>0.46296296296296291</v>
      </c>
      <c r="L17" s="11">
        <f t="shared" si="21"/>
        <v>0.25974025974025972</v>
      </c>
      <c r="M17" s="11">
        <f t="shared" si="22"/>
        <v>0.3105590062111801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-0.27408512812239538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0.23265784135349346</v>
      </c>
      <c r="Q17" s="11">
        <f>2*'OddsRatio_working_3-way'!K17*'OddsRatio_working_3-way'!L17*'OddsRatio_working_3-way'!M17</f>
        <v>7.468951568330448E-2</v>
      </c>
      <c r="R17" s="11">
        <f t="shared" si="23"/>
        <v>0</v>
      </c>
      <c r="S17" s="11">
        <f t="shared" si="24"/>
        <v>-0.84885248224631082</v>
      </c>
      <c r="T17" s="11">
        <f t="shared" si="25"/>
        <v>-0.2725048097098911</v>
      </c>
      <c r="U17" s="11">
        <f>'OddsRatio_working_3-way'!S17-'OddsRatio_working_3-way'!R17^2/3</f>
        <v>-0.84885248224631082</v>
      </c>
      <c r="V17" s="11">
        <f>'OddsRatio_working_3-way'!S17*'OddsRatio_working_3-way'!R17/3-2*'OddsRatio_working_3-way'!R17^3/27-'OddsRatio_working_3-way'!T17</f>
        <v>0.2725048097098911</v>
      </c>
      <c r="W17" s="11">
        <f>'OddsRatio_working_3-way'!V17^2+4*'OddsRatio_working_3-way'!U17^3/27</f>
        <v>-1.6354626698334276E-2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0.15051038005180759</v>
      </c>
      <c r="Y17" s="11">
        <f>IF('OddsRatio_working_3-way'!W17&gt;=0,IF('OddsRatio_working_3-way'!V17+SQRT('OddsRatio_working_3-way'!W17)&gt;0,0,PI()),ACOS('OddsRatio_working_3-way'!V17/(2*'OddsRatio_working_3-way'!X17)))</f>
        <v>0.43878348137667533</v>
      </c>
      <c r="Z17" s="11">
        <f>'OddsRatio_working_3-way'!X17^(1/3)*COS('OddsRatio_working_3-way'!Y17/3)</f>
        <v>0.52625173659362745</v>
      </c>
      <c r="AA17" s="11">
        <f>'OddsRatio_working_3-way'!X17^(1/3)*COS(('OddsRatio_working_3-way'!Y17+2*PI())/3)</f>
        <v>-0.33026343498433425</v>
      </c>
      <c r="AB17" s="11">
        <f>'OddsRatio_working_3-way'!X17^(1/3)*COS(('OddsRatio_working_3-way'!Y17+4*PI())/3)</f>
        <v>-0.19598830160929359</v>
      </c>
      <c r="AC17" s="11">
        <f>'OddsRatio_working_3-way'!X17^(1/3)*SIN('OddsRatio_working_3-way'!Y17/3)</f>
        <v>7.7523784399552861E-2</v>
      </c>
      <c r="AD17" s="11">
        <f>'OddsRatio_working_3-way'!X17^(1/3)*SIN(('OddsRatio_working_3-way'!Y17+2*PI())/3)</f>
        <v>0.41698548047598188</v>
      </c>
      <c r="AE17" s="11">
        <f>'OddsRatio_working_3-way'!X17^(1/3)*SIN(('OddsRatio_working_3-way'!Y17+4*PI())/3)</f>
        <v>-0.49450926487553454</v>
      </c>
      <c r="AF17" s="11">
        <f>-'OddsRatio_working_3-way'!U17/(3*'OddsRatio_working_3-way'!X17^(1/3))*COS(('OddsRatio_working_3-way'!Y17)/3)</f>
        <v>0.52625173659362723</v>
      </c>
      <c r="AG17" s="11">
        <f>-'OddsRatio_working_3-way'!U17/(3*'OddsRatio_working_3-way'!X17^(1/3))*COS(('OddsRatio_working_3-way'!Y17+2*PI())/3)</f>
        <v>-0.33026343498433408</v>
      </c>
      <c r="AH17" s="11">
        <f>-'OddsRatio_working_3-way'!U17/(3*'OddsRatio_working_3-way'!X17^(1/3))*COS(('OddsRatio_working_3-way'!Y17+4*PI())/3)</f>
        <v>-0.19598830160929351</v>
      </c>
      <c r="AI17" s="11">
        <f>'OddsRatio_working_3-way'!U17/(3*'OddsRatio_working_3-way'!X17^(1/3))*SIN(('OddsRatio_working_3-way'!Y17)/3)</f>
        <v>-7.7523784399552834E-2</v>
      </c>
      <c r="AJ17" s="11">
        <f>'OddsRatio_working_3-way'!U17/(3*'OddsRatio_working_3-way'!X17^(1/3))*SIN(('OddsRatio_working_3-way'!Y17+2*PI())/3)</f>
        <v>-0.41698548047598172</v>
      </c>
      <c r="AK17" s="11">
        <f>'OddsRatio_working_3-way'!U17/(3*'OddsRatio_working_3-way'!X17^(1/3))*SIN(('OddsRatio_working_3-way'!Y17+4*PI())/3)</f>
        <v>0.49450926487553432</v>
      </c>
      <c r="AL17" s="11">
        <f>'OddsRatio_working_3-way'!Z17+'OddsRatio_working_3-way'!AF17</f>
        <v>1.0525034731872547</v>
      </c>
      <c r="AM17" s="11">
        <f>'OddsRatio_working_3-way'!AA17+'OddsRatio_working_3-way'!AG17</f>
        <v>-0.66052686996866838</v>
      </c>
      <c r="AN17" s="11">
        <f>'OddsRatio_working_3-way'!AB17+'OddsRatio_working_3-way'!AH17</f>
        <v>-0.39197660321858707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1.0525034731872547</v>
      </c>
      <c r="AS17" s="11">
        <f>IF(('OddsRatio_working_3-way'!X17=0),IF(Q17&gt;0,-Q17^(1/3),(-Q17)^(1/3)),'OddsRatio_working_3-way'!AM17-'OddsRatio_working_3-way'!R17/3)</f>
        <v>-0.66052686996866838</v>
      </c>
      <c r="AT17" s="11">
        <f>IF(('OddsRatio_working_3-way'!X17=0),IF(Q17&gt;0,-Q17^(1/3),(-Q17)^(1/3)),'OddsRatio_working_3-way'!AN17-'OddsRatio_working_3-way'!R17/3)</f>
        <v>-0.39197660321858707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3.2</v>
      </c>
      <c r="D18" s="9">
        <f t="shared" si="13"/>
        <v>0.43827342818322901</v>
      </c>
      <c r="E18" s="9">
        <f t="shared" si="14"/>
        <v>0.25800017694029337</v>
      </c>
      <c r="F18" s="9">
        <f t="shared" si="15"/>
        <v>0.30372639487647785</v>
      </c>
      <c r="G18" s="9">
        <f t="shared" si="16"/>
        <v>1.0420167876999491</v>
      </c>
      <c r="H18" s="9">
        <f t="shared" si="17"/>
        <v>2.2816806488709371</v>
      </c>
      <c r="I18" s="9">
        <f t="shared" si="18"/>
        <v>3.8759663340518595</v>
      </c>
      <c r="J18" s="9">
        <f t="shared" si="19"/>
        <v>3.2924369329398879</v>
      </c>
      <c r="K18" s="11">
        <f t="shared" si="20"/>
        <v>0.44843049327354262</v>
      </c>
      <c r="L18" s="11">
        <f t="shared" si="21"/>
        <v>0.26595744680851063</v>
      </c>
      <c r="M18" s="11">
        <f t="shared" si="22"/>
        <v>0.3125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-0.27835189867379073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0.23070019559202365</v>
      </c>
      <c r="Q18" s="11">
        <f>2*'OddsRatio_working_3-way'!K18*'OddsRatio_working_3-way'!L18*'OddsRatio_working_3-way'!M18</f>
        <v>7.4539643163820252E-2</v>
      </c>
      <c r="R18" s="11">
        <f t="shared" si="23"/>
        <v>0</v>
      </c>
      <c r="S18" s="11">
        <f t="shared" si="24"/>
        <v>-0.82880769519157615</v>
      </c>
      <c r="T18" s="11">
        <f t="shared" si="25"/>
        <v>-0.26778923915721364</v>
      </c>
      <c r="U18" s="11">
        <f>'OddsRatio_working_3-way'!S18-'OddsRatio_working_3-way'!R18^2/3</f>
        <v>-0.82880769519157615</v>
      </c>
      <c r="V18" s="11">
        <f>'OddsRatio_working_3-way'!S18*'OddsRatio_working_3-way'!R18/3-2*'OddsRatio_working_3-way'!R18^3/27-'OddsRatio_working_3-way'!T18</f>
        <v>0.26778923915721364</v>
      </c>
      <c r="W18" s="11">
        <f>'OddsRatio_working_3-way'!V18^2+4*'OddsRatio_working_3-way'!U18^3/27</f>
        <v>-1.2633575498036773E-2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0.14521075382563453</v>
      </c>
      <c r="Y18" s="11">
        <f>IF('OddsRatio_working_3-way'!W18&gt;=0,IF('OddsRatio_working_3-way'!V18+SQRT('OddsRatio_working_3-way'!W18)&gt;0,0,PI()),ACOS('OddsRatio_working_3-way'!V18/(2*'OddsRatio_working_3-way'!X18)))</f>
        <v>0.39739846168452786</v>
      </c>
      <c r="Z18" s="11">
        <f>'OddsRatio_working_3-way'!X18^(1/3)*COS('OddsRatio_working_3-way'!Y18/3)</f>
        <v>0.52100839384997455</v>
      </c>
      <c r="AA18" s="11">
        <f>'OddsRatio_working_3-way'!X18^(1/3)*COS(('OddsRatio_working_3-way'!Y18+2*PI())/3)</f>
        <v>-0.32062585651033426</v>
      </c>
      <c r="AB18" s="11">
        <f>'OddsRatio_working_3-way'!X18^(1/3)*COS(('OddsRatio_working_3-way'!Y18+4*PI())/3)</f>
        <v>-0.20038253733964045</v>
      </c>
      <c r="AC18" s="11">
        <f>'OddsRatio_working_3-way'!X18^(1/3)*SIN('OddsRatio_working_3-way'!Y18/3)</f>
        <v>6.9422512691454316E-2</v>
      </c>
      <c r="AD18" s="11">
        <f>'OddsRatio_working_3-way'!X18^(1/3)*SIN(('OddsRatio_working_3-way'!Y18+2*PI())/3)</f>
        <v>0.41649524831327894</v>
      </c>
      <c r="AE18" s="11">
        <f>'OddsRatio_working_3-way'!X18^(1/3)*SIN(('OddsRatio_working_3-way'!Y18+4*PI())/3)</f>
        <v>-0.48591776100473311</v>
      </c>
      <c r="AF18" s="11">
        <f>-'OddsRatio_working_3-way'!U18/(3*'OddsRatio_working_3-way'!X18^(1/3))*COS(('OddsRatio_working_3-way'!Y18)/3)</f>
        <v>0.52100839384997455</v>
      </c>
      <c r="AG18" s="11">
        <f>-'OddsRatio_working_3-way'!U18/(3*'OddsRatio_working_3-way'!X18^(1/3))*COS(('OddsRatio_working_3-way'!Y18+2*PI())/3)</f>
        <v>-0.32062585651033426</v>
      </c>
      <c r="AH18" s="11">
        <f>-'OddsRatio_working_3-way'!U18/(3*'OddsRatio_working_3-way'!X18^(1/3))*COS(('OddsRatio_working_3-way'!Y18+4*PI())/3)</f>
        <v>-0.20038253733964045</v>
      </c>
      <c r="AI18" s="11">
        <f>'OddsRatio_working_3-way'!U18/(3*'OddsRatio_working_3-way'!X18^(1/3))*SIN(('OddsRatio_working_3-way'!Y18)/3)</f>
        <v>-6.9422512691454316E-2</v>
      </c>
      <c r="AJ18" s="11">
        <f>'OddsRatio_working_3-way'!U18/(3*'OddsRatio_working_3-way'!X18^(1/3))*SIN(('OddsRatio_working_3-way'!Y18+2*PI())/3)</f>
        <v>-0.41649524831327894</v>
      </c>
      <c r="AK18" s="11">
        <f>'OddsRatio_working_3-way'!U18/(3*'OddsRatio_working_3-way'!X18^(1/3))*SIN(('OddsRatio_working_3-way'!Y18+4*PI())/3)</f>
        <v>0.48591776100473311</v>
      </c>
      <c r="AL18" s="11">
        <f>'OddsRatio_working_3-way'!Z18+'OddsRatio_working_3-way'!AF18</f>
        <v>1.0420167876999491</v>
      </c>
      <c r="AM18" s="11">
        <f>'OddsRatio_working_3-way'!AA18+'OddsRatio_working_3-way'!AG18</f>
        <v>-0.64125171302066852</v>
      </c>
      <c r="AN18" s="11">
        <f>'OddsRatio_working_3-way'!AB18+'OddsRatio_working_3-way'!AH18</f>
        <v>-0.40076507467928091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1.0420167876999491</v>
      </c>
      <c r="AS18" s="11">
        <f>IF(('OddsRatio_working_3-way'!X18=0),IF(Q18&gt;0,-Q18^(1/3),(-Q18)^(1/3)),'OddsRatio_working_3-way'!AM18-'OddsRatio_working_3-way'!R18/3)</f>
        <v>-0.64125171302066852</v>
      </c>
      <c r="AT18" s="11">
        <f>IF(('OddsRatio_working_3-way'!X18=0),IF(Q18&gt;0,-Q18^(1/3),(-Q18)^(1/3)),'OddsRatio_working_3-way'!AN18-'OddsRatio_working_3-way'!R18/3)</f>
        <v>-0.40076507467928091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7.57</v>
      </c>
      <c r="B19" s="4">
        <f>IF('True_Odds_Calculator_3-way'!B20="","",'True_Odds_Calculator_3-way'!B20)</f>
        <v>5.51</v>
      </c>
      <c r="C19" s="4">
        <f>IF('True_Odds_Calculator_3-way'!C20="","",'True_Odds_Calculator_3-way'!C20)</f>
        <v>1.39</v>
      </c>
      <c r="D19" s="9">
        <f t="shared" si="13"/>
        <v>0.12411817093732282</v>
      </c>
      <c r="E19" s="9">
        <f t="shared" si="14"/>
        <v>0.17111006105867066</v>
      </c>
      <c r="F19" s="9">
        <f t="shared" si="15"/>
        <v>0.70477176800400643</v>
      </c>
      <c r="G19" s="9">
        <f t="shared" si="16"/>
        <v>1.0741001569916619</v>
      </c>
      <c r="H19" s="9">
        <f t="shared" si="17"/>
        <v>8.0568380314352197</v>
      </c>
      <c r="I19" s="9">
        <f t="shared" si="18"/>
        <v>5.8441917080323957</v>
      </c>
      <c r="J19" s="9">
        <f t="shared" si="19"/>
        <v>1.4188990612267478</v>
      </c>
      <c r="K19" s="11">
        <f t="shared" si="20"/>
        <v>0.13210039630118889</v>
      </c>
      <c r="L19" s="11">
        <f t="shared" si="21"/>
        <v>0.18148820326678766</v>
      </c>
      <c r="M19" s="11">
        <f t="shared" si="22"/>
        <v>0.71942446043165476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-0.19931695321075316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0.19783409439666752</v>
      </c>
      <c r="Q19" s="11">
        <f>2*'OddsRatio_working_3-way'!K19*'OddsRatio_working_3-way'!L19*'OddsRatio_working_3-way'!M19</f>
        <v>3.4495918813717087E-2</v>
      </c>
      <c r="R19" s="11">
        <f t="shared" si="23"/>
        <v>0</v>
      </c>
      <c r="S19" s="11">
        <f t="shared" si="24"/>
        <v>-0.99256029760540387</v>
      </c>
      <c r="T19" s="11">
        <f t="shared" si="25"/>
        <v>-0.17307067089893702</v>
      </c>
      <c r="U19" s="11">
        <f>'OddsRatio_working_3-way'!S19-'OddsRatio_working_3-way'!R19^2/3</f>
        <v>-0.99256029760540387</v>
      </c>
      <c r="V19" s="11">
        <f>'OddsRatio_working_3-way'!S19*'OddsRatio_working_3-way'!R19/3-2*'OddsRatio_working_3-way'!R19^3/27-'OddsRatio_working_3-way'!T19</f>
        <v>0.17307067089893702</v>
      </c>
      <c r="W19" s="11">
        <f>'OddsRatio_working_3-way'!V19^2+4*'OddsRatio_working_3-way'!U19^3/27</f>
        <v>-0.11491269525237058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0.19030643208899872</v>
      </c>
      <c r="Y19" s="11">
        <f>IF('OddsRatio_working_3-way'!W19&gt;=0,IF('OddsRatio_working_3-way'!V19+SQRT('OddsRatio_working_3-way'!W19)&gt;0,0,PI()),ACOS('OddsRatio_working_3-way'!V19/(2*'OddsRatio_working_3-way'!X19)))</f>
        <v>1.0987432720407637</v>
      </c>
      <c r="Z19" s="11">
        <f>'OddsRatio_working_3-way'!X19^(1/3)*COS('OddsRatio_working_3-way'!Y19/3)</f>
        <v>0.53705007849583097</v>
      </c>
      <c r="AA19" s="11">
        <f>'OddsRatio_working_3-way'!X19^(1/3)*COS(('OddsRatio_working_3-way'!Y19+2*PI())/3)</f>
        <v>-0.44691501736346817</v>
      </c>
      <c r="AB19" s="11">
        <f>'OddsRatio_working_3-way'!X19^(1/3)*COS(('OddsRatio_working_3-way'!Y19+4*PI())/3)</f>
        <v>-9.0135061132362873E-2</v>
      </c>
      <c r="AC19" s="11">
        <f>'OddsRatio_working_3-way'!X19^(1/3)*SIN('OddsRatio_working_3-way'!Y19/3)</f>
        <v>0.20598700377149154</v>
      </c>
      <c r="AD19" s="11">
        <f>'OddsRatio_working_3-way'!X19^(1/3)*SIN(('OddsRatio_working_3-way'!Y19+2*PI())/3)</f>
        <v>0.36210550919607065</v>
      </c>
      <c r="AE19" s="11">
        <f>'OddsRatio_working_3-way'!X19^(1/3)*SIN(('OddsRatio_working_3-way'!Y19+4*PI())/3)</f>
        <v>-0.56809251296756225</v>
      </c>
      <c r="AF19" s="11">
        <f>-'OddsRatio_working_3-way'!U19/(3*'OddsRatio_working_3-way'!X19^(1/3))*COS(('OddsRatio_working_3-way'!Y19)/3)</f>
        <v>0.53705007849583097</v>
      </c>
      <c r="AG19" s="11">
        <f>-'OddsRatio_working_3-way'!U19/(3*'OddsRatio_working_3-way'!X19^(1/3))*COS(('OddsRatio_working_3-way'!Y19+2*PI())/3)</f>
        <v>-0.44691501736346817</v>
      </c>
      <c r="AH19" s="11">
        <f>-'OddsRatio_working_3-way'!U19/(3*'OddsRatio_working_3-way'!X19^(1/3))*COS(('OddsRatio_working_3-way'!Y19+4*PI())/3)</f>
        <v>-9.0135061132362873E-2</v>
      </c>
      <c r="AI19" s="11">
        <f>'OddsRatio_working_3-way'!U19/(3*'OddsRatio_working_3-way'!X19^(1/3))*SIN(('OddsRatio_working_3-way'!Y19)/3)</f>
        <v>-0.20598700377149154</v>
      </c>
      <c r="AJ19" s="11">
        <f>'OddsRatio_working_3-way'!U19/(3*'OddsRatio_working_3-way'!X19^(1/3))*SIN(('OddsRatio_working_3-way'!Y19+2*PI())/3)</f>
        <v>-0.36210550919607065</v>
      </c>
      <c r="AK19" s="11">
        <f>'OddsRatio_working_3-way'!U19/(3*'OddsRatio_working_3-way'!X19^(1/3))*SIN(('OddsRatio_working_3-way'!Y19+4*PI())/3)</f>
        <v>0.56809251296756225</v>
      </c>
      <c r="AL19" s="11">
        <f>'OddsRatio_working_3-way'!Z19+'OddsRatio_working_3-way'!AF19</f>
        <v>1.0741001569916619</v>
      </c>
      <c r="AM19" s="11">
        <f>'OddsRatio_working_3-way'!AA19+'OddsRatio_working_3-way'!AG19</f>
        <v>-0.89383003472693634</v>
      </c>
      <c r="AN19" s="11">
        <f>'OddsRatio_working_3-way'!AB19+'OddsRatio_working_3-way'!AH19</f>
        <v>-0.18027012226472575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1.0741001569916619</v>
      </c>
      <c r="AS19" s="11">
        <f>IF(('OddsRatio_working_3-way'!X19=0),IF(Q19&gt;0,-Q19^(1/3),(-Q19)^(1/3)),'OddsRatio_working_3-way'!AM19-'OddsRatio_working_3-way'!R19/3)</f>
        <v>-0.89383003472693634</v>
      </c>
      <c r="AT19" s="11">
        <f>IF(('OddsRatio_working_3-way'!X19=0),IF(Q19&gt;0,-Q19^(1/3),(-Q19)^(1/3)),'OddsRatio_working_3-way'!AN19-'OddsRatio_working_3-way'!R19/3)</f>
        <v>-0.18027012226472575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3.69</v>
      </c>
      <c r="C20" s="4">
        <f>IF('True_Odds_Calculator_3-way'!C21="","",'True_Odds_Calculator_3-way'!C21)</f>
        <v>5.41</v>
      </c>
      <c r="D20" s="9">
        <f t="shared" si="13"/>
        <v>0.56587726775991998</v>
      </c>
      <c r="E20" s="9">
        <f t="shared" si="14"/>
        <v>0.25865032931246362</v>
      </c>
      <c r="F20" s="9">
        <f t="shared" si="15"/>
        <v>0.17547240292761629</v>
      </c>
      <c r="G20" s="9">
        <f t="shared" si="16"/>
        <v>1.0655106214270851</v>
      </c>
      <c r="H20" s="9">
        <f t="shared" si="17"/>
        <v>1.7671676474275013</v>
      </c>
      <c r="I20" s="9">
        <f t="shared" si="18"/>
        <v>3.8662235716388582</v>
      </c>
      <c r="J20" s="9">
        <f t="shared" si="19"/>
        <v>5.6989018404934457</v>
      </c>
      <c r="K20" s="11">
        <f t="shared" si="20"/>
        <v>0.58139534883720934</v>
      </c>
      <c r="L20" s="11">
        <f t="shared" si="21"/>
        <v>0.2710027100271003</v>
      </c>
      <c r="M20" s="11">
        <f t="shared" si="22"/>
        <v>0.18484288354898337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-0.2487546957746154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0.2277480540355849</v>
      </c>
      <c r="Q20" s="11">
        <f>2*'OddsRatio_working_3-way'!K20*'OddsRatio_working_3-way'!L20*'OddsRatio_working_3-way'!M20</f>
        <v>5.8247584152323499E-2</v>
      </c>
      <c r="R20" s="11">
        <f t="shared" si="23"/>
        <v>0</v>
      </c>
      <c r="S20" s="11">
        <f t="shared" si="24"/>
        <v>-0.91555278313996691</v>
      </c>
      <c r="T20" s="11">
        <f t="shared" si="25"/>
        <v>-0.23415672203068205</v>
      </c>
      <c r="U20" s="11">
        <f>'OddsRatio_working_3-way'!S20-'OddsRatio_working_3-way'!R20^2/3</f>
        <v>-0.91555278313996691</v>
      </c>
      <c r="V20" s="11">
        <f>'OddsRatio_working_3-way'!S20*'OddsRatio_working_3-way'!R20/3-2*'OddsRatio_working_3-way'!R20^3/27-'OddsRatio_working_3-way'!T20</f>
        <v>0.23415672203068205</v>
      </c>
      <c r="W20" s="11">
        <f>'OddsRatio_working_3-way'!V20^2+4*'OddsRatio_working_3-way'!U20^3/27</f>
        <v>-5.8866944424059729E-2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0.16859442079752657</v>
      </c>
      <c r="Y20" s="11">
        <f>IF('OddsRatio_working_3-way'!W20&gt;=0,IF('OddsRatio_working_3-way'!V20+SQRT('OddsRatio_working_3-way'!W20)&gt;0,0,PI()),ACOS('OddsRatio_working_3-way'!V20/(2*'OddsRatio_working_3-way'!X20)))</f>
        <v>0.80315785537036288</v>
      </c>
      <c r="Z20" s="11">
        <f>'OddsRatio_working_3-way'!X20^(1/3)*COS('OddsRatio_working_3-way'!Y20/3)</f>
        <v>0.53275531071354254</v>
      </c>
      <c r="AA20" s="11">
        <f>'OddsRatio_working_3-way'!X20^(1/3)*COS(('OddsRatio_working_3-way'!Y20+2*PI())/3)</f>
        <v>-0.39293606070734166</v>
      </c>
      <c r="AB20" s="11">
        <f>'OddsRatio_working_3-way'!X20^(1/3)*COS(('OddsRatio_working_3-way'!Y20+4*PI())/3)</f>
        <v>-0.13981925000620049</v>
      </c>
      <c r="AC20" s="11">
        <f>'OddsRatio_working_3-way'!X20^(1/3)*SIN('OddsRatio_working_3-way'!Y20/3)</f>
        <v>0.14613705879472336</v>
      </c>
      <c r="AD20" s="11">
        <f>'OddsRatio_working_3-way'!X20^(1/3)*SIN(('OddsRatio_working_3-way'!Y20+2*PI())/3)</f>
        <v>0.38831110368163813</v>
      </c>
      <c r="AE20" s="11">
        <f>'OddsRatio_working_3-way'!X20^(1/3)*SIN(('OddsRatio_working_3-way'!Y20+4*PI())/3)</f>
        <v>-0.5344481624763614</v>
      </c>
      <c r="AF20" s="11">
        <f>-'OddsRatio_working_3-way'!U20/(3*'OddsRatio_working_3-way'!X20^(1/3))*COS(('OddsRatio_working_3-way'!Y20)/3)</f>
        <v>0.53275531071354254</v>
      </c>
      <c r="AG20" s="11">
        <f>-'OddsRatio_working_3-way'!U20/(3*'OddsRatio_working_3-way'!X20^(1/3))*COS(('OddsRatio_working_3-way'!Y20+2*PI())/3)</f>
        <v>-0.39293606070734166</v>
      </c>
      <c r="AH20" s="11">
        <f>-'OddsRatio_working_3-way'!U20/(3*'OddsRatio_working_3-way'!X20^(1/3))*COS(('OddsRatio_working_3-way'!Y20+4*PI())/3)</f>
        <v>-0.13981925000620049</v>
      </c>
      <c r="AI20" s="11">
        <f>'OddsRatio_working_3-way'!U20/(3*'OddsRatio_working_3-way'!X20^(1/3))*SIN(('OddsRatio_working_3-way'!Y20)/3)</f>
        <v>-0.14613705879472336</v>
      </c>
      <c r="AJ20" s="11">
        <f>'OddsRatio_working_3-way'!U20/(3*'OddsRatio_working_3-way'!X20^(1/3))*SIN(('OddsRatio_working_3-way'!Y20+2*PI())/3)</f>
        <v>-0.38831110368163813</v>
      </c>
      <c r="AK20" s="11">
        <f>'OddsRatio_working_3-way'!U20/(3*'OddsRatio_working_3-way'!X20^(1/3))*SIN(('OddsRatio_working_3-way'!Y20+4*PI())/3)</f>
        <v>0.5344481624763614</v>
      </c>
      <c r="AL20" s="11">
        <f>'OddsRatio_working_3-way'!Z20+'OddsRatio_working_3-way'!AF20</f>
        <v>1.0655106214270851</v>
      </c>
      <c r="AM20" s="11">
        <f>'OddsRatio_working_3-way'!AA20+'OddsRatio_working_3-way'!AG20</f>
        <v>-0.78587212141468332</v>
      </c>
      <c r="AN20" s="11">
        <f>'OddsRatio_working_3-way'!AB20+'OddsRatio_working_3-way'!AH20</f>
        <v>-0.27963850001240098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1.0655106214270851</v>
      </c>
      <c r="AS20" s="11">
        <f>IF(('OddsRatio_working_3-way'!X20=0),IF(Q20&gt;0,-Q20^(1/3),(-Q20)^(1/3)),'OddsRatio_working_3-way'!AM20-'OddsRatio_working_3-way'!R20/3)</f>
        <v>-0.78587212141468332</v>
      </c>
      <c r="AT20" s="11">
        <f>IF(('OddsRatio_working_3-way'!X20=0),IF(Q20&gt;0,-Q20^(1/3),(-Q20)^(1/3)),'OddsRatio_working_3-way'!AN20-'OddsRatio_working_3-way'!R20/3)</f>
        <v>-0.27963850001240098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2.84</v>
      </c>
      <c r="B21" s="4">
        <f>IF('True_Odds_Calculator_3-way'!B22="","",'True_Odds_Calculator_3-way'!B22)</f>
        <v>3.13</v>
      </c>
      <c r="C21" s="4">
        <f>IF('True_Odds_Calculator_3-way'!C22="","",'True_Odds_Calculator_3-way'!C22)</f>
        <v>2.77</v>
      </c>
      <c r="D21" s="9">
        <f t="shared" si="13"/>
        <v>0.34110676064094658</v>
      </c>
      <c r="E21" s="9">
        <f t="shared" si="14"/>
        <v>0.30901625559603357</v>
      </c>
      <c r="F21" s="9">
        <f t="shared" si="15"/>
        <v>0.34987698376302012</v>
      </c>
      <c r="G21" s="9">
        <f t="shared" si="16"/>
        <v>1.0498008047471892</v>
      </c>
      <c r="H21" s="9">
        <f t="shared" si="17"/>
        <v>2.9316334807348277</v>
      </c>
      <c r="I21" s="9">
        <f t="shared" si="18"/>
        <v>3.2360757141115126</v>
      </c>
      <c r="J21" s="9">
        <f t="shared" si="19"/>
        <v>2.8581474244025249</v>
      </c>
      <c r="K21" s="11">
        <f t="shared" si="20"/>
        <v>0.35211267605633806</v>
      </c>
      <c r="L21" s="11">
        <f t="shared" si="21"/>
        <v>0.31948881789137379</v>
      </c>
      <c r="M21" s="11">
        <f t="shared" si="22"/>
        <v>0.36101083032490977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-0.28172685436154155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0.23311458467184698</v>
      </c>
      <c r="Q21" s="11">
        <f>2*'OddsRatio_working_3-way'!K21*'OddsRatio_working_3-way'!L21*'OddsRatio_working_3-way'!M21</f>
        <v>8.1224593962316016E-2</v>
      </c>
      <c r="R21" s="11">
        <f t="shared" si="23"/>
        <v>0</v>
      </c>
      <c r="S21" s="11">
        <f t="shared" si="24"/>
        <v>-0.82744893169711753</v>
      </c>
      <c r="T21" s="11">
        <f t="shared" si="25"/>
        <v>-0.2883097322986472</v>
      </c>
      <c r="U21" s="11">
        <f>'OddsRatio_working_3-way'!S21-'OddsRatio_working_3-way'!R21^2/3</f>
        <v>-0.82744893169711753</v>
      </c>
      <c r="V21" s="11">
        <f>'OddsRatio_working_3-way'!S21*'OddsRatio_working_3-way'!R21/3-2*'OddsRatio_working_3-way'!R21^3/27-'OddsRatio_working_3-way'!T21</f>
        <v>0.2883097322986472</v>
      </c>
      <c r="W21" s="11">
        <f>'OddsRatio_working_3-way'!V21^2+4*'OddsRatio_working_3-way'!U21^3/27</f>
        <v>-8.0800127379783426E-4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0.14485380821013599</v>
      </c>
      <c r="Y21" s="11">
        <f>IF('OddsRatio_working_3-way'!W21&gt;=0,IF('OddsRatio_working_3-way'!V21+SQRT('OddsRatio_working_3-way'!W21)&gt;0,0,PI()),ACOS('OddsRatio_working_3-way'!V21/(2*'OddsRatio_working_3-way'!X21)))</f>
        <v>9.8275533501340107E-2</v>
      </c>
      <c r="Z21" s="11">
        <f>'OddsRatio_working_3-way'!X21^(1/3)*COS('OddsRatio_working_3-way'!Y21/3)</f>
        <v>0.52490040237359459</v>
      </c>
      <c r="AA21" s="11">
        <f>'OddsRatio_working_3-way'!X21^(1/3)*COS(('OddsRatio_working_3-way'!Y21+2*PI())/3)</f>
        <v>-0.27734679862742834</v>
      </c>
      <c r="AB21" s="11">
        <f>'OddsRatio_working_3-way'!X21^(1/3)*COS(('OddsRatio_working_3-way'!Y21+4*PI())/3)</f>
        <v>-0.24755360374616642</v>
      </c>
      <c r="AC21" s="11">
        <f>'OddsRatio_working_3-way'!X21^(1/3)*SIN('OddsRatio_working_3-way'!Y21/3)</f>
        <v>1.7201109084715713E-2</v>
      </c>
      <c r="AD21" s="11">
        <f>'OddsRatio_working_3-way'!X21^(1/3)*SIN(('OddsRatio_working_3-way'!Y21+2*PI())/3)</f>
        <v>0.4459765283698488</v>
      </c>
      <c r="AE21" s="11">
        <f>'OddsRatio_working_3-way'!X21^(1/3)*SIN(('OddsRatio_working_3-way'!Y21+4*PI())/3)</f>
        <v>-0.46317763745456436</v>
      </c>
      <c r="AF21" s="11">
        <f>-'OddsRatio_working_3-way'!U21/(3*'OddsRatio_working_3-way'!X21^(1/3))*COS(('OddsRatio_working_3-way'!Y21)/3)</f>
        <v>0.52490040237359459</v>
      </c>
      <c r="AG21" s="11">
        <f>-'OddsRatio_working_3-way'!U21/(3*'OddsRatio_working_3-way'!X21^(1/3))*COS(('OddsRatio_working_3-way'!Y21+2*PI())/3)</f>
        <v>-0.27734679862742834</v>
      </c>
      <c r="AH21" s="11">
        <f>-'OddsRatio_working_3-way'!U21/(3*'OddsRatio_working_3-way'!X21^(1/3))*COS(('OddsRatio_working_3-way'!Y21+4*PI())/3)</f>
        <v>-0.24755360374616642</v>
      </c>
      <c r="AI21" s="11">
        <f>'OddsRatio_working_3-way'!U21/(3*'OddsRatio_working_3-way'!X21^(1/3))*SIN(('OddsRatio_working_3-way'!Y21)/3)</f>
        <v>-1.7201109084715713E-2</v>
      </c>
      <c r="AJ21" s="11">
        <f>'OddsRatio_working_3-way'!U21/(3*'OddsRatio_working_3-way'!X21^(1/3))*SIN(('OddsRatio_working_3-way'!Y21+2*PI())/3)</f>
        <v>-0.4459765283698488</v>
      </c>
      <c r="AK21" s="11">
        <f>'OddsRatio_working_3-way'!U21/(3*'OddsRatio_working_3-way'!X21^(1/3))*SIN(('OddsRatio_working_3-way'!Y21+4*PI())/3)</f>
        <v>0.46317763745456436</v>
      </c>
      <c r="AL21" s="11">
        <f>'OddsRatio_working_3-way'!Z21+'OddsRatio_working_3-way'!AF21</f>
        <v>1.0498008047471892</v>
      </c>
      <c r="AM21" s="11">
        <f>'OddsRatio_working_3-way'!AA21+'OddsRatio_working_3-way'!AG21</f>
        <v>-0.55469359725485667</v>
      </c>
      <c r="AN21" s="11">
        <f>'OddsRatio_working_3-way'!AB21+'OddsRatio_working_3-way'!AH21</f>
        <v>-0.49510720749233283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1.0498008047471892</v>
      </c>
      <c r="AS21" s="11">
        <f>IF(('OddsRatio_working_3-way'!X21=0),IF(Q21&gt;0,-Q21^(1/3),(-Q21)^(1/3)),'OddsRatio_working_3-way'!AM21-'OddsRatio_working_3-way'!R21/3)</f>
        <v>-0.55469359725485667</v>
      </c>
      <c r="AT21" s="11">
        <f>IF(('OddsRatio_working_3-way'!X21=0),IF(Q21&gt;0,-Q21^(1/3),(-Q21)^(1/3)),'OddsRatio_working_3-way'!AN21-'OddsRatio_working_3-way'!R21/3)</f>
        <v>-0.49510720749233283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2.73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2.74</v>
      </c>
      <c r="D22" s="9">
        <f t="shared" si="13"/>
        <v>0.35662797752752862</v>
      </c>
      <c r="E22" s="9">
        <f t="shared" si="14"/>
        <v>0.28806539951494331</v>
      </c>
      <c r="F22" s="9">
        <f t="shared" si="15"/>
        <v>0.35530662295752835</v>
      </c>
      <c r="G22" s="9">
        <f t="shared" si="16"/>
        <v>1.042799123747743</v>
      </c>
      <c r="H22" s="9">
        <f t="shared" si="17"/>
        <v>2.8040424840835954</v>
      </c>
      <c r="I22" s="9">
        <f t="shared" si="18"/>
        <v>3.4714339232821514</v>
      </c>
      <c r="J22" s="9">
        <f t="shared" si="19"/>
        <v>2.8144704753210728</v>
      </c>
      <c r="K22" s="11">
        <f t="shared" si="20"/>
        <v>0.36630036630036628</v>
      </c>
      <c r="L22" s="11">
        <f t="shared" si="21"/>
        <v>0.29673590504451036</v>
      </c>
      <c r="M22" s="11">
        <f t="shared" si="22"/>
        <v>0.36496350364963503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-0.28300922149608521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0.23166996677360771</v>
      </c>
      <c r="Q22" s="11">
        <f>2*'OddsRatio_working_3-way'!K22*'OddsRatio_working_3-way'!L22*'OddsRatio_working_3-way'!M22</f>
        <v>7.9339029716988946E-2</v>
      </c>
      <c r="R22" s="11">
        <f t="shared" si="23"/>
        <v>0</v>
      </c>
      <c r="S22" s="11">
        <f t="shared" si="24"/>
        <v>-0.81859511696799014</v>
      </c>
      <c r="T22" s="11">
        <f t="shared" si="25"/>
        <v>-0.28034079348218843</v>
      </c>
      <c r="U22" s="11">
        <f>'OddsRatio_working_3-way'!S22-'OddsRatio_working_3-way'!R22^2/3</f>
        <v>-0.81859511696799014</v>
      </c>
      <c r="V22" s="11">
        <f>'OddsRatio_working_3-way'!S22*'OddsRatio_working_3-way'!R22/3-2*'OddsRatio_working_3-way'!R22^3/27-'OddsRatio_working_3-way'!T22</f>
        <v>0.28034079348218843</v>
      </c>
      <c r="W22" s="11">
        <f>'OddsRatio_working_3-way'!V22^2+4*'OddsRatio_working_3-way'!U22^3/27</f>
        <v>-2.6740650605914795E-3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0.14253510580802059</v>
      </c>
      <c r="Y22" s="11">
        <f>IF('OddsRatio_working_3-way'!W22&gt;=0,IF('OddsRatio_working_3-way'!V22+SQRT('OddsRatio_working_3-way'!W22)&gt;0,0,PI()),ACOS('OddsRatio_working_3-way'!V22/(2*'OddsRatio_working_3-way'!X22)))</f>
        <v>0.18240855154971869</v>
      </c>
      <c r="Z22" s="11">
        <f>'OddsRatio_working_3-way'!X22^(1/3)*COS('OddsRatio_working_3-way'!Y22/3)</f>
        <v>0.52139956187387149</v>
      </c>
      <c r="AA22" s="11">
        <f>'OddsRatio_working_3-way'!X22^(1/3)*COS(('OddsRatio_working_3-way'!Y22+2*PI())/3)</f>
        <v>-0.28818890424595828</v>
      </c>
      <c r="AB22" s="11">
        <f>'OddsRatio_working_3-way'!X22^(1/3)*COS(('OddsRatio_working_3-way'!Y22+4*PI())/3)</f>
        <v>-0.2332106576279131</v>
      </c>
      <c r="AC22" s="11">
        <f>'OddsRatio_working_3-way'!X22^(1/3)*SIN('OddsRatio_working_3-way'!Y22/3)</f>
        <v>3.1741705484502052E-2</v>
      </c>
      <c r="AD22" s="11">
        <f>'OddsRatio_working_3-way'!X22^(1/3)*SIN(('OddsRatio_working_3-way'!Y22+2*PI())/3)</f>
        <v>0.43567441336259805</v>
      </c>
      <c r="AE22" s="11">
        <f>'OddsRatio_working_3-way'!X22^(1/3)*SIN(('OddsRatio_working_3-way'!Y22+4*PI())/3)</f>
        <v>-0.46741611884709999</v>
      </c>
      <c r="AF22" s="11">
        <f>-'OddsRatio_working_3-way'!U22/(3*'OddsRatio_working_3-way'!X22^(1/3))*COS(('OddsRatio_working_3-way'!Y22)/3)</f>
        <v>0.52139956187387149</v>
      </c>
      <c r="AG22" s="11">
        <f>-'OddsRatio_working_3-way'!U22/(3*'OddsRatio_working_3-way'!X22^(1/3))*COS(('OddsRatio_working_3-way'!Y22+2*PI())/3)</f>
        <v>-0.28818890424595828</v>
      </c>
      <c r="AH22" s="11">
        <f>-'OddsRatio_working_3-way'!U22/(3*'OddsRatio_working_3-way'!X22^(1/3))*COS(('OddsRatio_working_3-way'!Y22+4*PI())/3)</f>
        <v>-0.2332106576279131</v>
      </c>
      <c r="AI22" s="11">
        <f>'OddsRatio_working_3-way'!U22/(3*'OddsRatio_working_3-way'!X22^(1/3))*SIN(('OddsRatio_working_3-way'!Y22)/3)</f>
        <v>-3.1741705484502052E-2</v>
      </c>
      <c r="AJ22" s="11">
        <f>'OddsRatio_working_3-way'!U22/(3*'OddsRatio_working_3-way'!X22^(1/3))*SIN(('OddsRatio_working_3-way'!Y22+2*PI())/3)</f>
        <v>-0.43567441336259805</v>
      </c>
      <c r="AK22" s="11">
        <f>'OddsRatio_working_3-way'!U22/(3*'OddsRatio_working_3-way'!X22^(1/3))*SIN(('OddsRatio_working_3-way'!Y22+4*PI())/3)</f>
        <v>0.46741611884709999</v>
      </c>
      <c r="AL22" s="11">
        <f>'OddsRatio_working_3-way'!Z22+'OddsRatio_working_3-way'!AF22</f>
        <v>1.042799123747743</v>
      </c>
      <c r="AM22" s="11">
        <f>'OddsRatio_working_3-way'!AA22+'OddsRatio_working_3-way'!AG22</f>
        <v>-0.57637780849191655</v>
      </c>
      <c r="AN22" s="11">
        <f>'OddsRatio_working_3-way'!AB22+'OddsRatio_working_3-way'!AH22</f>
        <v>-0.4664213152558262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1.042799123747743</v>
      </c>
      <c r="AS22" s="11">
        <f>IF(('OddsRatio_working_3-way'!X22=0),IF(Q22&gt;0,-Q22^(1/3),(-Q22)^(1/3)),'OddsRatio_working_3-way'!AM22-'OddsRatio_working_3-way'!R22/3)</f>
        <v>-0.57637780849191655</v>
      </c>
      <c r="AT22" s="11">
        <f>IF(('OddsRatio_working_3-way'!X22=0),IF(Q22&gt;0,-Q22^(1/3),(-Q22)^(1/3)),'OddsRatio_working_3-way'!AN22-'OddsRatio_working_3-way'!R22/3)</f>
        <v>-0.4664213152558262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3.49</v>
      </c>
      <c r="C23" s="4">
        <f>IF('True_Odds_Calculator_3-way'!C24="","",'True_Odds_Calculator_3-way'!C24)</f>
        <v>3.09</v>
      </c>
      <c r="D23" s="9">
        <f t="shared" si="13"/>
        <v>0.40685499557862204</v>
      </c>
      <c r="E23" s="9">
        <f t="shared" si="14"/>
        <v>0.27832356974962807</v>
      </c>
      <c r="F23" s="9">
        <f t="shared" si="15"/>
        <v>0.31482143467175017</v>
      </c>
      <c r="G23" s="9">
        <f t="shared" si="16"/>
        <v>1.0413415289532921</v>
      </c>
      <c r="H23" s="9">
        <f t="shared" si="17"/>
        <v>2.4578781405346088</v>
      </c>
      <c r="I23" s="9">
        <f t="shared" si="18"/>
        <v>3.5929404070936983</v>
      </c>
      <c r="J23" s="9">
        <f t="shared" si="19"/>
        <v>3.1764037955123801</v>
      </c>
      <c r="K23" s="11">
        <f t="shared" si="20"/>
        <v>0.41666666666666669</v>
      </c>
      <c r="L23" s="11">
        <f t="shared" si="21"/>
        <v>0.28653295128939826</v>
      </c>
      <c r="M23" s="11">
        <f t="shared" si="22"/>
        <v>0.3236245954692557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-0.28150007881974415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0.2310500335370283</v>
      </c>
      <c r="Q23" s="11">
        <f>2*'OddsRatio_working_3-way'!K23*'OddsRatio_working_3-way'!L23*'OddsRatio_working_3-way'!M23</f>
        <v>7.7274258708036225E-2</v>
      </c>
      <c r="R23" s="11">
        <f t="shared" si="23"/>
        <v>0</v>
      </c>
      <c r="S23" s="11">
        <f t="shared" si="24"/>
        <v>-0.82078141684990058</v>
      </c>
      <c r="T23" s="11">
        <f t="shared" si="25"/>
        <v>-0.27450883506685642</v>
      </c>
      <c r="U23" s="11">
        <f>'OddsRatio_working_3-way'!S23-'OddsRatio_working_3-way'!R23^2/3</f>
        <v>-0.82078141684990058</v>
      </c>
      <c r="V23" s="11">
        <f>'OddsRatio_working_3-way'!S23*'OddsRatio_working_3-way'!R23/3-2*'OddsRatio_working_3-way'!R23^3/27-'OddsRatio_working_3-way'!T23</f>
        <v>0.27450883506685642</v>
      </c>
      <c r="W23" s="11">
        <f>'OddsRatio_working_3-way'!V23^2+4*'OddsRatio_working_3-way'!U23^3/27</f>
        <v>-6.5627923077194589E-3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0.14310651001743599</v>
      </c>
      <c r="Y23" s="11">
        <f>IF('OddsRatio_working_3-way'!W23&gt;=0,IF('OddsRatio_working_3-way'!V23+SQRT('OddsRatio_working_3-way'!W23)&gt;0,0,PI()),ACOS('OddsRatio_working_3-way'!V23/(2*'OddsRatio_working_3-way'!X23)))</f>
        <v>0.28696708876927035</v>
      </c>
      <c r="Z23" s="11">
        <f>'OddsRatio_working_3-way'!X23^(1/3)*COS('OddsRatio_working_3-way'!Y23/3)</f>
        <v>0.52067076447664606</v>
      </c>
      <c r="AA23" s="11">
        <f>'OddsRatio_working_3-way'!X23^(1/3)*COS(('OddsRatio_working_3-way'!Y23+2*PI())/3)</f>
        <v>-0.30359992288021431</v>
      </c>
      <c r="AB23" s="11">
        <f>'OddsRatio_working_3-way'!X23^(1/3)*COS(('OddsRatio_working_3-way'!Y23+4*PI())/3)</f>
        <v>-0.21707084159643164</v>
      </c>
      <c r="AC23" s="11">
        <f>'OddsRatio_working_3-way'!X23^(1/3)*SIN('OddsRatio_working_3-way'!Y23/3)</f>
        <v>4.9957588371922997E-2</v>
      </c>
      <c r="AD23" s="11">
        <f>'OddsRatio_working_3-way'!X23^(1/3)*SIN(('OddsRatio_working_3-way'!Y23+2*PI())/3)</f>
        <v>0.42593531485867836</v>
      </c>
      <c r="AE23" s="11">
        <f>'OddsRatio_working_3-way'!X23^(1/3)*SIN(('OddsRatio_working_3-way'!Y23+4*PI())/3)</f>
        <v>-0.47589290323060124</v>
      </c>
      <c r="AF23" s="11">
        <f>-'OddsRatio_working_3-way'!U23/(3*'OddsRatio_working_3-way'!X23^(1/3))*COS(('OddsRatio_working_3-way'!Y23)/3)</f>
        <v>0.52067076447664606</v>
      </c>
      <c r="AG23" s="11">
        <f>-'OddsRatio_working_3-way'!U23/(3*'OddsRatio_working_3-way'!X23^(1/3))*COS(('OddsRatio_working_3-way'!Y23+2*PI())/3)</f>
        <v>-0.30359992288021431</v>
      </c>
      <c r="AH23" s="11">
        <f>-'OddsRatio_working_3-way'!U23/(3*'OddsRatio_working_3-way'!X23^(1/3))*COS(('OddsRatio_working_3-way'!Y23+4*PI())/3)</f>
        <v>-0.21707084159643164</v>
      </c>
      <c r="AI23" s="11">
        <f>'OddsRatio_working_3-way'!U23/(3*'OddsRatio_working_3-way'!X23^(1/3))*SIN(('OddsRatio_working_3-way'!Y23)/3)</f>
        <v>-4.9957588371922997E-2</v>
      </c>
      <c r="AJ23" s="11">
        <f>'OddsRatio_working_3-way'!U23/(3*'OddsRatio_working_3-way'!X23^(1/3))*SIN(('OddsRatio_working_3-way'!Y23+2*PI())/3)</f>
        <v>-0.42593531485867836</v>
      </c>
      <c r="AK23" s="11">
        <f>'OddsRatio_working_3-way'!U23/(3*'OddsRatio_working_3-way'!X23^(1/3))*SIN(('OddsRatio_working_3-way'!Y23+4*PI())/3)</f>
        <v>0.47589290323060124</v>
      </c>
      <c r="AL23" s="11">
        <f>'OddsRatio_working_3-way'!Z23+'OddsRatio_working_3-way'!AF23</f>
        <v>1.0413415289532921</v>
      </c>
      <c r="AM23" s="11">
        <f>'OddsRatio_working_3-way'!AA23+'OddsRatio_working_3-way'!AG23</f>
        <v>-0.60719984576042862</v>
      </c>
      <c r="AN23" s="11">
        <f>'OddsRatio_working_3-way'!AB23+'OddsRatio_working_3-way'!AH23</f>
        <v>-0.43414168319286328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1.0413415289532921</v>
      </c>
      <c r="AS23" s="11">
        <f>IF(('OddsRatio_working_3-way'!X23=0),IF(Q23&gt;0,-Q23^(1/3),(-Q23)^(1/3)),'OddsRatio_working_3-way'!AM23-'OddsRatio_working_3-way'!R23/3)</f>
        <v>-0.60719984576042862</v>
      </c>
      <c r="AT23" s="11">
        <f>IF(('OddsRatio_working_3-way'!X23=0),IF(Q23&gt;0,-Q23^(1/3),(-Q23)^(1/3)),'OddsRatio_working_3-way'!AN23-'OddsRatio_working_3-way'!R23/3)</f>
        <v>-0.43414168319286328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6.61</v>
      </c>
      <c r="B24" s="4">
        <f>IF('True_Odds_Calculator_3-way'!B25="","",'True_Odds_Calculator_3-way'!B25)</f>
        <v>5.16</v>
      </c>
      <c r="C24" s="4">
        <f>IF('True_Odds_Calculator_3-way'!C25="","",'True_Odds_Calculator_3-way'!C25)</f>
        <v>1.46</v>
      </c>
      <c r="D24" s="9">
        <f t="shared" si="13"/>
        <v>0.1436972496337974</v>
      </c>
      <c r="E24" s="9">
        <f t="shared" si="14"/>
        <v>0.18454096816559612</v>
      </c>
      <c r="F24" s="9">
        <f t="shared" si="15"/>
        <v>0.67176178220060623</v>
      </c>
      <c r="G24" s="9">
        <f t="shared" si="16"/>
        <v>1.0622237852004974</v>
      </c>
      <c r="H24" s="9">
        <f t="shared" si="17"/>
        <v>6.9590754349747925</v>
      </c>
      <c r="I24" s="9">
        <f t="shared" si="18"/>
        <v>5.4188509464340697</v>
      </c>
      <c r="J24" s="9">
        <f t="shared" si="19"/>
        <v>1.4886229411922289</v>
      </c>
      <c r="K24" s="11">
        <f t="shared" si="20"/>
        <v>0.15128593040847199</v>
      </c>
      <c r="L24" s="11">
        <f t="shared" si="21"/>
        <v>0.19379844961240308</v>
      </c>
      <c r="M24" s="11">
        <f t="shared" si="22"/>
        <v>0.68493150684931503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-0.21558076398671921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0.2054336662523453</v>
      </c>
      <c r="Q24" s="11">
        <f>2*'OddsRatio_working_3-way'!K24*'OddsRatio_working_3-way'!L24*'OddsRatio_working_3-way'!M24</f>
        <v>4.0162984604564078E-2</v>
      </c>
      <c r="R24" s="11">
        <f t="shared" si="23"/>
        <v>0</v>
      </c>
      <c r="S24" s="11">
        <f t="shared" si="24"/>
        <v>-0.95293133975998423</v>
      </c>
      <c r="T24" s="11">
        <f t="shared" si="25"/>
        <v>-0.18630133719647782</v>
      </c>
      <c r="U24" s="11">
        <f>'OddsRatio_working_3-way'!S24-'OddsRatio_working_3-way'!R24^2/3</f>
        <v>-0.95293133975998423</v>
      </c>
      <c r="V24" s="11">
        <f>'OddsRatio_working_3-way'!S24*'OddsRatio_working_3-way'!R24/3-2*'OddsRatio_working_3-way'!R24^3/27-'OddsRatio_working_3-way'!T24</f>
        <v>0.18630133719647782</v>
      </c>
      <c r="W24" s="11">
        <f>'OddsRatio_working_3-way'!V24^2+4*'OddsRatio_working_3-way'!U24^3/27</f>
        <v>-9.348975500826831E-2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0.17902370181729013</v>
      </c>
      <c r="Y24" s="11">
        <f>IF('OddsRatio_working_3-way'!W24&gt;=0,IF('OddsRatio_working_3-way'!V24+SQRT('OddsRatio_working_3-way'!W24)&gt;0,0,PI()),ACOS('OddsRatio_working_3-way'!V24/(2*'OddsRatio_working_3-way'!X24)))</f>
        <v>1.0235637912427278</v>
      </c>
      <c r="Z24" s="11">
        <f>'OddsRatio_working_3-way'!X24^(1/3)*COS('OddsRatio_working_3-way'!Y24/3)</f>
        <v>0.5311118926002486</v>
      </c>
      <c r="AA24" s="11">
        <f>'OddsRatio_working_3-way'!X24^(1/3)*COS(('OddsRatio_working_3-way'!Y24+2*PI())/3)</f>
        <v>-0.42887450952529027</v>
      </c>
      <c r="AB24" s="11">
        <f>'OddsRatio_working_3-way'!X24^(1/3)*COS(('OddsRatio_working_3-way'!Y24+4*PI())/3)</f>
        <v>-0.10223738307495817</v>
      </c>
      <c r="AC24" s="11">
        <f>'OddsRatio_working_3-way'!X24^(1/3)*SIN('OddsRatio_working_3-way'!Y24/3)</f>
        <v>0.1885840328834251</v>
      </c>
      <c r="AD24" s="11">
        <f>'OddsRatio_working_3-way'!X24^(1/3)*SIN(('OddsRatio_working_3-way'!Y24+2*PI())/3)</f>
        <v>0.36566437480213521</v>
      </c>
      <c r="AE24" s="11">
        <f>'OddsRatio_working_3-way'!X24^(1/3)*SIN(('OddsRatio_working_3-way'!Y24+4*PI())/3)</f>
        <v>-0.55424840768556016</v>
      </c>
      <c r="AF24" s="11">
        <f>-'OddsRatio_working_3-way'!U24/(3*'OddsRatio_working_3-way'!X24^(1/3))*COS(('OddsRatio_working_3-way'!Y24)/3)</f>
        <v>0.53111189260024871</v>
      </c>
      <c r="AG24" s="11">
        <f>-'OddsRatio_working_3-way'!U24/(3*'OddsRatio_working_3-way'!X24^(1/3))*COS(('OddsRatio_working_3-way'!Y24+2*PI())/3)</f>
        <v>-0.42887450952529038</v>
      </c>
      <c r="AH24" s="11">
        <f>-'OddsRatio_working_3-way'!U24/(3*'OddsRatio_working_3-way'!X24^(1/3))*COS(('OddsRatio_working_3-way'!Y24+4*PI())/3)</f>
        <v>-0.10223738307495818</v>
      </c>
      <c r="AI24" s="11">
        <f>'OddsRatio_working_3-way'!U24/(3*'OddsRatio_working_3-way'!X24^(1/3))*SIN(('OddsRatio_working_3-way'!Y24)/3)</f>
        <v>-0.18858403288342515</v>
      </c>
      <c r="AJ24" s="11">
        <f>'OddsRatio_working_3-way'!U24/(3*'OddsRatio_working_3-way'!X24^(1/3))*SIN(('OddsRatio_working_3-way'!Y24+2*PI())/3)</f>
        <v>-0.36566437480213526</v>
      </c>
      <c r="AK24" s="11">
        <f>'OddsRatio_working_3-way'!U24/(3*'OddsRatio_working_3-way'!X24^(1/3))*SIN(('OddsRatio_working_3-way'!Y24+4*PI())/3)</f>
        <v>0.55424840768556027</v>
      </c>
      <c r="AL24" s="11">
        <f>'OddsRatio_working_3-way'!Z24+'OddsRatio_working_3-way'!AF24</f>
        <v>1.0622237852004974</v>
      </c>
      <c r="AM24" s="11">
        <f>'OddsRatio_working_3-way'!AA24+'OddsRatio_working_3-way'!AG24</f>
        <v>-0.85774901905058065</v>
      </c>
      <c r="AN24" s="11">
        <f>'OddsRatio_working_3-way'!AB24+'OddsRatio_working_3-way'!AH24</f>
        <v>-0.20447476614991633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1.0622237852004974</v>
      </c>
      <c r="AS24" s="11">
        <f>IF(('OddsRatio_working_3-way'!X24=0),IF(Q24&gt;0,-Q24^(1/3),(-Q24)^(1/3)),'OddsRatio_working_3-way'!AM24-'OddsRatio_working_3-way'!R24/3)</f>
        <v>-0.85774901905058065</v>
      </c>
      <c r="AT24" s="11">
        <f>IF(('OddsRatio_working_3-way'!X24=0),IF(Q24&gt;0,-Q24^(1/3),(-Q24)^(1/3)),'OddsRatio_working_3-way'!AN24-'OddsRatio_working_3-way'!R24/3)</f>
        <v>-0.20447476614991633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3.11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2.57</v>
      </c>
      <c r="D25" s="9">
        <f t="shared" si="13"/>
        <v>0.31275459778698284</v>
      </c>
      <c r="E25" s="9">
        <f t="shared" si="14"/>
        <v>0.30774287093592706</v>
      </c>
      <c r="F25" s="9">
        <f t="shared" si="15"/>
        <v>0.37950253127709005</v>
      </c>
      <c r="G25" s="9">
        <f t="shared" si="16"/>
        <v>1.0414194506896122</v>
      </c>
      <c r="H25" s="9">
        <f t="shared" si="17"/>
        <v>3.1973950409550813</v>
      </c>
      <c r="I25" s="9">
        <f t="shared" si="18"/>
        <v>3.2494660134895628</v>
      </c>
      <c r="J25" s="9">
        <f t="shared" si="19"/>
        <v>2.635028537582691</v>
      </c>
      <c r="K25" s="11">
        <f t="shared" si="20"/>
        <v>0.32154340836012862</v>
      </c>
      <c r="L25" s="11">
        <f t="shared" si="21"/>
        <v>0.31645569620253161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-0.28330566832107706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0.23122364980829818</v>
      </c>
      <c r="Q25" s="11">
        <f>2*'OddsRatio_working_3-way'!K25*'OddsRatio_working_3-way'!L25*'OddsRatio_working_3-way'!M25</f>
        <v>7.9186181441198003E-2</v>
      </c>
      <c r="R25" s="11">
        <f t="shared" si="23"/>
        <v>0</v>
      </c>
      <c r="S25" s="11">
        <f t="shared" si="24"/>
        <v>-0.81616316107818543</v>
      </c>
      <c r="T25" s="11">
        <f t="shared" si="25"/>
        <v>-0.27950793187609085</v>
      </c>
      <c r="U25" s="11">
        <f>'OddsRatio_working_3-way'!S25-'OddsRatio_working_3-way'!R25^2/3</f>
        <v>-0.81616316107818543</v>
      </c>
      <c r="V25" s="11">
        <f>'OddsRatio_working_3-way'!S25*'OddsRatio_working_3-way'!R25/3-2*'OddsRatio_working_3-way'!R25^3/27-'OddsRatio_working_3-way'!T25</f>
        <v>0.27950793187609085</v>
      </c>
      <c r="W25" s="11">
        <f>'OddsRatio_working_3-way'!V25^2+4*'OddsRatio_working_3-way'!U25^3/27</f>
        <v>-2.4182029105721814E-3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0.14190039366772528</v>
      </c>
      <c r="Y25" s="11">
        <f>IF('OddsRatio_working_3-way'!W25&gt;=0,IF('OddsRatio_working_3-way'!V25+SQRT('OddsRatio_working_3-way'!W25)&gt;0,0,PI()),ACOS('OddsRatio_working_3-way'!V25/(2*'OddsRatio_working_3-way'!X25)))</f>
        <v>0.17415273382845275</v>
      </c>
      <c r="Z25" s="11">
        <f>'OddsRatio_working_3-way'!X25^(1/3)*COS('OddsRatio_working_3-way'!Y25/3)</f>
        <v>0.5207097253448062</v>
      </c>
      <c r="AA25" s="11">
        <f>'OddsRatio_working_3-way'!X25^(1/3)*COS(('OddsRatio_working_3-way'!Y25+2*PI())/3)</f>
        <v>-0.28656224174870093</v>
      </c>
      <c r="AB25" s="11">
        <f>'OddsRatio_working_3-way'!X25^(1/3)*COS(('OddsRatio_working_3-way'!Y25+4*PI())/3)</f>
        <v>-0.23414748359610532</v>
      </c>
      <c r="AC25" s="11">
        <f>'OddsRatio_working_3-way'!X25^(1/3)*SIN('OddsRatio_working_3-way'!Y25/3)</f>
        <v>3.0261674728910306E-2</v>
      </c>
      <c r="AD25" s="11">
        <f>'OddsRatio_working_3-way'!X25^(1/3)*SIN(('OddsRatio_working_3-way'!Y25+2*PI())/3)</f>
        <v>0.43581701278176477</v>
      </c>
      <c r="AE25" s="11">
        <f>'OddsRatio_working_3-way'!X25^(1/3)*SIN(('OddsRatio_working_3-way'!Y25+4*PI())/3)</f>
        <v>-0.46607868751067499</v>
      </c>
      <c r="AF25" s="11">
        <f>-'OddsRatio_working_3-way'!U25/(3*'OddsRatio_working_3-way'!X25^(1/3))*COS(('OddsRatio_working_3-way'!Y25)/3)</f>
        <v>0.52070972534480608</v>
      </c>
      <c r="AG25" s="11">
        <f>-'OddsRatio_working_3-way'!U25/(3*'OddsRatio_working_3-way'!X25^(1/3))*COS(('OddsRatio_working_3-way'!Y25+2*PI())/3)</f>
        <v>-0.28656224174870087</v>
      </c>
      <c r="AH25" s="11">
        <f>-'OddsRatio_working_3-way'!U25/(3*'OddsRatio_working_3-way'!X25^(1/3))*COS(('OddsRatio_working_3-way'!Y25+4*PI())/3)</f>
        <v>-0.23414748359610527</v>
      </c>
      <c r="AI25" s="11">
        <f>'OddsRatio_working_3-way'!U25/(3*'OddsRatio_working_3-way'!X25^(1/3))*SIN(('OddsRatio_working_3-way'!Y25)/3)</f>
        <v>-3.0261674728910299E-2</v>
      </c>
      <c r="AJ25" s="11">
        <f>'OddsRatio_working_3-way'!U25/(3*'OddsRatio_working_3-way'!X25^(1/3))*SIN(('OddsRatio_working_3-way'!Y25+2*PI())/3)</f>
        <v>-0.43581701278176466</v>
      </c>
      <c r="AK25" s="11">
        <f>'OddsRatio_working_3-way'!U25/(3*'OddsRatio_working_3-way'!X25^(1/3))*SIN(('OddsRatio_working_3-way'!Y25+4*PI())/3)</f>
        <v>0.46607868751067488</v>
      </c>
      <c r="AL25" s="11">
        <f>'OddsRatio_working_3-way'!Z25+'OddsRatio_working_3-way'!AF25</f>
        <v>1.0414194506896122</v>
      </c>
      <c r="AM25" s="11">
        <f>'OddsRatio_working_3-way'!AA25+'OddsRatio_working_3-way'!AG25</f>
        <v>-0.57312448349740186</v>
      </c>
      <c r="AN25" s="11">
        <f>'OddsRatio_working_3-way'!AB25+'OddsRatio_working_3-way'!AH25</f>
        <v>-0.46829496719221059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1.0414194506896122</v>
      </c>
      <c r="AS25" s="11">
        <f>IF(('OddsRatio_working_3-way'!X25=0),IF(Q25&gt;0,-Q25^(1/3),(-Q25)^(1/3)),'OddsRatio_working_3-way'!AM25-'OddsRatio_working_3-way'!R25/3)</f>
        <v>-0.57312448349740186</v>
      </c>
      <c r="AT25" s="11">
        <f>IF(('OddsRatio_working_3-way'!X25=0),IF(Q25&gt;0,-Q25^(1/3),(-Q25)^(1/3)),'OddsRatio_working_3-way'!AN25-'OddsRatio_working_3-way'!R25/3)</f>
        <v>-0.46829496719221059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3.25</v>
      </c>
      <c r="B26" s="4">
        <f>IF('True_Odds_Calculator_3-way'!B27="","",'True_Odds_Calculator_3-way'!B27)</f>
        <v>3.14</v>
      </c>
      <c r="C26" s="4">
        <f>IF('True_Odds_Calculator_3-way'!C27="","",'True_Odds_Calculator_3-way'!C27)</f>
        <v>2.5</v>
      </c>
      <c r="D26" s="9">
        <f t="shared" si="13"/>
        <v>0.29938660333861017</v>
      </c>
      <c r="E26" s="9">
        <f t="shared" si="14"/>
        <v>0.3100049584319326</v>
      </c>
      <c r="F26" s="9">
        <f t="shared" si="15"/>
        <v>0.3906084382294569</v>
      </c>
      <c r="G26" s="9">
        <f t="shared" si="16"/>
        <v>1.0400723625476573</v>
      </c>
      <c r="H26" s="9">
        <f t="shared" si="17"/>
        <v>3.3401628157322287</v>
      </c>
      <c r="I26" s="9">
        <f t="shared" si="18"/>
        <v>3.2257548558519873</v>
      </c>
      <c r="J26" s="9">
        <f t="shared" si="19"/>
        <v>2.5601085438214866</v>
      </c>
      <c r="K26" s="11">
        <f t="shared" si="20"/>
        <v>0.30769230769230771</v>
      </c>
      <c r="L26" s="11">
        <f t="shared" si="21"/>
        <v>0.31847133757961782</v>
      </c>
      <c r="M26" s="11">
        <f t="shared" si="22"/>
        <v>0.4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-0.28309652131308172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0.23086722195002451</v>
      </c>
      <c r="Q26" s="11">
        <f>2*'OddsRatio_working_3-way'!K26*'OddsRatio_working_3-way'!L26*'OddsRatio_working_3-way'!M26</f>
        <v>7.8392944634982864E-2</v>
      </c>
      <c r="R26" s="11">
        <f t="shared" si="23"/>
        <v>0</v>
      </c>
      <c r="S26" s="11">
        <f t="shared" si="24"/>
        <v>-0.81550709588092807</v>
      </c>
      <c r="T26" s="11">
        <f t="shared" si="25"/>
        <v>-0.27691242644513686</v>
      </c>
      <c r="U26" s="11">
        <f>'OddsRatio_working_3-way'!S26-'OddsRatio_working_3-way'!R26^2/3</f>
        <v>-0.81550709588092807</v>
      </c>
      <c r="V26" s="11">
        <f>'OddsRatio_working_3-way'!S26*'OddsRatio_working_3-way'!R26/3-2*'OddsRatio_working_3-way'!R26^3/27-'OddsRatio_working_3-way'!T26</f>
        <v>0.27691242644513686</v>
      </c>
      <c r="W26" s="11">
        <f>'OddsRatio_working_3-way'!V26^2+4*'OddsRatio_working_3-way'!U26^3/27</f>
        <v>-3.6683201006317695E-3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0.1417293300805845</v>
      </c>
      <c r="Y26" s="11">
        <f>IF('OddsRatio_working_3-way'!W26&gt;=0,IF('OddsRatio_working_3-way'!V26+SQRT('OddsRatio_working_3-way'!W26)&gt;0,0,PI()),ACOS('OddsRatio_working_3-way'!V26/(2*'OddsRatio_working_3-way'!X26)))</f>
        <v>0.21533035298467196</v>
      </c>
      <c r="Z26" s="11">
        <f>'OddsRatio_working_3-way'!X26^(1/3)*COS('OddsRatio_working_3-way'!Y26/3)</f>
        <v>0.52003618127382867</v>
      </c>
      <c r="AA26" s="11">
        <f>'OddsRatio_working_3-way'!X26^(1/3)*COS(('OddsRatio_working_3-way'!Y26+2*PI())/3)</f>
        <v>-0.29239943703931515</v>
      </c>
      <c r="AB26" s="11">
        <f>'OddsRatio_working_3-way'!X26^(1/3)*COS(('OddsRatio_working_3-way'!Y26+4*PI())/3)</f>
        <v>-0.2276367442345136</v>
      </c>
      <c r="AC26" s="11">
        <f>'OddsRatio_working_3-way'!X26^(1/3)*SIN('OddsRatio_working_3-way'!Y26/3)</f>
        <v>3.7390758124297152E-2</v>
      </c>
      <c r="AD26" s="11">
        <f>'OddsRatio_working_3-way'!X26^(1/3)*SIN(('OddsRatio_working_3-way'!Y26+2*PI())/3)</f>
        <v>0.43166916480803635</v>
      </c>
      <c r="AE26" s="11">
        <f>'OddsRatio_working_3-way'!X26^(1/3)*SIN(('OddsRatio_working_3-way'!Y26+4*PI())/3)</f>
        <v>-0.46905992293233351</v>
      </c>
      <c r="AF26" s="11">
        <f>-'OddsRatio_working_3-way'!U26/(3*'OddsRatio_working_3-way'!X26^(1/3))*COS(('OddsRatio_working_3-way'!Y26)/3)</f>
        <v>0.52003618127382867</v>
      </c>
      <c r="AG26" s="11">
        <f>-'OddsRatio_working_3-way'!U26/(3*'OddsRatio_working_3-way'!X26^(1/3))*COS(('OddsRatio_working_3-way'!Y26+2*PI())/3)</f>
        <v>-0.29239943703931515</v>
      </c>
      <c r="AH26" s="11">
        <f>-'OddsRatio_working_3-way'!U26/(3*'OddsRatio_working_3-way'!X26^(1/3))*COS(('OddsRatio_working_3-way'!Y26+4*PI())/3)</f>
        <v>-0.2276367442345136</v>
      </c>
      <c r="AI26" s="11">
        <f>'OddsRatio_working_3-way'!U26/(3*'OddsRatio_working_3-way'!X26^(1/3))*SIN(('OddsRatio_working_3-way'!Y26)/3)</f>
        <v>-3.7390758124297152E-2</v>
      </c>
      <c r="AJ26" s="11">
        <f>'OddsRatio_working_3-way'!U26/(3*'OddsRatio_working_3-way'!X26^(1/3))*SIN(('OddsRatio_working_3-way'!Y26+2*PI())/3)</f>
        <v>-0.43166916480803635</v>
      </c>
      <c r="AK26" s="11">
        <f>'OddsRatio_working_3-way'!U26/(3*'OddsRatio_working_3-way'!X26^(1/3))*SIN(('OddsRatio_working_3-way'!Y26+4*PI())/3)</f>
        <v>0.46905992293233351</v>
      </c>
      <c r="AL26" s="11">
        <f>'OddsRatio_working_3-way'!Z26+'OddsRatio_working_3-way'!AF26</f>
        <v>1.0400723625476573</v>
      </c>
      <c r="AM26" s="11">
        <f>'OddsRatio_working_3-way'!AA26+'OddsRatio_working_3-way'!AG26</f>
        <v>-0.58479887407863029</v>
      </c>
      <c r="AN26" s="11">
        <f>'OddsRatio_working_3-way'!AB26+'OddsRatio_working_3-way'!AH26</f>
        <v>-0.45527348846902721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1.0400723625476573</v>
      </c>
      <c r="AS26" s="11">
        <f>IF(('OddsRatio_working_3-way'!X26=0),IF(Q26&gt;0,-Q26^(1/3),(-Q26)^(1/3)),'OddsRatio_working_3-way'!AM26-'OddsRatio_working_3-way'!R26/3)</f>
        <v>-0.58479887407863029</v>
      </c>
      <c r="AT26" s="11">
        <f>IF(('OddsRatio_working_3-way'!X26=0),IF(Q26&gt;0,-Q26^(1/3),(-Q26)^(1/3)),'OddsRatio_working_3-way'!AN26-'OddsRatio_working_3-way'!R26/3)</f>
        <v>-0.45527348846902721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1.86</v>
      </c>
      <c r="B27" s="4">
        <f>IF('True_Odds_Calculator_3-way'!B28="","",'True_Odds_Calculator_3-way'!B28)</f>
        <v>3.69</v>
      </c>
      <c r="C27" s="4">
        <f>IF('True_Odds_Calculator_3-way'!C28="","",'True_Odds_Calculator_3-way'!C28)</f>
        <v>4.5</v>
      </c>
      <c r="D27" s="9">
        <f t="shared" si="13"/>
        <v>0.52513401660850612</v>
      </c>
      <c r="E27" s="9">
        <f t="shared" si="14"/>
        <v>0.26119954522167421</v>
      </c>
      <c r="F27" s="9">
        <f t="shared" si="15"/>
        <v>0.21366643816981942</v>
      </c>
      <c r="G27" s="9">
        <f t="shared" si="16"/>
        <v>1.0514834892923979</v>
      </c>
      <c r="H27" s="9">
        <f t="shared" si="17"/>
        <v>1.9042758007914622</v>
      </c>
      <c r="I27" s="9">
        <f t="shared" si="18"/>
        <v>3.8284905861965508</v>
      </c>
      <c r="J27" s="9">
        <f t="shared" si="19"/>
        <v>4.6801922125233935</v>
      </c>
      <c r="K27" s="11">
        <f t="shared" si="20"/>
        <v>0.5376344086021505</v>
      </c>
      <c r="L27" s="11">
        <f t="shared" si="21"/>
        <v>0.2710027100271003</v>
      </c>
      <c r="M27" s="11">
        <f t="shared" si="22"/>
        <v>0.22222222222222221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-0.26216031574891618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0.22826393138483358</v>
      </c>
      <c r="Q27" s="11">
        <f>2*'OddsRatio_working_3-way'!K27*'OddsRatio_working_3-way'!L27*'OddsRatio_working_3-way'!M27</f>
        <v>6.4755725215555629E-2</v>
      </c>
      <c r="R27" s="11">
        <f t="shared" si="23"/>
        <v>0</v>
      </c>
      <c r="S27" s="11">
        <f t="shared" si="24"/>
        <v>-0.87070360261334578</v>
      </c>
      <c r="T27" s="11">
        <f t="shared" si="25"/>
        <v>-0.24700811421655203</v>
      </c>
      <c r="U27" s="11">
        <f>'OddsRatio_working_3-way'!S27-'OddsRatio_working_3-way'!R27^2/3</f>
        <v>-0.87070360261334578</v>
      </c>
      <c r="V27" s="11">
        <f>'OddsRatio_working_3-way'!S27*'OddsRatio_working_3-way'!R27/3-2*'OddsRatio_working_3-way'!R27^3/27-'OddsRatio_working_3-way'!T27</f>
        <v>0.24700811421655203</v>
      </c>
      <c r="W27" s="11">
        <f>'OddsRatio_working_3-way'!V27^2+4*'OddsRatio_working_3-way'!U27^3/27</f>
        <v>-3.6779874903815589E-2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0.15635926850736478</v>
      </c>
      <c r="Y27" s="11">
        <f>IF('OddsRatio_working_3-way'!W27&gt;=0,IF('OddsRatio_working_3-way'!V27+SQRT('OddsRatio_working_3-way'!W27)&gt;0,0,PI()),ACOS('OddsRatio_working_3-way'!V27/(2*'OddsRatio_working_3-way'!X27)))</f>
        <v>0.66019347762607838</v>
      </c>
      <c r="Z27" s="11">
        <f>'OddsRatio_working_3-way'!X27^(1/3)*COS('OddsRatio_working_3-way'!Y27/3)</f>
        <v>0.52574174464619883</v>
      </c>
      <c r="AA27" s="11">
        <f>'OddsRatio_working_3-way'!X27^(1/3)*COS(('OddsRatio_working_3-way'!Y27+2*PI())/3)</f>
        <v>-0.36471690369209669</v>
      </c>
      <c r="AB27" s="11">
        <f>'OddsRatio_working_3-way'!X27^(1/3)*COS(('OddsRatio_working_3-way'!Y27+4*PI())/3)</f>
        <v>-0.16102484095410213</v>
      </c>
      <c r="AC27" s="11">
        <f>'OddsRatio_working_3-way'!X27^(1/3)*SIN('OddsRatio_working_3-way'!Y27/3)</f>
        <v>0.11760166725357127</v>
      </c>
      <c r="AD27" s="11">
        <f>'OddsRatio_working_3-way'!X27^(1/3)*SIN(('OddsRatio_working_3-way'!Y27+2*PI())/3)</f>
        <v>0.39650487306677384</v>
      </c>
      <c r="AE27" s="11">
        <f>'OddsRatio_working_3-way'!X27^(1/3)*SIN(('OddsRatio_working_3-way'!Y27+4*PI())/3)</f>
        <v>-0.5141065403203452</v>
      </c>
      <c r="AF27" s="11">
        <f>-'OddsRatio_working_3-way'!U27/(3*'OddsRatio_working_3-way'!X27^(1/3))*COS(('OddsRatio_working_3-way'!Y27)/3)</f>
        <v>0.52574174464619894</v>
      </c>
      <c r="AG27" s="11">
        <f>-'OddsRatio_working_3-way'!U27/(3*'OddsRatio_working_3-way'!X27^(1/3))*COS(('OddsRatio_working_3-way'!Y27+2*PI())/3)</f>
        <v>-0.36471690369209675</v>
      </c>
      <c r="AH27" s="11">
        <f>-'OddsRatio_working_3-way'!U27/(3*'OddsRatio_working_3-way'!X27^(1/3))*COS(('OddsRatio_working_3-way'!Y27+4*PI())/3)</f>
        <v>-0.16102484095410219</v>
      </c>
      <c r="AI27" s="11">
        <f>'OddsRatio_working_3-way'!U27/(3*'OddsRatio_working_3-way'!X27^(1/3))*SIN(('OddsRatio_working_3-way'!Y27)/3)</f>
        <v>-0.1176016672535713</v>
      </c>
      <c r="AJ27" s="11">
        <f>'OddsRatio_working_3-way'!U27/(3*'OddsRatio_working_3-way'!X27^(1/3))*SIN(('OddsRatio_working_3-way'!Y27+2*PI())/3)</f>
        <v>-0.3965048730667739</v>
      </c>
      <c r="AK27" s="11">
        <f>'OddsRatio_working_3-way'!U27/(3*'OddsRatio_working_3-way'!X27^(1/3))*SIN(('OddsRatio_working_3-way'!Y27+4*PI())/3)</f>
        <v>0.5141065403203452</v>
      </c>
      <c r="AL27" s="11">
        <f>'OddsRatio_working_3-way'!Z27+'OddsRatio_working_3-way'!AF27</f>
        <v>1.0514834892923979</v>
      </c>
      <c r="AM27" s="11">
        <f>'OddsRatio_working_3-way'!AA27+'OddsRatio_working_3-way'!AG27</f>
        <v>-0.7294338073841935</v>
      </c>
      <c r="AN27" s="11">
        <f>'OddsRatio_working_3-way'!AB27+'OddsRatio_working_3-way'!AH27</f>
        <v>-0.32204968190820432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1.0514834892923979</v>
      </c>
      <c r="AS27" s="11">
        <f>IF(('OddsRatio_working_3-way'!X27=0),IF(Q27&gt;0,-Q27^(1/3),(-Q27)^(1/3)),'OddsRatio_working_3-way'!AM27-'OddsRatio_working_3-way'!R27/3)</f>
        <v>-0.7294338073841935</v>
      </c>
      <c r="AT27" s="11">
        <f>IF(('OddsRatio_working_3-way'!X27=0),IF(Q27&gt;0,-Q27^(1/3),(-Q27)^(1/3)),'OddsRatio_working_3-way'!AN27-'OddsRatio_working_3-way'!R27/3)</f>
        <v>-0.32204968190820432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3.32</v>
      </c>
      <c r="D28" s="9">
        <f t="shared" si="13"/>
        <v>0.41053766968636152</v>
      </c>
      <c r="E28" s="9">
        <f t="shared" si="14"/>
        <v>0.29653871274525745</v>
      </c>
      <c r="F28" s="9">
        <f t="shared" si="15"/>
        <v>0.29292361756838092</v>
      </c>
      <c r="G28" s="9">
        <f t="shared" si="16"/>
        <v>1.0404565712462646</v>
      </c>
      <c r="H28" s="9">
        <f t="shared" si="17"/>
        <v>2.4358300683198451</v>
      </c>
      <c r="I28" s="9">
        <f t="shared" si="18"/>
        <v>3.3722409824414838</v>
      </c>
      <c r="J28" s="9">
        <f t="shared" si="19"/>
        <v>3.413859245291333</v>
      </c>
      <c r="K28" s="11">
        <f t="shared" si="20"/>
        <v>0.42016806722689076</v>
      </c>
      <c r="L28" s="11">
        <f t="shared" si="21"/>
        <v>0.3048780487804878</v>
      </c>
      <c r="M28" s="11">
        <f t="shared" si="22"/>
        <v>0.30120481927710846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-0.28165212602819545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0.2307343742668975</v>
      </c>
      <c r="Q28" s="11">
        <f>2*'OddsRatio_working_3-way'!K28*'OddsRatio_working_3-way'!L28*'OddsRatio_working_3-way'!M28</f>
        <v>7.7168687045785112E-2</v>
      </c>
      <c r="R28" s="11">
        <f t="shared" si="23"/>
        <v>0</v>
      </c>
      <c r="S28" s="11">
        <f t="shared" si="24"/>
        <v>-0.81921758419036139</v>
      </c>
      <c r="T28" s="11">
        <f t="shared" si="25"/>
        <v>-0.27398581411048878</v>
      </c>
      <c r="U28" s="11">
        <f>'OddsRatio_working_3-way'!S28-'OddsRatio_working_3-way'!R28^2/3</f>
        <v>-0.81921758419036139</v>
      </c>
      <c r="V28" s="11">
        <f>'OddsRatio_working_3-way'!S28*'OddsRatio_working_3-way'!R28/3-2*'OddsRatio_working_3-way'!R28^3/27-'OddsRatio_working_3-way'!T28</f>
        <v>0.27398581411048878</v>
      </c>
      <c r="W28" s="11">
        <f>'OddsRatio_working_3-way'!V28^2+4*'OddsRatio_working_3-way'!U28^3/27</f>
        <v>-6.3823242290408227E-3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0.1426977142098185</v>
      </c>
      <c r="Y28" s="11">
        <f>IF('OddsRatio_working_3-way'!W28&gt;=0,IF('OddsRatio_working_3-way'!V28+SQRT('OddsRatio_working_3-way'!W28)&gt;0,0,PI()),ACOS('OddsRatio_working_3-way'!V28/(2*'OddsRatio_working_3-way'!X28)))</f>
        <v>0.28371647690500912</v>
      </c>
      <c r="Z28" s="11">
        <f>'OddsRatio_working_3-way'!X28^(1/3)*COS('OddsRatio_working_3-way'!Y28/3)</f>
        <v>0.52022828562313228</v>
      </c>
      <c r="AA28" s="11">
        <f>'OddsRatio_working_3-way'!X28^(1/3)*COS(('OddsRatio_working_3-way'!Y28+2*PI())/3)</f>
        <v>-0.30284930603581073</v>
      </c>
      <c r="AB28" s="11">
        <f>'OddsRatio_working_3-way'!X28^(1/3)*COS(('OddsRatio_working_3-way'!Y28+4*PI())/3)</f>
        <v>-0.21737897958732172</v>
      </c>
      <c r="AC28" s="11">
        <f>'OddsRatio_working_3-way'!X28^(1/3)*SIN('OddsRatio_working_3-way'!Y28/3)</f>
        <v>4.9346315982760375E-2</v>
      </c>
      <c r="AD28" s="11">
        <f>'OddsRatio_working_3-way'!X28^(1/3)*SIN(('OddsRatio_working_3-way'!Y28+2*PI())/3)</f>
        <v>0.42585775312547924</v>
      </c>
      <c r="AE28" s="11">
        <f>'OddsRatio_working_3-way'!X28^(1/3)*SIN(('OddsRatio_working_3-way'!Y28+4*PI())/3)</f>
        <v>-0.47520406910823959</v>
      </c>
      <c r="AF28" s="11">
        <f>-'OddsRatio_working_3-way'!U28/(3*'OddsRatio_working_3-way'!X28^(1/3))*COS(('OddsRatio_working_3-way'!Y28)/3)</f>
        <v>0.52022828562313228</v>
      </c>
      <c r="AG28" s="11">
        <f>-'OddsRatio_working_3-way'!U28/(3*'OddsRatio_working_3-way'!X28^(1/3))*COS(('OddsRatio_working_3-way'!Y28+2*PI())/3)</f>
        <v>-0.30284930603581073</v>
      </c>
      <c r="AH28" s="11">
        <f>-'OddsRatio_working_3-way'!U28/(3*'OddsRatio_working_3-way'!X28^(1/3))*COS(('OddsRatio_working_3-way'!Y28+4*PI())/3)</f>
        <v>-0.21737897958732172</v>
      </c>
      <c r="AI28" s="11">
        <f>'OddsRatio_working_3-way'!U28/(3*'OddsRatio_working_3-way'!X28^(1/3))*SIN(('OddsRatio_working_3-way'!Y28)/3)</f>
        <v>-4.9346315982760375E-2</v>
      </c>
      <c r="AJ28" s="11">
        <f>'OddsRatio_working_3-way'!U28/(3*'OddsRatio_working_3-way'!X28^(1/3))*SIN(('OddsRatio_working_3-way'!Y28+2*PI())/3)</f>
        <v>-0.42585775312547924</v>
      </c>
      <c r="AK28" s="11">
        <f>'OddsRatio_working_3-way'!U28/(3*'OddsRatio_working_3-way'!X28^(1/3))*SIN(('OddsRatio_working_3-way'!Y28+4*PI())/3)</f>
        <v>0.47520406910823959</v>
      </c>
      <c r="AL28" s="11">
        <f>'OddsRatio_working_3-way'!Z28+'OddsRatio_working_3-way'!AF28</f>
        <v>1.0404565712462646</v>
      </c>
      <c r="AM28" s="11">
        <f>'OddsRatio_working_3-way'!AA28+'OddsRatio_working_3-way'!AG28</f>
        <v>-0.60569861207162146</v>
      </c>
      <c r="AN28" s="11">
        <f>'OddsRatio_working_3-way'!AB28+'OddsRatio_working_3-way'!AH28</f>
        <v>-0.43475795917464344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1.0404565712462646</v>
      </c>
      <c r="AS28" s="11">
        <f>IF(('OddsRatio_working_3-way'!X28=0),IF(Q28&gt;0,-Q28^(1/3),(-Q28)^(1/3)),'OddsRatio_working_3-way'!AM28-'OddsRatio_working_3-way'!R28/3)</f>
        <v>-0.60569861207162146</v>
      </c>
      <c r="AT28" s="11">
        <f>IF(('OddsRatio_working_3-way'!X28=0),IF(Q28&gt;0,-Q28^(1/3),(-Q28)^(1/3)),'OddsRatio_working_3-way'!AN28-'OddsRatio_working_3-way'!R28/3)</f>
        <v>-0.43475795917464344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4.78</v>
      </c>
      <c r="D29" s="9">
        <f t="shared" si="13"/>
        <v>0.55849503929229138</v>
      </c>
      <c r="E29" s="9">
        <f t="shared" si="14"/>
        <v>0.2408730522216791</v>
      </c>
      <c r="F29" s="9">
        <f t="shared" si="15"/>
        <v>0.2006319084860296</v>
      </c>
      <c r="G29" s="9">
        <f t="shared" si="16"/>
        <v>1.0540349323237694</v>
      </c>
      <c r="H29" s="9">
        <f t="shared" si="17"/>
        <v>1.7905261992428274</v>
      </c>
      <c r="I29" s="9">
        <f t="shared" si="18"/>
        <v>4.1515644476480702</v>
      </c>
      <c r="J29" s="9">
        <f t="shared" si="19"/>
        <v>4.9842520441838492</v>
      </c>
      <c r="K29" s="11">
        <f t="shared" si="20"/>
        <v>0.5714285714285714</v>
      </c>
      <c r="L29" s="11">
        <f t="shared" si="21"/>
        <v>0.25062656641604009</v>
      </c>
      <c r="M29" s="11">
        <f t="shared" si="22"/>
        <v>0.20920502092050208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-0.25397174945732537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0.22530923842780892</v>
      </c>
      <c r="Q29" s="11">
        <f>2*'OddsRatio_working_3-way'!K29*'OddsRatio_working_3-way'!L29*'OddsRatio_working_3-way'!M29</f>
        <v>5.9922669794630019E-2</v>
      </c>
      <c r="R29" s="11">
        <f t="shared" si="23"/>
        <v>0</v>
      </c>
      <c r="S29" s="11">
        <f t="shared" si="24"/>
        <v>-0.88714291612842322</v>
      </c>
      <c r="T29" s="11">
        <f t="shared" si="25"/>
        <v>-0.23594226492777209</v>
      </c>
      <c r="U29" s="11">
        <f>'OddsRatio_working_3-way'!S29-'OddsRatio_working_3-way'!R29^2/3</f>
        <v>-0.88714291612842322</v>
      </c>
      <c r="V29" s="11">
        <f>'OddsRatio_working_3-way'!S29*'OddsRatio_working_3-way'!R29/3-2*'OddsRatio_working_3-way'!R29^3/27-'OddsRatio_working_3-way'!T29</f>
        <v>0.23594226492777209</v>
      </c>
      <c r="W29" s="11">
        <f>'OddsRatio_working_3-way'!V29^2+4*'OddsRatio_working_3-way'!U29^3/27</f>
        <v>-4.776850440478661E-2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0.16080831507110696</v>
      </c>
      <c r="Y29" s="11">
        <f>IF('OddsRatio_working_3-way'!W29&gt;=0,IF('OddsRatio_working_3-way'!V29+SQRT('OddsRatio_working_3-way'!W29)&gt;0,0,PI()),ACOS('OddsRatio_working_3-way'!V29/(2*'OddsRatio_working_3-way'!X29)))</f>
        <v>0.74717233723508714</v>
      </c>
      <c r="Z29" s="11">
        <f>'OddsRatio_working_3-way'!X29^(1/3)*COS('OddsRatio_working_3-way'!Y29/3)</f>
        <v>0.52701746616188483</v>
      </c>
      <c r="AA29" s="11">
        <f>'OddsRatio_working_3-way'!X29^(1/3)*COS(('OddsRatio_working_3-way'!Y29+2*PI())/3)</f>
        <v>-0.37959134074606909</v>
      </c>
      <c r="AB29" s="11">
        <f>'OddsRatio_working_3-way'!X29^(1/3)*COS(('OddsRatio_working_3-way'!Y29+4*PI())/3)</f>
        <v>-0.14742612541581596</v>
      </c>
      <c r="AC29" s="11">
        <f>'OddsRatio_working_3-way'!X29^(1/3)*SIN('OddsRatio_working_3-way'!Y29/3)</f>
        <v>0.13404064956738931</v>
      </c>
      <c r="AD29" s="11">
        <f>'OddsRatio_working_3-way'!X29^(1/3)*SIN(('OddsRatio_working_3-way'!Y29+2*PI())/3)</f>
        <v>0.38939018915060358</v>
      </c>
      <c r="AE29" s="11">
        <f>'OddsRatio_working_3-way'!X29^(1/3)*SIN(('OddsRatio_working_3-way'!Y29+4*PI())/3)</f>
        <v>-0.52343083871799267</v>
      </c>
      <c r="AF29" s="11">
        <f>-'OddsRatio_working_3-way'!U29/(3*'OddsRatio_working_3-way'!X29^(1/3))*COS(('OddsRatio_working_3-way'!Y29)/3)</f>
        <v>0.52701746616188472</v>
      </c>
      <c r="AG29" s="11">
        <f>-'OddsRatio_working_3-way'!U29/(3*'OddsRatio_working_3-way'!X29^(1/3))*COS(('OddsRatio_working_3-way'!Y29+2*PI())/3)</f>
        <v>-0.37959134074606904</v>
      </c>
      <c r="AH29" s="11">
        <f>-'OddsRatio_working_3-way'!U29/(3*'OddsRatio_working_3-way'!X29^(1/3))*COS(('OddsRatio_working_3-way'!Y29+4*PI())/3)</f>
        <v>-0.14742612541581593</v>
      </c>
      <c r="AI29" s="11">
        <f>'OddsRatio_working_3-way'!U29/(3*'OddsRatio_working_3-way'!X29^(1/3))*SIN(('OddsRatio_working_3-way'!Y29)/3)</f>
        <v>-0.13404064956738929</v>
      </c>
      <c r="AJ29" s="11">
        <f>'OddsRatio_working_3-way'!U29/(3*'OddsRatio_working_3-way'!X29^(1/3))*SIN(('OddsRatio_working_3-way'!Y29+2*PI())/3)</f>
        <v>-0.38939018915060347</v>
      </c>
      <c r="AK29" s="11">
        <f>'OddsRatio_working_3-way'!U29/(3*'OddsRatio_working_3-way'!X29^(1/3))*SIN(('OddsRatio_working_3-way'!Y29+4*PI())/3)</f>
        <v>0.52343083871799256</v>
      </c>
      <c r="AL29" s="11">
        <f>'OddsRatio_working_3-way'!Z29+'OddsRatio_working_3-way'!AF29</f>
        <v>1.0540349323237694</v>
      </c>
      <c r="AM29" s="11">
        <f>'OddsRatio_working_3-way'!AA29+'OddsRatio_working_3-way'!AG29</f>
        <v>-0.75918268149213808</v>
      </c>
      <c r="AN29" s="11">
        <f>'OddsRatio_working_3-way'!AB29+'OddsRatio_working_3-way'!AH29</f>
        <v>-0.29485225083163191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1.0540349323237694</v>
      </c>
      <c r="AS29" s="11">
        <f>IF(('OddsRatio_working_3-way'!X29=0),IF(Q29&gt;0,-Q29^(1/3),(-Q29)^(1/3)),'OddsRatio_working_3-way'!AM29-'OddsRatio_working_3-way'!R29/3)</f>
        <v>-0.75918268149213808</v>
      </c>
      <c r="AT29" s="11">
        <f>IF(('OddsRatio_working_3-way'!X29=0),IF(Q29&gt;0,-Q29^(1/3),(-Q29)^(1/3)),'OddsRatio_working_3-way'!AN29-'OddsRatio_working_3-way'!R29/3)</f>
        <v>-0.29485225083163191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3.58</v>
      </c>
      <c r="C30" s="4">
        <f>IF('True_Odds_Calculator_3-way'!C31="","",'True_Odds_Calculator_3-way'!C31)</f>
        <v>3.88</v>
      </c>
      <c r="D30" s="9">
        <f t="shared" si="13"/>
        <v>0.48099563430967485</v>
      </c>
      <c r="E30" s="9">
        <f t="shared" si="14"/>
        <v>0.27006660080508504</v>
      </c>
      <c r="F30" s="9">
        <f t="shared" si="15"/>
        <v>0.24893776488524005</v>
      </c>
      <c r="G30" s="9">
        <f t="shared" si="16"/>
        <v>1.0475931541522352</v>
      </c>
      <c r="H30" s="9">
        <f t="shared" si="17"/>
        <v>2.0790209487768023</v>
      </c>
      <c r="I30" s="9">
        <f t="shared" si="18"/>
        <v>3.7027903377127673</v>
      </c>
      <c r="J30" s="9">
        <f t="shared" si="19"/>
        <v>4.0170682839584364</v>
      </c>
      <c r="K30" s="11">
        <f t="shared" si="20"/>
        <v>0.49261083743842371</v>
      </c>
      <c r="L30" s="11">
        <f t="shared" si="21"/>
        <v>0.27932960893854747</v>
      </c>
      <c r="M30" s="11">
        <f t="shared" si="22"/>
        <v>0.25773195876288663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-0.27141798893462654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0.23016215047625482</v>
      </c>
      <c r="Q30" s="11">
        <f>2*'OddsRatio_working_3-way'!K30*'OddsRatio_working_3-way'!L30*'OddsRatio_working_3-way'!M30</f>
        <v>7.0928243598229523E-2</v>
      </c>
      <c r="R30" s="11">
        <f t="shared" si="23"/>
        <v>0</v>
      </c>
      <c r="S30" s="11">
        <f t="shared" si="24"/>
        <v>-0.84799887943938546</v>
      </c>
      <c r="T30" s="11">
        <f t="shared" si="25"/>
        <v>-0.26132477024326206</v>
      </c>
      <c r="U30" s="11">
        <f>'OddsRatio_working_3-way'!S30-'OddsRatio_working_3-way'!R30^2/3</f>
        <v>-0.84799887943938546</v>
      </c>
      <c r="V30" s="11">
        <f>'OddsRatio_working_3-way'!S30*'OddsRatio_working_3-way'!R30/3-2*'OddsRatio_working_3-way'!R30^3/27-'OddsRatio_working_3-way'!T30</f>
        <v>0.26132477024326206</v>
      </c>
      <c r="W30" s="11">
        <f>'OddsRatio_working_3-way'!V30^2+4*'OddsRatio_working_3-way'!U30^3/27</f>
        <v>-2.2049775509800196E-2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0.15028340814315955</v>
      </c>
      <c r="Y30" s="11">
        <f>IF('OddsRatio_working_3-way'!W30&gt;=0,IF('OddsRatio_working_3-way'!V30+SQRT('OddsRatio_working_3-way'!W30)&gt;0,0,PI()),ACOS('OddsRatio_working_3-way'!V30/(2*'OddsRatio_working_3-way'!X30)))</f>
        <v>0.51672894039503814</v>
      </c>
      <c r="Z30" s="11">
        <f>'OddsRatio_working_3-way'!X30^(1/3)*COS('OddsRatio_working_3-way'!Y30/3)</f>
        <v>0.5237965770761176</v>
      </c>
      <c r="AA30" s="11">
        <f>'OddsRatio_working_3-way'!X30^(1/3)*COS(('OddsRatio_working_3-way'!Y30+2*PI())/3)</f>
        <v>-0.34081330131987014</v>
      </c>
      <c r="AB30" s="11">
        <f>'OddsRatio_working_3-way'!X30^(1/3)*COS(('OddsRatio_working_3-way'!Y30+4*PI())/3)</f>
        <v>-0.18298327575624757</v>
      </c>
      <c r="AC30" s="11">
        <f>'OddsRatio_working_3-way'!X30^(1/3)*SIN('OddsRatio_working_3-way'!Y30/3)</f>
        <v>9.1123207745363088E-2</v>
      </c>
      <c r="AD30" s="11">
        <f>'OddsRatio_working_3-way'!X30^(1/3)*SIN(('OddsRatio_working_3-way'!Y30+2*PI())/3)</f>
        <v>0.40805953829057007</v>
      </c>
      <c r="AE30" s="11">
        <f>'OddsRatio_working_3-way'!X30^(1/3)*SIN(('OddsRatio_working_3-way'!Y30+4*PI())/3)</f>
        <v>-0.49918274603593304</v>
      </c>
      <c r="AF30" s="11">
        <f>-'OddsRatio_working_3-way'!U30/(3*'OddsRatio_working_3-way'!X30^(1/3))*COS(('OddsRatio_working_3-way'!Y30)/3)</f>
        <v>0.5237965770761176</v>
      </c>
      <c r="AG30" s="11">
        <f>-'OddsRatio_working_3-way'!U30/(3*'OddsRatio_working_3-way'!X30^(1/3))*COS(('OddsRatio_working_3-way'!Y30+2*PI())/3)</f>
        <v>-0.34081330131987014</v>
      </c>
      <c r="AH30" s="11">
        <f>-'OddsRatio_working_3-way'!U30/(3*'OddsRatio_working_3-way'!X30^(1/3))*COS(('OddsRatio_working_3-way'!Y30+4*PI())/3)</f>
        <v>-0.18298327575624757</v>
      </c>
      <c r="AI30" s="11">
        <f>'OddsRatio_working_3-way'!U30/(3*'OddsRatio_working_3-way'!X30^(1/3))*SIN(('OddsRatio_working_3-way'!Y30)/3)</f>
        <v>-9.1123207745363088E-2</v>
      </c>
      <c r="AJ30" s="11">
        <f>'OddsRatio_working_3-way'!U30/(3*'OddsRatio_working_3-way'!X30^(1/3))*SIN(('OddsRatio_working_3-way'!Y30+2*PI())/3)</f>
        <v>-0.40805953829057007</v>
      </c>
      <c r="AK30" s="11">
        <f>'OddsRatio_working_3-way'!U30/(3*'OddsRatio_working_3-way'!X30^(1/3))*SIN(('OddsRatio_working_3-way'!Y30+4*PI())/3)</f>
        <v>0.49918274603593304</v>
      </c>
      <c r="AL30" s="11">
        <f>'OddsRatio_working_3-way'!Z30+'OddsRatio_working_3-way'!AF30</f>
        <v>1.0475931541522352</v>
      </c>
      <c r="AM30" s="11">
        <f>'OddsRatio_working_3-way'!AA30+'OddsRatio_working_3-way'!AG30</f>
        <v>-0.68162660263974029</v>
      </c>
      <c r="AN30" s="11">
        <f>'OddsRatio_working_3-way'!AB30+'OddsRatio_working_3-way'!AH30</f>
        <v>-0.36596655151249513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1.0475931541522352</v>
      </c>
      <c r="AS30" s="11">
        <f>IF(('OddsRatio_working_3-way'!X30=0),IF(Q30&gt;0,-Q30^(1/3),(-Q30)^(1/3)),'OddsRatio_working_3-way'!AM30-'OddsRatio_working_3-way'!R30/3)</f>
        <v>-0.68162660263974029</v>
      </c>
      <c r="AT30" s="11">
        <f>IF(('OddsRatio_working_3-way'!X30=0),IF(Q30&gt;0,-Q30^(1/3),(-Q30)^(1/3)),'OddsRatio_working_3-way'!AN30-'OddsRatio_working_3-way'!R30/3)</f>
        <v>-0.36596655151249513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2.48</v>
      </c>
      <c r="D31" s="9">
        <f t="shared" si="13"/>
        <v>0.30949150182484908</v>
      </c>
      <c r="E31" s="9">
        <f t="shared" si="14"/>
        <v>0.30063685385304106</v>
      </c>
      <c r="F31" s="9">
        <f t="shared" si="15"/>
        <v>0.3898716443221098</v>
      </c>
      <c r="G31" s="9">
        <f t="shared" si="16"/>
        <v>1.0573964405345408</v>
      </c>
      <c r="H31" s="9">
        <f t="shared" si="17"/>
        <v>3.2311064895278814</v>
      </c>
      <c r="I31" s="9">
        <f t="shared" si="18"/>
        <v>3.32627216917599</v>
      </c>
      <c r="J31" s="9">
        <f t="shared" si="19"/>
        <v>2.5649467319911206</v>
      </c>
      <c r="K31" s="11">
        <f t="shared" si="20"/>
        <v>0.32154340836012862</v>
      </c>
      <c r="L31" s="11">
        <f t="shared" si="21"/>
        <v>0.3125</v>
      </c>
      <c r="M31" s="11">
        <f t="shared" si="22"/>
        <v>0.40322580645161293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-0.27835870241676175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0.23459379213774506</v>
      </c>
      <c r="Q31" s="11">
        <f>2*'OddsRatio_working_3-way'!K31*'OddsRatio_working_3-way'!L31*'OddsRatio_working_3-way'!M31</f>
        <v>8.1034125090758219E-2</v>
      </c>
      <c r="R31" s="11">
        <f t="shared" si="23"/>
        <v>0</v>
      </c>
      <c r="S31" s="11">
        <f t="shared" si="24"/>
        <v>-0.84277513187465802</v>
      </c>
      <c r="T31" s="11">
        <f t="shared" si="25"/>
        <v>-0.29111403518986456</v>
      </c>
      <c r="U31" s="11">
        <f>'OddsRatio_working_3-way'!S31-'OddsRatio_working_3-way'!R31^2/3</f>
        <v>-0.84277513187465802</v>
      </c>
      <c r="V31" s="11">
        <f>'OddsRatio_working_3-way'!S31*'OddsRatio_working_3-way'!R31/3-2*'OddsRatio_working_3-way'!R31^3/27-'OddsRatio_working_3-way'!T31</f>
        <v>0.29111403518986456</v>
      </c>
      <c r="W31" s="11">
        <f>'OddsRatio_working_3-way'!V31^2+4*'OddsRatio_working_3-way'!U31^3/27</f>
        <v>-3.9337782108816999E-3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0.14889691039055125</v>
      </c>
      <c r="Y31" s="11">
        <f>IF('OddsRatio_working_3-way'!W31&gt;=0,IF('OddsRatio_working_3-way'!V31+SQRT('OddsRatio_working_3-way'!W31)&gt;0,0,PI()),ACOS('OddsRatio_working_3-way'!V31/(2*'OddsRatio_working_3-way'!X31)))</f>
        <v>0.21220400635214509</v>
      </c>
      <c r="Z31" s="11">
        <f>'OddsRatio_working_3-way'!X31^(1/3)*COS('OddsRatio_working_3-way'!Y31/3)</f>
        <v>0.52869822026727042</v>
      </c>
      <c r="AA31" s="11">
        <f>'OddsRatio_working_3-way'!X31^(1/3)*COS(('OddsRatio_working_3-way'!Y31+2*PI())/3)</f>
        <v>-0.29679023963508921</v>
      </c>
      <c r="AB31" s="11">
        <f>'OddsRatio_working_3-way'!X31^(1/3)*COS(('OddsRatio_working_3-way'!Y31+4*PI())/3)</f>
        <v>-0.23190798063218135</v>
      </c>
      <c r="AC31" s="11">
        <f>'OddsRatio_working_3-way'!X31^(1/3)*SIN('OddsRatio_working_3-way'!Y31/3)</f>
        <v>3.7459789700960006E-2</v>
      </c>
      <c r="AD31" s="11">
        <f>'OddsRatio_working_3-way'!X31^(1/3)*SIN(('OddsRatio_working_3-way'!Y31+2*PI())/3)</f>
        <v>0.43913619483659699</v>
      </c>
      <c r="AE31" s="11">
        <f>'OddsRatio_working_3-way'!X31^(1/3)*SIN(('OddsRatio_working_3-way'!Y31+4*PI())/3)</f>
        <v>-0.47659598453755686</v>
      </c>
      <c r="AF31" s="11">
        <f>-'OddsRatio_working_3-way'!U31/(3*'OddsRatio_working_3-way'!X31^(1/3))*COS(('OddsRatio_working_3-way'!Y31)/3)</f>
        <v>0.52869822026727042</v>
      </c>
      <c r="AG31" s="11">
        <f>-'OddsRatio_working_3-way'!U31/(3*'OddsRatio_working_3-way'!X31^(1/3))*COS(('OddsRatio_working_3-way'!Y31+2*PI())/3)</f>
        <v>-0.29679023963508921</v>
      </c>
      <c r="AH31" s="11">
        <f>-'OddsRatio_working_3-way'!U31/(3*'OddsRatio_working_3-way'!X31^(1/3))*COS(('OddsRatio_working_3-way'!Y31+4*PI())/3)</f>
        <v>-0.23190798063218135</v>
      </c>
      <c r="AI31" s="11">
        <f>'OddsRatio_working_3-way'!U31/(3*'OddsRatio_working_3-way'!X31^(1/3))*SIN(('OddsRatio_working_3-way'!Y31)/3)</f>
        <v>-3.7459789700960006E-2</v>
      </c>
      <c r="AJ31" s="11">
        <f>'OddsRatio_working_3-way'!U31/(3*'OddsRatio_working_3-way'!X31^(1/3))*SIN(('OddsRatio_working_3-way'!Y31+2*PI())/3)</f>
        <v>-0.43913619483659699</v>
      </c>
      <c r="AK31" s="11">
        <f>'OddsRatio_working_3-way'!U31/(3*'OddsRatio_working_3-way'!X31^(1/3))*SIN(('OddsRatio_working_3-way'!Y31+4*PI())/3)</f>
        <v>0.47659598453755686</v>
      </c>
      <c r="AL31" s="11">
        <f>'OddsRatio_working_3-way'!Z31+'OddsRatio_working_3-way'!AF31</f>
        <v>1.0573964405345408</v>
      </c>
      <c r="AM31" s="11">
        <f>'OddsRatio_working_3-way'!AA31+'OddsRatio_working_3-way'!AG31</f>
        <v>-0.59358047927017843</v>
      </c>
      <c r="AN31" s="11">
        <f>'OddsRatio_working_3-way'!AB31+'OddsRatio_working_3-way'!AH31</f>
        <v>-0.4638159612643627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1.0573964405345408</v>
      </c>
      <c r="AS31" s="11">
        <f>IF(('OddsRatio_working_3-way'!X31=0),IF(Q31&gt;0,-Q31^(1/3),(-Q31)^(1/3)),'OddsRatio_working_3-way'!AM31-'OddsRatio_working_3-way'!R31/3)</f>
        <v>-0.59358047927017843</v>
      </c>
      <c r="AT31" s="11">
        <f>IF(('OddsRatio_working_3-way'!X31=0),IF(Q31&gt;0,-Q31^(1/3),(-Q31)^(1/3)),'OddsRatio_working_3-way'!AN31-'OddsRatio_working_3-way'!R31/3)</f>
        <v>-0.4638159612643627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2.76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2.67</v>
      </c>
      <c r="D32" s="9">
        <f t="shared" si="13"/>
        <v>0.34899287682917546</v>
      </c>
      <c r="E32" s="9">
        <f t="shared" si="14"/>
        <v>0.28999614130389723</v>
      </c>
      <c r="F32" s="9">
        <f t="shared" si="15"/>
        <v>0.36101098186692748</v>
      </c>
      <c r="G32" s="9">
        <f t="shared" si="16"/>
        <v>1.0598795432537367</v>
      </c>
      <c r="H32" s="9">
        <f t="shared" si="17"/>
        <v>2.865387996126576</v>
      </c>
      <c r="I32" s="9">
        <f t="shared" si="18"/>
        <v>3.4483217449161319</v>
      </c>
      <c r="J32" s="9">
        <f t="shared" si="19"/>
        <v>2.7699988372337403</v>
      </c>
      <c r="K32" s="11">
        <f t="shared" si="20"/>
        <v>0.3623188405797102</v>
      </c>
      <c r="L32" s="11">
        <f t="shared" si="21"/>
        <v>0.30211480362537763</v>
      </c>
      <c r="M32" s="11">
        <f t="shared" si="22"/>
        <v>0.37453183520599254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-0.27835099728386936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0.23532255506834771</v>
      </c>
      <c r="Q32" s="11">
        <f>2*'OddsRatio_working_3-way'!K32*'OddsRatio_working_3-way'!L32*'OddsRatio_working_3-way'!M32</f>
        <v>8.199392162660199E-2</v>
      </c>
      <c r="R32" s="11">
        <f t="shared" si="23"/>
        <v>0</v>
      </c>
      <c r="S32" s="11">
        <f t="shared" si="24"/>
        <v>-0.84541660480691516</v>
      </c>
      <c r="T32" s="11">
        <f t="shared" si="25"/>
        <v>-0.29457024557732236</v>
      </c>
      <c r="U32" s="11">
        <f>'OddsRatio_working_3-way'!S32-'OddsRatio_working_3-way'!R32^2/3</f>
        <v>-0.84541660480691516</v>
      </c>
      <c r="V32" s="11">
        <f>'OddsRatio_working_3-way'!S32*'OddsRatio_working_3-way'!R32/3-2*'OddsRatio_working_3-way'!R32^3/27-'OddsRatio_working_3-way'!T32</f>
        <v>0.29457024557732236</v>
      </c>
      <c r="W32" s="11">
        <f>'OddsRatio_working_3-way'!V32^2+4*'OddsRatio_working_3-way'!U32^3/27</f>
        <v>-2.7459946853420902E-3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0.14959748014658042</v>
      </c>
      <c r="Y32" s="11">
        <f>IF('OddsRatio_working_3-way'!W32&gt;=0,IF('OddsRatio_working_3-way'!V32+SQRT('OddsRatio_working_3-way'!W32)&gt;0,0,PI()),ACOS('OddsRatio_working_3-way'!V32/(2*'OddsRatio_working_3-way'!X32)))</f>
        <v>0.17605215329306101</v>
      </c>
      <c r="Z32" s="11">
        <f>'OddsRatio_working_3-way'!X32^(1/3)*COS('OddsRatio_working_3-way'!Y32/3)</f>
        <v>0.52993977162686834</v>
      </c>
      <c r="AA32" s="11">
        <f>'OddsRatio_working_3-way'!X32^(1/3)*COS(('OddsRatio_working_3-way'!Y32+2*PI())/3)</f>
        <v>-0.29193338035282373</v>
      </c>
      <c r="AB32" s="11">
        <f>'OddsRatio_working_3-way'!X32^(1/3)*COS(('OddsRatio_working_3-way'!Y32+4*PI())/3)</f>
        <v>-0.23800639127404474</v>
      </c>
      <c r="AC32" s="11">
        <f>'OddsRatio_working_3-way'!X32^(1/3)*SIN('OddsRatio_working_3-way'!Y32/3)</f>
        <v>3.1134761661219038E-2</v>
      </c>
      <c r="AD32" s="11">
        <f>'OddsRatio_working_3-way'!X32^(1/3)*SIN(('OddsRatio_working_3-way'!Y32+2*PI())/3)</f>
        <v>0.44337392387398233</v>
      </c>
      <c r="AE32" s="11">
        <f>'OddsRatio_working_3-way'!X32^(1/3)*SIN(('OddsRatio_working_3-way'!Y32+4*PI())/3)</f>
        <v>-0.47450868553520137</v>
      </c>
      <c r="AF32" s="11">
        <f>-'OddsRatio_working_3-way'!U32/(3*'OddsRatio_working_3-way'!X32^(1/3))*COS(('OddsRatio_working_3-way'!Y32)/3)</f>
        <v>0.52993977162686845</v>
      </c>
      <c r="AG32" s="11">
        <f>-'OddsRatio_working_3-way'!U32/(3*'OddsRatio_working_3-way'!X32^(1/3))*COS(('OddsRatio_working_3-way'!Y32+2*PI())/3)</f>
        <v>-0.29193338035282379</v>
      </c>
      <c r="AH32" s="11">
        <f>-'OddsRatio_working_3-way'!U32/(3*'OddsRatio_working_3-way'!X32^(1/3))*COS(('OddsRatio_working_3-way'!Y32+4*PI())/3)</f>
        <v>-0.2380063912740448</v>
      </c>
      <c r="AI32" s="11">
        <f>'OddsRatio_working_3-way'!U32/(3*'OddsRatio_working_3-way'!X32^(1/3))*SIN(('OddsRatio_working_3-way'!Y32)/3)</f>
        <v>-3.1134761661219045E-2</v>
      </c>
      <c r="AJ32" s="11">
        <f>'OddsRatio_working_3-way'!U32/(3*'OddsRatio_working_3-way'!X32^(1/3))*SIN(('OddsRatio_working_3-way'!Y32+2*PI())/3)</f>
        <v>-0.44337392387398245</v>
      </c>
      <c r="AK32" s="11">
        <f>'OddsRatio_working_3-way'!U32/(3*'OddsRatio_working_3-way'!X32^(1/3))*SIN(('OddsRatio_working_3-way'!Y32+4*PI())/3)</f>
        <v>0.47450868553520148</v>
      </c>
      <c r="AL32" s="11">
        <f>'OddsRatio_working_3-way'!Z32+'OddsRatio_working_3-way'!AF32</f>
        <v>1.0598795432537367</v>
      </c>
      <c r="AM32" s="11">
        <f>'OddsRatio_working_3-way'!AA32+'OddsRatio_working_3-way'!AG32</f>
        <v>-0.58386676070564758</v>
      </c>
      <c r="AN32" s="11">
        <f>'OddsRatio_working_3-way'!AB32+'OddsRatio_working_3-way'!AH32</f>
        <v>-0.47601278254808954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1.0598795432537367</v>
      </c>
      <c r="AS32" s="11">
        <f>IF(('OddsRatio_working_3-way'!X32=0),IF(Q32&gt;0,-Q32^(1/3),(-Q32)^(1/3)),'OddsRatio_working_3-way'!AM32-'OddsRatio_working_3-way'!R32/3)</f>
        <v>-0.58386676070564758</v>
      </c>
      <c r="AT32" s="11">
        <f>IF(('OddsRatio_working_3-way'!X32=0),IF(Q32&gt;0,-Q32^(1/3),(-Q32)^(1/3)),'OddsRatio_working_3-way'!AN32-'OddsRatio_working_3-way'!R32/3)</f>
        <v>-0.47601278254808954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3.68</v>
      </c>
      <c r="D33" s="9">
        <f t="shared" si="13"/>
        <v>0.44591155670302013</v>
      </c>
      <c r="E33" s="9">
        <f t="shared" si="14"/>
        <v>0.29409771311362065</v>
      </c>
      <c r="F33" s="9">
        <f t="shared" si="15"/>
        <v>0.25999073018335916</v>
      </c>
      <c r="G33" s="9">
        <f t="shared" si="16"/>
        <v>1.0620488725776664</v>
      </c>
      <c r="H33" s="9">
        <f t="shared" si="17"/>
        <v>2.2425971809158698</v>
      </c>
      <c r="I33" s="9">
        <f t="shared" si="18"/>
        <v>3.4002304520255264</v>
      </c>
      <c r="J33" s="9">
        <f t="shared" si="19"/>
        <v>3.8462909785081463</v>
      </c>
      <c r="K33" s="11">
        <f t="shared" si="20"/>
        <v>0.46082949308755761</v>
      </c>
      <c r="L33" s="11">
        <f t="shared" si="21"/>
        <v>0.30674846625766872</v>
      </c>
      <c r="M33" s="11">
        <f t="shared" si="22"/>
        <v>0.27173913043478259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-0.27220991650000681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0.23470160399147913</v>
      </c>
      <c r="Q33" s="11">
        <f>2*'OddsRatio_working_3-way'!K33*'OddsRatio_working_3-way'!L33*'OddsRatio_working_3-way'!M33</f>
        <v>7.6825402288536543E-2</v>
      </c>
      <c r="R33" s="11">
        <f t="shared" si="23"/>
        <v>0</v>
      </c>
      <c r="S33" s="11">
        <f t="shared" si="24"/>
        <v>-0.86220813337442559</v>
      </c>
      <c r="T33" s="11">
        <f t="shared" si="25"/>
        <v>-0.28222852156282346</v>
      </c>
      <c r="U33" s="11">
        <f>'OddsRatio_working_3-way'!S33-'OddsRatio_working_3-way'!R33^2/3</f>
        <v>-0.86220813337442559</v>
      </c>
      <c r="V33" s="11">
        <f>'OddsRatio_working_3-way'!S33*'OddsRatio_working_3-way'!R33/3-2*'OddsRatio_working_3-way'!R33^3/27-'OddsRatio_working_3-way'!T33</f>
        <v>0.28222852156282346</v>
      </c>
      <c r="W33" s="11">
        <f>'OddsRatio_working_3-way'!V33^2+4*'OddsRatio_working_3-way'!U33^3/27</f>
        <v>-1.5305283364381E-2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0.15407645971068887</v>
      </c>
      <c r="Y33" s="11">
        <f>IF('OddsRatio_working_3-way'!W33&gt;=0,IF('OddsRatio_working_3-way'!V33+SQRT('OddsRatio_working_3-way'!W33)&gt;0,0,PI()),ACOS('OddsRatio_working_3-way'!V33/(2*'OddsRatio_working_3-way'!X33)))</f>
        <v>0.41312262489891083</v>
      </c>
      <c r="Z33" s="11">
        <f>'OddsRatio_working_3-way'!X33^(1/3)*COS('OddsRatio_working_3-way'!Y33/3)</f>
        <v>0.53102443628883322</v>
      </c>
      <c r="AA33" s="11">
        <f>'OddsRatio_working_3-way'!X33^(1/3)*COS(('OddsRatio_working_3-way'!Y33+2*PI())/3)</f>
        <v>-0.32924462270992461</v>
      </c>
      <c r="AB33" s="11">
        <f>'OddsRatio_working_3-way'!X33^(1/3)*COS(('OddsRatio_working_3-way'!Y33+4*PI())/3)</f>
        <v>-0.20177981357890876</v>
      </c>
      <c r="AC33" s="11">
        <f>'OddsRatio_working_3-way'!X33^(1/3)*SIN('OddsRatio_working_3-way'!Y33/3)</f>
        <v>7.3591841863996477E-2</v>
      </c>
      <c r="AD33" s="11">
        <f>'OddsRatio_working_3-way'!X33^(1/3)*SIN(('OddsRatio_working_3-way'!Y33+2*PI())/3)</f>
        <v>0.42308473092444254</v>
      </c>
      <c r="AE33" s="11">
        <f>'OddsRatio_working_3-way'!X33^(1/3)*SIN(('OddsRatio_working_3-way'!Y33+4*PI())/3)</f>
        <v>-0.49667657278843891</v>
      </c>
      <c r="AF33" s="11">
        <f>-'OddsRatio_working_3-way'!U33/(3*'OddsRatio_working_3-way'!X33^(1/3))*COS(('OddsRatio_working_3-way'!Y33)/3)</f>
        <v>0.53102443628883322</v>
      </c>
      <c r="AG33" s="11">
        <f>-'OddsRatio_working_3-way'!U33/(3*'OddsRatio_working_3-way'!X33^(1/3))*COS(('OddsRatio_working_3-way'!Y33+2*PI())/3)</f>
        <v>-0.32924462270992461</v>
      </c>
      <c r="AH33" s="11">
        <f>-'OddsRatio_working_3-way'!U33/(3*'OddsRatio_working_3-way'!X33^(1/3))*COS(('OddsRatio_working_3-way'!Y33+4*PI())/3)</f>
        <v>-0.20177981357890876</v>
      </c>
      <c r="AI33" s="11">
        <f>'OddsRatio_working_3-way'!U33/(3*'OddsRatio_working_3-way'!X33^(1/3))*SIN(('OddsRatio_working_3-way'!Y33)/3)</f>
        <v>-7.3591841863996477E-2</v>
      </c>
      <c r="AJ33" s="11">
        <f>'OddsRatio_working_3-way'!U33/(3*'OddsRatio_working_3-way'!X33^(1/3))*SIN(('OddsRatio_working_3-way'!Y33+2*PI())/3)</f>
        <v>-0.42308473092444254</v>
      </c>
      <c r="AK33" s="11">
        <f>'OddsRatio_working_3-way'!U33/(3*'OddsRatio_working_3-way'!X33^(1/3))*SIN(('OddsRatio_working_3-way'!Y33+4*PI())/3)</f>
        <v>0.49667657278843891</v>
      </c>
      <c r="AL33" s="11">
        <f>'OddsRatio_working_3-way'!Z33+'OddsRatio_working_3-way'!AF33</f>
        <v>1.0620488725776664</v>
      </c>
      <c r="AM33" s="11">
        <f>'OddsRatio_working_3-way'!AA33+'OddsRatio_working_3-way'!AG33</f>
        <v>-0.65848924541984921</v>
      </c>
      <c r="AN33" s="11">
        <f>'OddsRatio_working_3-way'!AB33+'OddsRatio_working_3-way'!AH33</f>
        <v>-0.40355962715781751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1.0620488725776664</v>
      </c>
      <c r="AS33" s="11">
        <f>IF(('OddsRatio_working_3-way'!X33=0),IF(Q33&gt;0,-Q33^(1/3),(-Q33)^(1/3)),'OddsRatio_working_3-way'!AM33-'OddsRatio_working_3-way'!R33/3)</f>
        <v>-0.65848924541984921</v>
      </c>
      <c r="AT33" s="11">
        <f>IF(('OddsRatio_working_3-way'!X33=0),IF(Q33&gt;0,-Q33^(1/3),(-Q33)^(1/3)),'OddsRatio_working_3-way'!AN33-'OddsRatio_working_3-way'!R33/3)</f>
        <v>-0.40355962715781751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2.87</v>
      </c>
      <c r="C34" s="4">
        <f>IF('True_Odds_Calculator_3-way'!C35="","",'True_Odds_Calculator_3-way'!C35)</f>
        <v>2.96</v>
      </c>
      <c r="D34" s="9">
        <f t="shared" si="13"/>
        <v>0.34248348392381867</v>
      </c>
      <c r="E34" s="9">
        <f t="shared" si="14"/>
        <v>0.33394449424096861</v>
      </c>
      <c r="F34" s="9">
        <f t="shared" si="15"/>
        <v>0.32357202183521294</v>
      </c>
      <c r="G34" s="9">
        <f t="shared" si="16"/>
        <v>1.0665826836102554</v>
      </c>
      <c r="H34" s="9">
        <f t="shared" si="17"/>
        <v>2.9198488304984598</v>
      </c>
      <c r="I34" s="9">
        <f t="shared" si="18"/>
        <v>2.9945096183511777</v>
      </c>
      <c r="J34" s="9">
        <f t="shared" si="19"/>
        <v>3.0905020598760999</v>
      </c>
      <c r="K34" s="11">
        <f t="shared" si="20"/>
        <v>0.35714285714285715</v>
      </c>
      <c r="L34" s="11">
        <f t="shared" si="21"/>
        <v>0.34843205574912889</v>
      </c>
      <c r="M34" s="11">
        <f t="shared" si="22"/>
        <v>0.33783783783783783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-0.2773566249176006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0.23668828111336823</v>
      </c>
      <c r="Q34" s="11">
        <f>2*'OddsRatio_working_3-way'!K34*'OddsRatio_working_3-way'!L34*'OddsRatio_working_3-way'!M34</f>
        <v>8.4081094534056197E-2</v>
      </c>
      <c r="R34" s="11">
        <f t="shared" si="23"/>
        <v>0</v>
      </c>
      <c r="S34" s="11">
        <f t="shared" si="24"/>
        <v>-0.85337165169097928</v>
      </c>
      <c r="T34" s="11">
        <f t="shared" si="25"/>
        <v>-0.30315156365576523</v>
      </c>
      <c r="U34" s="11">
        <f>'OddsRatio_working_3-way'!S34-'OddsRatio_working_3-way'!R34^2/3</f>
        <v>-0.85337165169097928</v>
      </c>
      <c r="V34" s="11">
        <f>'OddsRatio_working_3-way'!S34*'OddsRatio_working_3-way'!R34/3-2*'OddsRatio_working_3-way'!R34^3/27-'OddsRatio_working_3-way'!T34</f>
        <v>0.30315156365576523</v>
      </c>
      <c r="W34" s="11">
        <f>'OddsRatio_working_3-way'!V34^2+4*'OddsRatio_working_3-way'!U34^3/27</f>
        <v>-1.6758602474184481E-4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0.15171392204711909</v>
      </c>
      <c r="Y34" s="11">
        <f>IF('OddsRatio_working_3-way'!W34&gt;=0,IF('OddsRatio_working_3-way'!V34+SQRT('OddsRatio_working_3-way'!W34)&gt;0,0,PI()),ACOS('OddsRatio_working_3-way'!V34/(2*'OddsRatio_working_3-way'!X34)))</f>
        <v>4.2677140155932936E-2</v>
      </c>
      <c r="Z34" s="11">
        <f>'OddsRatio_working_3-way'!X34^(1/3)*COS('OddsRatio_working_3-way'!Y34/3)</f>
        <v>0.53329134180512772</v>
      </c>
      <c r="AA34" s="11">
        <f>'OddsRatio_working_3-way'!X34^(1/3)*COS(('OddsRatio_working_3-way'!Y34+2*PI())/3)</f>
        <v>-0.27321617236817325</v>
      </c>
      <c r="AB34" s="11">
        <f>'OddsRatio_working_3-way'!X34^(1/3)*COS(('OddsRatio_working_3-way'!Y34+4*PI())/3)</f>
        <v>-0.26007516943695441</v>
      </c>
      <c r="AC34" s="11">
        <f>'OddsRatio_working_3-way'!X34^(1/3)*SIN('OddsRatio_working_3-way'!Y34/3)</f>
        <v>7.5869615797609065E-3</v>
      </c>
      <c r="AD34" s="11">
        <f>'OddsRatio_working_3-way'!X34^(1/3)*SIN(('OddsRatio_working_3-way'!Y34+2*PI())/3)</f>
        <v>0.45805036883165046</v>
      </c>
      <c r="AE34" s="11">
        <f>'OddsRatio_working_3-way'!X34^(1/3)*SIN(('OddsRatio_working_3-way'!Y34+4*PI())/3)</f>
        <v>-0.46563733041141131</v>
      </c>
      <c r="AF34" s="11">
        <f>-'OddsRatio_working_3-way'!U34/(3*'OddsRatio_working_3-way'!X34^(1/3))*COS(('OddsRatio_working_3-way'!Y34)/3)</f>
        <v>0.53329134180512772</v>
      </c>
      <c r="AG34" s="11">
        <f>-'OddsRatio_working_3-way'!U34/(3*'OddsRatio_working_3-way'!X34^(1/3))*COS(('OddsRatio_working_3-way'!Y34+2*PI())/3)</f>
        <v>-0.27321617236817325</v>
      </c>
      <c r="AH34" s="11">
        <f>-'OddsRatio_working_3-way'!U34/(3*'OddsRatio_working_3-way'!X34^(1/3))*COS(('OddsRatio_working_3-way'!Y34+4*PI())/3)</f>
        <v>-0.26007516943695441</v>
      </c>
      <c r="AI34" s="11">
        <f>'OddsRatio_working_3-way'!U34/(3*'OddsRatio_working_3-way'!X34^(1/3))*SIN(('OddsRatio_working_3-way'!Y34)/3)</f>
        <v>-7.5869615797609065E-3</v>
      </c>
      <c r="AJ34" s="11">
        <f>'OddsRatio_working_3-way'!U34/(3*'OddsRatio_working_3-way'!X34^(1/3))*SIN(('OddsRatio_working_3-way'!Y34+2*PI())/3)</f>
        <v>-0.45805036883165046</v>
      </c>
      <c r="AK34" s="11">
        <f>'OddsRatio_working_3-way'!U34/(3*'OddsRatio_working_3-way'!X34^(1/3))*SIN(('OddsRatio_working_3-way'!Y34+4*PI())/3)</f>
        <v>0.46563733041141131</v>
      </c>
      <c r="AL34" s="11">
        <f>'OddsRatio_working_3-way'!Z34+'OddsRatio_working_3-way'!AF34</f>
        <v>1.0665826836102554</v>
      </c>
      <c r="AM34" s="11">
        <f>'OddsRatio_working_3-way'!AA34+'OddsRatio_working_3-way'!AG34</f>
        <v>-0.5464323447363465</v>
      </c>
      <c r="AN34" s="11">
        <f>'OddsRatio_working_3-way'!AB34+'OddsRatio_working_3-way'!AH34</f>
        <v>-0.52015033887390882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1.0665826836102554</v>
      </c>
      <c r="AS34" s="11">
        <f>IF(('OddsRatio_working_3-way'!X34=0),IF(Q34&gt;0,-Q34^(1/3),(-Q34)^(1/3)),'OddsRatio_working_3-way'!AM34-'OddsRatio_working_3-way'!R34/3)</f>
        <v>-0.5464323447363465</v>
      </c>
      <c r="AT34" s="11">
        <f>IF(('OddsRatio_working_3-way'!X34=0),IF(Q34&gt;0,-Q34^(1/3),(-Q34)^(1/3)),'OddsRatio_working_3-way'!AN34-'OddsRatio_working_3-way'!R34/3)</f>
        <v>-0.52015033887390882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1.24</v>
      </c>
      <c r="B35" s="4">
        <f>IF('True_Odds_Calculator_3-way'!B36="","",'True_Odds_Calculator_3-way'!B36)</f>
        <v>5.98</v>
      </c>
      <c r="C35" s="4">
        <f>IF('True_Odds_Calculator_3-way'!C36="","",'True_Odds_Calculator_3-way'!C36)</f>
        <v>13.12</v>
      </c>
      <c r="D35" s="9">
        <f t="shared" si="13"/>
        <v>0.78403116360459046</v>
      </c>
      <c r="E35" s="9">
        <f t="shared" si="14"/>
        <v>0.14890292642518796</v>
      </c>
      <c r="F35" s="9">
        <f t="shared" si="15"/>
        <v>6.7065909970221618E-2</v>
      </c>
      <c r="G35" s="9">
        <f t="shared" si="16"/>
        <v>1.1477479383732381</v>
      </c>
      <c r="H35" s="9">
        <f t="shared" si="17"/>
        <v>1.2754595052095772</v>
      </c>
      <c r="I35" s="9">
        <f t="shared" si="18"/>
        <v>6.715784733098725</v>
      </c>
      <c r="J35" s="9">
        <f t="shared" si="19"/>
        <v>14.910705013083646</v>
      </c>
      <c r="K35" s="11">
        <f t="shared" si="20"/>
        <v>0.80645161290322587</v>
      </c>
      <c r="L35" s="11">
        <f t="shared" si="21"/>
        <v>0.16722408026755853</v>
      </c>
      <c r="M35" s="11">
        <f t="shared" si="22"/>
        <v>7.621951219512195E-2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-0.14889718942501762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0.17823475313726059</v>
      </c>
      <c r="Q35" s="11">
        <f>2*'OddsRatio_working_3-way'!K35*'OddsRatio_working_3-way'!L35*'OddsRatio_working_3-way'!M35</f>
        <v>2.0557641653663274E-2</v>
      </c>
      <c r="R35" s="11">
        <f t="shared" si="23"/>
        <v>0</v>
      </c>
      <c r="S35" s="11">
        <f t="shared" si="24"/>
        <v>-1.1970323538377932</v>
      </c>
      <c r="T35" s="11">
        <f t="shared" si="25"/>
        <v>-0.13806601543688501</v>
      </c>
      <c r="U35" s="11">
        <f>'OddsRatio_working_3-way'!S35-'OddsRatio_working_3-way'!R35^2/3</f>
        <v>-1.1970323538377932</v>
      </c>
      <c r="V35" s="11">
        <f>'OddsRatio_working_3-way'!S35*'OddsRatio_working_3-way'!R35/3-2*'OddsRatio_working_3-way'!R35^3/27-'OddsRatio_working_3-way'!T35</f>
        <v>0.13806601543688501</v>
      </c>
      <c r="W35" s="11">
        <f>'OddsRatio_working_3-way'!V35^2+4*'OddsRatio_working_3-way'!U35^3/27</f>
        <v>-0.235043174991591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0.25204434114368107</v>
      </c>
      <c r="Y35" s="11">
        <f>IF('OddsRatio_working_3-way'!W35&gt;=0,IF('OddsRatio_working_3-way'!V35+SQRT('OddsRatio_working_3-way'!W35)&gt;0,0,PI()),ACOS('OddsRatio_working_3-way'!V35/(2*'OddsRatio_working_3-way'!X35)))</f>
        <v>1.2933585416884559</v>
      </c>
      <c r="Z35" s="11">
        <f>'OddsRatio_working_3-way'!X35^(1/3)*COS('OddsRatio_working_3-way'!Y35/3)</f>
        <v>0.57387396918661904</v>
      </c>
      <c r="AA35" s="11">
        <f>'OddsRatio_working_3-way'!X35^(1/3)*COS(('OddsRatio_working_3-way'!Y35+2*PI())/3)</f>
        <v>-0.51554054772596247</v>
      </c>
      <c r="AB35" s="11">
        <f>'OddsRatio_working_3-way'!X35^(1/3)*COS(('OddsRatio_working_3-way'!Y35+4*PI())/3)</f>
        <v>-5.8333421460656759E-2</v>
      </c>
      <c r="AC35" s="11">
        <f>'OddsRatio_working_3-way'!X35^(1/3)*SIN('OddsRatio_working_3-way'!Y35/3)</f>
        <v>0.26396865742468961</v>
      </c>
      <c r="AD35" s="11">
        <f>'OddsRatio_working_3-way'!X35^(1/3)*SIN(('OddsRatio_working_3-way'!Y35+2*PI())/3)</f>
        <v>0.36500510717387552</v>
      </c>
      <c r="AE35" s="11">
        <f>'OddsRatio_working_3-way'!X35^(1/3)*SIN(('OddsRatio_working_3-way'!Y35+4*PI())/3)</f>
        <v>-0.62897376459856502</v>
      </c>
      <c r="AF35" s="11">
        <f>-'OddsRatio_working_3-way'!U35/(3*'OddsRatio_working_3-way'!X35^(1/3))*COS(('OddsRatio_working_3-way'!Y35)/3)</f>
        <v>0.57387396918661904</v>
      </c>
      <c r="AG35" s="11">
        <f>-'OddsRatio_working_3-way'!U35/(3*'OddsRatio_working_3-way'!X35^(1/3))*COS(('OddsRatio_working_3-way'!Y35+2*PI())/3)</f>
        <v>-0.51554054772596247</v>
      </c>
      <c r="AH35" s="11">
        <f>-'OddsRatio_working_3-way'!U35/(3*'OddsRatio_working_3-way'!X35^(1/3))*COS(('OddsRatio_working_3-way'!Y35+4*PI())/3)</f>
        <v>-5.8333421460656759E-2</v>
      </c>
      <c r="AI35" s="11">
        <f>'OddsRatio_working_3-way'!U35/(3*'OddsRatio_working_3-way'!X35^(1/3))*SIN(('OddsRatio_working_3-way'!Y35)/3)</f>
        <v>-0.26396865742468961</v>
      </c>
      <c r="AJ35" s="11">
        <f>'OddsRatio_working_3-way'!U35/(3*'OddsRatio_working_3-way'!X35^(1/3))*SIN(('OddsRatio_working_3-way'!Y35+2*PI())/3)</f>
        <v>-0.36500510717387552</v>
      </c>
      <c r="AK35" s="11">
        <f>'OddsRatio_working_3-way'!U35/(3*'OddsRatio_working_3-way'!X35^(1/3))*SIN(('OddsRatio_working_3-way'!Y35+4*PI())/3)</f>
        <v>0.62897376459856502</v>
      </c>
      <c r="AL35" s="11">
        <f>'OddsRatio_working_3-way'!Z35+'OddsRatio_working_3-way'!AF35</f>
        <v>1.1477479383732381</v>
      </c>
      <c r="AM35" s="11">
        <f>'OddsRatio_working_3-way'!AA35+'OddsRatio_working_3-way'!AG35</f>
        <v>-1.0310810954519249</v>
      </c>
      <c r="AN35" s="11">
        <f>'OddsRatio_working_3-way'!AB35+'OddsRatio_working_3-way'!AH35</f>
        <v>-0.11666684292131352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1.1477479383732381</v>
      </c>
      <c r="AS35" s="11">
        <f>IF(('OddsRatio_working_3-way'!X35=0),IF(Q35&gt;0,-Q35^(1/3),(-Q35)^(1/3)),'OddsRatio_working_3-way'!AM35-'OddsRatio_working_3-way'!R35/3)</f>
        <v>-1.0310810954519249</v>
      </c>
      <c r="AT35" s="11">
        <f>IF(('OddsRatio_working_3-way'!X35=0),IF(Q35&gt;0,-Q35^(1/3),(-Q35)^(1/3)),'OddsRatio_working_3-way'!AN35-'OddsRatio_working_3-way'!R35/3)</f>
        <v>-0.11666684292131352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3.82</v>
      </c>
      <c r="B36" s="4">
        <f>IF('True_Odds_Calculator_3-way'!B37="","",'True_Odds_Calculator_3-way'!B37)</f>
        <v>3.84</v>
      </c>
      <c r="C36" s="4">
        <f>IF('True_Odds_Calculator_3-way'!C37="","",'True_Odds_Calculator_3-way'!C37)</f>
        <v>1.97</v>
      </c>
      <c r="D36" s="9">
        <f t="shared" si="13"/>
        <v>0.25275995095257409</v>
      </c>
      <c r="E36" s="9">
        <f t="shared" si="14"/>
        <v>0.25142749214715626</v>
      </c>
      <c r="F36" s="9">
        <f t="shared" si="15"/>
        <v>0.49581255690026937</v>
      </c>
      <c r="G36" s="9">
        <f t="shared" si="16"/>
        <v>1.0483414789342085</v>
      </c>
      <c r="H36" s="9">
        <f t="shared" si="17"/>
        <v>3.956322970594468</v>
      </c>
      <c r="I36" s="9">
        <f t="shared" si="18"/>
        <v>3.9772898001731525</v>
      </c>
      <c r="J36" s="9">
        <f t="shared" si="19"/>
        <v>2.0168912345661827</v>
      </c>
      <c r="K36" s="11">
        <f t="shared" si="20"/>
        <v>0.26178010471204188</v>
      </c>
      <c r="L36" s="11">
        <f t="shared" si="21"/>
        <v>0.26041666666666669</v>
      </c>
      <c r="M36" s="11">
        <f t="shared" si="22"/>
        <v>0.50761421319796951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-0.26883039439764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0.2294313259095862</v>
      </c>
      <c r="Q36" s="11">
        <f>2*'OddsRatio_working_3-way'!K36*'OddsRatio_working_3-way'!L36*'OddsRatio_working_3-way'!M36</f>
        <v>6.921005306473188E-2</v>
      </c>
      <c r="R36" s="11">
        <f t="shared" si="23"/>
        <v>0</v>
      </c>
      <c r="S36" s="11">
        <f t="shared" si="24"/>
        <v>-0.85344265637695438</v>
      </c>
      <c r="T36" s="11">
        <f t="shared" si="25"/>
        <v>-0.2574487651212532</v>
      </c>
      <c r="U36" s="11">
        <f>'OddsRatio_working_3-way'!S36-'OddsRatio_working_3-way'!R36^2/3</f>
        <v>-0.85344265637695438</v>
      </c>
      <c r="V36" s="11">
        <f>'OddsRatio_working_3-way'!S36*'OddsRatio_working_3-way'!R36/3-2*'OddsRatio_working_3-way'!R36^3/27-'OddsRatio_working_3-way'!T36</f>
        <v>0.2574487651212532</v>
      </c>
      <c r="W36" s="11">
        <f>'OddsRatio_working_3-way'!V36^2+4*'OddsRatio_working_3-way'!U36^3/27</f>
        <v>-2.5811573456131415E-2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0.15173285744902915</v>
      </c>
      <c r="Y36" s="11">
        <f>IF('OddsRatio_working_3-way'!W36&gt;=0,IF('OddsRatio_working_3-way'!V36+SQRT('OddsRatio_working_3-way'!W36)&gt;0,0,PI()),ACOS('OddsRatio_working_3-way'!V36/(2*'OddsRatio_working_3-way'!X36)))</f>
        <v>0.55791281565488737</v>
      </c>
      <c r="Z36" s="11">
        <f>'OddsRatio_working_3-way'!X36^(1/3)*COS('OddsRatio_working_3-way'!Y36/3)</f>
        <v>0.52417073946710413</v>
      </c>
      <c r="AA36" s="11">
        <f>'OddsRatio_working_3-way'!X36^(1/3)*COS(('OddsRatio_working_3-way'!Y36+2*PI())/3)</f>
        <v>-0.34749286945764263</v>
      </c>
      <c r="AB36" s="11">
        <f>'OddsRatio_working_3-way'!X36^(1/3)*COS(('OddsRatio_working_3-way'!Y36+4*PI())/3)</f>
        <v>-0.17667787000946161</v>
      </c>
      <c r="AC36" s="11">
        <f>'OddsRatio_working_3-way'!X36^(1/3)*SIN('OddsRatio_working_3-way'!Y36/3)</f>
        <v>9.862008591303309E-2</v>
      </c>
      <c r="AD36" s="11">
        <f>'OddsRatio_working_3-way'!X36^(1/3)*SIN(('OddsRatio_working_3-way'!Y36+2*PI())/3)</f>
        <v>0.40463513334247003</v>
      </c>
      <c r="AE36" s="11">
        <f>'OddsRatio_working_3-way'!X36^(1/3)*SIN(('OddsRatio_working_3-way'!Y36+4*PI())/3)</f>
        <v>-0.50325521925550309</v>
      </c>
      <c r="AF36" s="11">
        <f>-'OddsRatio_working_3-way'!U36/(3*'OddsRatio_working_3-way'!X36^(1/3))*COS(('OddsRatio_working_3-way'!Y36)/3)</f>
        <v>0.52417073946710424</v>
      </c>
      <c r="AG36" s="11">
        <f>-'OddsRatio_working_3-way'!U36/(3*'OddsRatio_working_3-way'!X36^(1/3))*COS(('OddsRatio_working_3-way'!Y36+2*PI())/3)</f>
        <v>-0.34749286945764274</v>
      </c>
      <c r="AH36" s="11">
        <f>-'OddsRatio_working_3-way'!U36/(3*'OddsRatio_working_3-way'!X36^(1/3))*COS(('OddsRatio_working_3-way'!Y36+4*PI())/3)</f>
        <v>-0.17667787000946164</v>
      </c>
      <c r="AI36" s="11">
        <f>'OddsRatio_working_3-way'!U36/(3*'OddsRatio_working_3-way'!X36^(1/3))*SIN(('OddsRatio_working_3-way'!Y36)/3)</f>
        <v>-9.8620085913033104E-2</v>
      </c>
      <c r="AJ36" s="11">
        <f>'OddsRatio_working_3-way'!U36/(3*'OddsRatio_working_3-way'!X36^(1/3))*SIN(('OddsRatio_working_3-way'!Y36+2*PI())/3)</f>
        <v>-0.40463513334247014</v>
      </c>
      <c r="AK36" s="11">
        <f>'OddsRatio_working_3-way'!U36/(3*'OddsRatio_working_3-way'!X36^(1/3))*SIN(('OddsRatio_working_3-way'!Y36+4*PI())/3)</f>
        <v>0.50325521925550321</v>
      </c>
      <c r="AL36" s="11">
        <f>'OddsRatio_working_3-way'!Z36+'OddsRatio_working_3-way'!AF36</f>
        <v>1.0483414789342085</v>
      </c>
      <c r="AM36" s="11">
        <f>'OddsRatio_working_3-way'!AA36+'OddsRatio_working_3-way'!AG36</f>
        <v>-0.69498573891528537</v>
      </c>
      <c r="AN36" s="11">
        <f>'OddsRatio_working_3-way'!AB36+'OddsRatio_working_3-way'!AH36</f>
        <v>-0.35335574001892323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1.0483414789342085</v>
      </c>
      <c r="AS36" s="11">
        <f>IF(('OddsRatio_working_3-way'!X36=0),IF(Q36&gt;0,-Q36^(1/3),(-Q36)^(1/3)),'OddsRatio_working_3-way'!AM36-'OddsRatio_working_3-way'!R36/3)</f>
        <v>-0.69498573891528537</v>
      </c>
      <c r="AT36" s="11">
        <f>IF(('OddsRatio_working_3-way'!X36=0),IF(Q36&gt;0,-Q36^(1/3),(-Q36)^(1/3)),'OddsRatio_working_3-way'!AN36-'OddsRatio_working_3-way'!R36/3)</f>
        <v>-0.35335574001892323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1.35</v>
      </c>
      <c r="B37" s="4">
        <f>IF('True_Odds_Calculator_3-way'!B38="","",'True_Odds_Calculator_3-way'!B38)</f>
        <v>5.64</v>
      </c>
      <c r="C37" s="4">
        <f>IF('True_Odds_Calculator_3-way'!C38="","",'True_Odds_Calculator_3-way'!C38)</f>
        <v>8.69</v>
      </c>
      <c r="D37" s="9">
        <f t="shared" si="13"/>
        <v>0.72591317889195961</v>
      </c>
      <c r="E37" s="9">
        <f t="shared" si="14"/>
        <v>0.1665121295079792</v>
      </c>
      <c r="F37" s="9">
        <f t="shared" si="15"/>
        <v>0.10757469160006093</v>
      </c>
      <c r="G37" s="9">
        <f t="shared" si="16"/>
        <v>1.0787863148609147</v>
      </c>
      <c r="H37" s="9">
        <f t="shared" si="17"/>
        <v>1.3775752102013206</v>
      </c>
      <c r="I37" s="9">
        <f t="shared" si="18"/>
        <v>6.0055685009546433</v>
      </c>
      <c r="J37" s="9">
        <f t="shared" si="19"/>
        <v>9.2958667612804344</v>
      </c>
      <c r="K37" s="11">
        <f t="shared" si="20"/>
        <v>0.7407407407407407</v>
      </c>
      <c r="L37" s="11">
        <f t="shared" si="21"/>
        <v>0.1773049645390071</v>
      </c>
      <c r="M37" s="11">
        <f t="shared" si="22"/>
        <v>0.11507479861910243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-0.18874685146343284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0.19164019523118186</v>
      </c>
      <c r="Q37" s="11">
        <f>2*'OddsRatio_working_3-way'!K37*'OddsRatio_working_3-way'!L37*'OddsRatio_working_3-way'!M37</f>
        <v>3.0227160131101244E-2</v>
      </c>
      <c r="R37" s="11">
        <f t="shared" si="23"/>
        <v>0</v>
      </c>
      <c r="S37" s="11">
        <f t="shared" si="24"/>
        <v>-1.0153292293106653</v>
      </c>
      <c r="T37" s="11">
        <f t="shared" si="25"/>
        <v>-0.16014656613732892</v>
      </c>
      <c r="U37" s="11">
        <f>'OddsRatio_working_3-way'!S37-'OddsRatio_working_3-way'!R37^2/3</f>
        <v>-1.0153292293106653</v>
      </c>
      <c r="V37" s="11">
        <f>'OddsRatio_working_3-way'!S37*'OddsRatio_working_3-way'!R37/3-2*'OddsRatio_working_3-way'!R37^3/27-'OddsRatio_working_3-way'!T37</f>
        <v>0.16014656613732892</v>
      </c>
      <c r="W37" s="11">
        <f>'OddsRatio_working_3-way'!V37^2+4*'OddsRatio_working_3-way'!U37^3/27</f>
        <v>-0.12941918785647849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0.19689217258569242</v>
      </c>
      <c r="Y37" s="11">
        <f>IF('OddsRatio_working_3-way'!W37&gt;=0,IF('OddsRatio_working_3-way'!V37+SQRT('OddsRatio_working_3-way'!W37)&gt;0,0,PI()),ACOS('OddsRatio_working_3-way'!V37/(2*'OddsRatio_working_3-way'!X37)))</f>
        <v>1.1519727804714892</v>
      </c>
      <c r="Z37" s="11">
        <f>'OddsRatio_working_3-way'!X37^(1/3)*COS('OddsRatio_working_3-way'!Y37/3)</f>
        <v>0.53939315743045724</v>
      </c>
      <c r="AA37" s="11">
        <f>'OddsRatio_working_3-way'!X37^(1/3)*COS(('OddsRatio_working_3-way'!Y37+2*PI())/3)</f>
        <v>-0.45843866097450586</v>
      </c>
      <c r="AB37" s="11">
        <f>'OddsRatio_working_3-way'!X37^(1/3)*COS(('OddsRatio_working_3-way'!Y37+4*PI())/3)</f>
        <v>-8.0954496455951458E-2</v>
      </c>
      <c r="AC37" s="11">
        <f>'OddsRatio_working_3-way'!X37^(1/3)*SIN('OddsRatio_working_3-way'!Y37/3)</f>
        <v>0.21794058399960844</v>
      </c>
      <c r="AD37" s="11">
        <f>'OddsRatio_working_3-way'!X37^(1/3)*SIN(('OddsRatio_working_3-way'!Y37+2*PI())/3)</f>
        <v>0.35815788496247081</v>
      </c>
      <c r="AE37" s="11">
        <f>'OddsRatio_working_3-way'!X37^(1/3)*SIN(('OddsRatio_working_3-way'!Y37+4*PI())/3)</f>
        <v>-0.57609846896207917</v>
      </c>
      <c r="AF37" s="11">
        <f>-'OddsRatio_working_3-way'!U37/(3*'OddsRatio_working_3-way'!X37^(1/3))*COS(('OddsRatio_working_3-way'!Y37)/3)</f>
        <v>0.53939315743045735</v>
      </c>
      <c r="AG37" s="11">
        <f>-'OddsRatio_working_3-way'!U37/(3*'OddsRatio_working_3-way'!X37^(1/3))*COS(('OddsRatio_working_3-way'!Y37+2*PI())/3)</f>
        <v>-0.45843866097450597</v>
      </c>
      <c r="AH37" s="11">
        <f>-'OddsRatio_working_3-way'!U37/(3*'OddsRatio_working_3-way'!X37^(1/3))*COS(('OddsRatio_working_3-way'!Y37+4*PI())/3)</f>
        <v>-8.0954496455951486E-2</v>
      </c>
      <c r="AI37" s="11">
        <f>'OddsRatio_working_3-way'!U37/(3*'OddsRatio_working_3-way'!X37^(1/3))*SIN(('OddsRatio_working_3-way'!Y37)/3)</f>
        <v>-0.2179405839996085</v>
      </c>
      <c r="AJ37" s="11">
        <f>'OddsRatio_working_3-way'!U37/(3*'OddsRatio_working_3-way'!X37^(1/3))*SIN(('OddsRatio_working_3-way'!Y37+2*PI())/3)</f>
        <v>-0.35815788496247086</v>
      </c>
      <c r="AK37" s="11">
        <f>'OddsRatio_working_3-way'!U37/(3*'OddsRatio_working_3-way'!X37^(1/3))*SIN(('OddsRatio_working_3-way'!Y37+4*PI())/3)</f>
        <v>0.57609846896207928</v>
      </c>
      <c r="AL37" s="11">
        <f>'OddsRatio_working_3-way'!Z37+'OddsRatio_working_3-way'!AF37</f>
        <v>1.0787863148609147</v>
      </c>
      <c r="AM37" s="11">
        <f>'OddsRatio_working_3-way'!AA37+'OddsRatio_working_3-way'!AG37</f>
        <v>-0.91687732194901184</v>
      </c>
      <c r="AN37" s="11">
        <f>'OddsRatio_working_3-way'!AB37+'OddsRatio_working_3-way'!AH37</f>
        <v>-0.16190899291190294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1.0787863148609147</v>
      </c>
      <c r="AS37" s="11">
        <f>IF(('OddsRatio_working_3-way'!X37=0),IF(Q37&gt;0,-Q37^(1/3),(-Q37)^(1/3)),'OddsRatio_working_3-way'!AM37-'OddsRatio_working_3-way'!R37/3)</f>
        <v>-0.91687732194901184</v>
      </c>
      <c r="AT37" s="11">
        <f>IF(('OddsRatio_working_3-way'!X37=0),IF(Q37&gt;0,-Q37^(1/3),(-Q37)^(1/3)),'OddsRatio_working_3-way'!AN37-'OddsRatio_working_3-way'!R37/3)</f>
        <v>-0.16190899291190294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1.55</v>
      </c>
      <c r="B40" s="4">
        <f>IF('True_Odds_Calculator_3-way'!B39="","",'True_Odds_Calculator_3-way'!B39)</f>
        <v>4.57</v>
      </c>
      <c r="C40" s="4">
        <f>IF('True_Odds_Calculator_3-way'!C39="","",'True_Odds_Calculator_3-way'!C39)</f>
        <v>5.93</v>
      </c>
      <c r="D40" s="9">
        <f t="shared" si="13"/>
        <v>0.63111979576514832</v>
      </c>
      <c r="E40" s="9">
        <f t="shared" si="14"/>
        <v>0.20860101420079213</v>
      </c>
      <c r="F40" s="9">
        <f t="shared" si="15"/>
        <v>0.16027919003405955</v>
      </c>
      <c r="G40" s="9">
        <f t="shared" si="16"/>
        <v>1.0627004333050265</v>
      </c>
      <c r="H40" s="9">
        <f t="shared" si="17"/>
        <v>1.5844852383177648</v>
      </c>
      <c r="I40" s="9">
        <f t="shared" si="18"/>
        <v>4.7938405468989451</v>
      </c>
      <c r="J40" s="9">
        <f t="shared" si="19"/>
        <v>6.2391131361937795</v>
      </c>
      <c r="K40" s="11">
        <f t="shared" si="20"/>
        <v>0.64516129032258063</v>
      </c>
      <c r="L40" s="11">
        <f t="shared" si="21"/>
        <v>0.21881838074398249</v>
      </c>
      <c r="M40" s="11">
        <f t="shared" si="22"/>
        <v>0.16863406408094436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-0.23044921510228933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0.21544974658467517</v>
      </c>
      <c r="Q40" s="11">
        <f>2*'OddsRatio_working_3-way'!K40*'OddsRatio_working_3-way'!L40*'OddsRatio_working_3-way'!M40</f>
        <v>4.7613203665121583E-2</v>
      </c>
      <c r="R40" s="11">
        <f t="shared" si="23"/>
        <v>0</v>
      </c>
      <c r="S40" s="11">
        <f t="shared" si="24"/>
        <v>-0.93491204337165412</v>
      </c>
      <c r="T40" s="11">
        <f t="shared" si="25"/>
        <v>-0.20661039632522743</v>
      </c>
      <c r="U40" s="11">
        <f>'OddsRatio_working_3-way'!S40-'OddsRatio_working_3-way'!R40^2/3</f>
        <v>-0.93491204337165412</v>
      </c>
      <c r="V40" s="11">
        <f>'OddsRatio_working_3-way'!S40*'OddsRatio_working_3-way'!R40/3-2*'OddsRatio_working_3-way'!R40^3/27-'OddsRatio_working_3-way'!T40</f>
        <v>0.20661039632522743</v>
      </c>
      <c r="W40" s="11">
        <f>'OddsRatio_working_3-way'!V40^2+4*'OddsRatio_working_3-way'!U40^3/27</f>
        <v>-7.837432413767853E-2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0.17396995430773821</v>
      </c>
      <c r="Y40" s="11">
        <f>IF('OddsRatio_working_3-way'!W40&gt;=0,IF('OddsRatio_working_3-way'!V40+SQRT('OddsRatio_working_3-way'!W40)&gt;0,0,PI()),ACOS('OddsRatio_working_3-way'!V40/(2*'OddsRatio_working_3-way'!X40)))</f>
        <v>0.93500976121063994</v>
      </c>
      <c r="Z40" s="11">
        <f>'OddsRatio_working_3-way'!X40^(1/3)*COS('OddsRatio_working_3-way'!Y40/3)</f>
        <v>0.53135021665251325</v>
      </c>
      <c r="AA40" s="11">
        <f>'OddsRatio_working_3-way'!X40^(1/3)*COS(('OddsRatio_working_3-way'!Y40+2*PI())/3)</f>
        <v>-0.41392564387472935</v>
      </c>
      <c r="AB40" s="11">
        <f>'OddsRatio_working_3-way'!X40^(1/3)*COS(('OddsRatio_working_3-way'!Y40+4*PI())/3)</f>
        <v>-0.11742457277778373</v>
      </c>
      <c r="AC40" s="11">
        <f>'OddsRatio_working_3-way'!X40^(1/3)*SIN('OddsRatio_working_3-way'!Y40/3)</f>
        <v>0.17118497321283382</v>
      </c>
      <c r="AD40" s="11">
        <f>'OddsRatio_working_3-way'!X40^(1/3)*SIN(('OddsRatio_working_3-way'!Y40+2*PI())/3)</f>
        <v>0.37457029932102476</v>
      </c>
      <c r="AE40" s="11">
        <f>'OddsRatio_working_3-way'!X40^(1/3)*SIN(('OddsRatio_working_3-way'!Y40+4*PI())/3)</f>
        <v>-0.54575527253385858</v>
      </c>
      <c r="AF40" s="11">
        <f>-'OddsRatio_working_3-way'!U40/(3*'OddsRatio_working_3-way'!X40^(1/3))*COS(('OddsRatio_working_3-way'!Y40)/3)</f>
        <v>0.53135021665251325</v>
      </c>
      <c r="AG40" s="11">
        <f>-'OddsRatio_working_3-way'!U40/(3*'OddsRatio_working_3-way'!X40^(1/3))*COS(('OddsRatio_working_3-way'!Y40+2*PI())/3)</f>
        <v>-0.41392564387472935</v>
      </c>
      <c r="AH40" s="11">
        <f>-'OddsRatio_working_3-way'!U40/(3*'OddsRatio_working_3-way'!X40^(1/3))*COS(('OddsRatio_working_3-way'!Y40+4*PI())/3)</f>
        <v>-0.11742457277778373</v>
      </c>
      <c r="AI40" s="11">
        <f>'OddsRatio_working_3-way'!U40/(3*'OddsRatio_working_3-way'!X40^(1/3))*SIN(('OddsRatio_working_3-way'!Y40)/3)</f>
        <v>-0.17118497321283382</v>
      </c>
      <c r="AJ40" s="11">
        <f>'OddsRatio_working_3-way'!U40/(3*'OddsRatio_working_3-way'!X40^(1/3))*SIN(('OddsRatio_working_3-way'!Y40+2*PI())/3)</f>
        <v>-0.37457029932102476</v>
      </c>
      <c r="AK40" s="11">
        <f>'OddsRatio_working_3-way'!U40/(3*'OddsRatio_working_3-way'!X40^(1/3))*SIN(('OddsRatio_working_3-way'!Y40+4*PI())/3)</f>
        <v>0.54575527253385858</v>
      </c>
      <c r="AL40" s="11">
        <f>'OddsRatio_working_3-way'!Z40+'OddsRatio_working_3-way'!AF40</f>
        <v>1.0627004333050265</v>
      </c>
      <c r="AM40" s="11">
        <f>'OddsRatio_working_3-way'!AA40+'OddsRatio_working_3-way'!AG40</f>
        <v>-0.82785128774945871</v>
      </c>
      <c r="AN40" s="11">
        <f>'OddsRatio_working_3-way'!AB40+'OddsRatio_working_3-way'!AH40</f>
        <v>-0.23484914555556746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1.0627004333050265</v>
      </c>
      <c r="AS40" s="11">
        <f>IF(('OddsRatio_working_3-way'!X40=0),IF(Q40&gt;0,-Q40^(1/3),(-Q40)^(1/3)),'OddsRatio_working_3-way'!AM40-'OddsRatio_working_3-way'!R40/3)</f>
        <v>-0.82785128774945871</v>
      </c>
      <c r="AT40" s="11">
        <f>IF(('OddsRatio_working_3-way'!X40=0),IF(Q40&gt;0,-Q40^(1/3),(-Q40)^(1/3)),'OddsRatio_working_3-way'!AN40-'OddsRatio_working_3-way'!R40/3)</f>
        <v>-0.23484914555556746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1.21</v>
      </c>
      <c r="B41" s="4">
        <f>IF('True_Odds_Calculator_3-way'!B40="","",'True_Odds_Calculator_3-way'!B40)</f>
        <v>7.24</v>
      </c>
      <c r="C41" s="4">
        <f>IF('True_Odds_Calculator_3-way'!C40="","",'True_Odds_Calculator_3-way'!C40)</f>
        <v>14.23</v>
      </c>
      <c r="D41" s="9">
        <f t="shared" si="13"/>
        <v>0.81054698925871271</v>
      </c>
      <c r="E41" s="9">
        <f t="shared" si="14"/>
        <v>0.12586117973456817</v>
      </c>
      <c r="F41" s="9">
        <f t="shared" si="15"/>
        <v>6.3591831006719141E-2</v>
      </c>
      <c r="G41" s="9">
        <f t="shared" si="16"/>
        <v>1.1130226945031276</v>
      </c>
      <c r="H41" s="9">
        <f t="shared" si="17"/>
        <v>1.2337347658456568</v>
      </c>
      <c r="I41" s="9">
        <f t="shared" si="18"/>
        <v>7.9452616136995164</v>
      </c>
      <c r="J41" s="9">
        <f t="shared" si="19"/>
        <v>15.72529024827638</v>
      </c>
      <c r="K41" s="11">
        <f t="shared" si="20"/>
        <v>0.82644628099173556</v>
      </c>
      <c r="L41" s="11">
        <f t="shared" si="21"/>
        <v>0.13812154696132597</v>
      </c>
      <c r="M41" s="11">
        <f t="shared" si="22"/>
        <v>7.0274068868587489E-2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-0.13907046027060443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0.15786878171473928</v>
      </c>
      <c r="Q41" s="11">
        <f>2*'OddsRatio_working_3-way'!K41*'OddsRatio_working_3-way'!L41*'OddsRatio_working_3-way'!M41</f>
        <v>1.6043575377514153E-2</v>
      </c>
      <c r="R41" s="11">
        <f t="shared" si="23"/>
        <v>0</v>
      </c>
      <c r="S41" s="11">
        <f t="shared" si="24"/>
        <v>-1.135171203198414</v>
      </c>
      <c r="T41" s="11">
        <f t="shared" si="25"/>
        <v>-0.11536292715431036</v>
      </c>
      <c r="U41" s="11">
        <f>'OddsRatio_working_3-way'!S41-'OddsRatio_working_3-way'!R41^2/3</f>
        <v>-1.135171203198414</v>
      </c>
      <c r="V41" s="11">
        <f>'OddsRatio_working_3-way'!S41*'OddsRatio_working_3-way'!R41/3-2*'OddsRatio_working_3-way'!R41^3/27-'OddsRatio_working_3-way'!T41</f>
        <v>0.11536292715431036</v>
      </c>
      <c r="W41" s="11">
        <f>'OddsRatio_working_3-way'!V41^2+4*'OddsRatio_working_3-way'!U41^3/27</f>
        <v>-0.20340207941294056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0.23276097416370686</v>
      </c>
      <c r="Y41" s="11">
        <f>IF('OddsRatio_working_3-way'!W41&gt;=0,IF('OddsRatio_working_3-way'!V41+SQRT('OddsRatio_working_3-way'!W41)&gt;0,0,PI()),ACOS('OddsRatio_working_3-way'!V41/(2*'OddsRatio_working_3-way'!X41)))</f>
        <v>1.3203729494601404</v>
      </c>
      <c r="Z41" s="11">
        <f>'OddsRatio_working_3-way'!X41^(1/3)*COS('OddsRatio_working_3-way'!Y41/3)</f>
        <v>0.55651134725156381</v>
      </c>
      <c r="AA41" s="11">
        <f>'OddsRatio_working_3-way'!X41^(1/3)*COS(('OddsRatio_working_3-way'!Y41+2*PI())/3)</f>
        <v>-0.50522294237788756</v>
      </c>
      <c r="AB41" s="11">
        <f>'OddsRatio_working_3-way'!X41^(1/3)*COS(('OddsRatio_working_3-way'!Y41+4*PI())/3)</f>
        <v>-5.1288404873676745E-2</v>
      </c>
      <c r="AC41" s="11">
        <f>'OddsRatio_working_3-way'!X41^(1/3)*SIN('OddsRatio_working_3-way'!Y41/3)</f>
        <v>0.2620792274225246</v>
      </c>
      <c r="AD41" s="11">
        <f>'OddsRatio_working_3-way'!X41^(1/3)*SIN(('OddsRatio_working_3-way'!Y41+2*PI())/3)</f>
        <v>0.35091335050289518</v>
      </c>
      <c r="AE41" s="11">
        <f>'OddsRatio_working_3-way'!X41^(1/3)*SIN(('OddsRatio_working_3-way'!Y41+4*PI())/3)</f>
        <v>-0.61299257792541983</v>
      </c>
      <c r="AF41" s="11">
        <f>-'OddsRatio_working_3-way'!U41/(3*'OddsRatio_working_3-way'!X41^(1/3))*COS(('OddsRatio_working_3-way'!Y41)/3)</f>
        <v>0.55651134725156381</v>
      </c>
      <c r="AG41" s="11">
        <f>-'OddsRatio_working_3-way'!U41/(3*'OddsRatio_working_3-way'!X41^(1/3))*COS(('OddsRatio_working_3-way'!Y41+2*PI())/3)</f>
        <v>-0.50522294237788756</v>
      </c>
      <c r="AH41" s="11">
        <f>-'OddsRatio_working_3-way'!U41/(3*'OddsRatio_working_3-way'!X41^(1/3))*COS(('OddsRatio_working_3-way'!Y41+4*PI())/3)</f>
        <v>-5.1288404873676745E-2</v>
      </c>
      <c r="AI41" s="11">
        <f>'OddsRatio_working_3-way'!U41/(3*'OddsRatio_working_3-way'!X41^(1/3))*SIN(('OddsRatio_working_3-way'!Y41)/3)</f>
        <v>-0.2620792274225246</v>
      </c>
      <c r="AJ41" s="11">
        <f>'OddsRatio_working_3-way'!U41/(3*'OddsRatio_working_3-way'!X41^(1/3))*SIN(('OddsRatio_working_3-way'!Y41+2*PI())/3)</f>
        <v>-0.35091335050289518</v>
      </c>
      <c r="AK41" s="11">
        <f>'OddsRatio_working_3-way'!U41/(3*'OddsRatio_working_3-way'!X41^(1/3))*SIN(('OddsRatio_working_3-way'!Y41+4*PI())/3)</f>
        <v>0.61299257792541983</v>
      </c>
      <c r="AL41" s="11">
        <f>'OddsRatio_working_3-way'!Z41+'OddsRatio_working_3-way'!AF41</f>
        <v>1.1130226945031276</v>
      </c>
      <c r="AM41" s="11">
        <f>'OddsRatio_working_3-way'!AA41+'OddsRatio_working_3-way'!AG41</f>
        <v>-1.0104458847557751</v>
      </c>
      <c r="AN41" s="11">
        <f>'OddsRatio_working_3-way'!AB41+'OddsRatio_working_3-way'!AH41</f>
        <v>-0.10257680974735349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1.1130226945031276</v>
      </c>
      <c r="AS41" s="11">
        <f>IF(('OddsRatio_working_3-way'!X41=0),IF(Q41&gt;0,-Q41^(1/3),(-Q41)^(1/3)),'OddsRatio_working_3-way'!AM41-'OddsRatio_working_3-way'!R41/3)</f>
        <v>-1.0104458847557751</v>
      </c>
      <c r="AT41" s="11">
        <f>IF(('OddsRatio_working_3-way'!X41=0),IF(Q41&gt;0,-Q41^(1/3),(-Q41)^(1/3)),'OddsRatio_working_3-way'!AN41-'OddsRatio_working_3-way'!R41/3)</f>
        <v>-0.10257680974735349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1.4</v>
      </c>
      <c r="B42" s="4">
        <f>IF('True_Odds_Calculator_3-way'!B41="","",'True_Odds_Calculator_3-way'!B41)</f>
        <v>5.13</v>
      </c>
      <c r="C42" s="4">
        <f>IF('True_Odds_Calculator_3-way'!C41="","",'True_Odds_Calculator_3-way'!C41)</f>
        <v>7.03</v>
      </c>
      <c r="D42" s="9">
        <f t="shared" si="13"/>
        <v>0.69180997073350903</v>
      </c>
      <c r="E42" s="9">
        <f t="shared" si="14"/>
        <v>0.17858358940154817</v>
      </c>
      <c r="F42" s="9">
        <f t="shared" si="15"/>
        <v>0.12960643986494275</v>
      </c>
      <c r="G42" s="9">
        <f t="shared" si="16"/>
        <v>1.1137091192098771</v>
      </c>
      <c r="H42" s="9">
        <f t="shared" si="17"/>
        <v>1.445483647683951</v>
      </c>
      <c r="I42" s="9">
        <f t="shared" si="18"/>
        <v>5.5996186623367912</v>
      </c>
      <c r="J42" s="9">
        <f t="shared" si="19"/>
        <v>7.7156659888355597</v>
      </c>
      <c r="K42" s="11">
        <f t="shared" si="20"/>
        <v>0.7142857142857143</v>
      </c>
      <c r="L42" s="11">
        <f t="shared" si="21"/>
        <v>0.19493177387914232</v>
      </c>
      <c r="M42" s="11">
        <f t="shared" si="22"/>
        <v>0.14224751066856328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-0.19729979286765986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0.20915256372320087</v>
      </c>
      <c r="Q42" s="11">
        <f>2*'OddsRatio_working_3-way'!K42*'OddsRatio_working_3-way'!L42*'OddsRatio_working_3-way'!M42</f>
        <v>3.9612227977878951E-2</v>
      </c>
      <c r="R42" s="11">
        <f t="shared" si="23"/>
        <v>0</v>
      </c>
      <c r="S42" s="11">
        <f t="shared" si="24"/>
        <v>-1.0600749280233219</v>
      </c>
      <c r="T42" s="11">
        <f t="shared" si="25"/>
        <v>-0.20077176667108371</v>
      </c>
      <c r="U42" s="11">
        <f>'OddsRatio_working_3-way'!S42-'OddsRatio_working_3-way'!R42^2/3</f>
        <v>-1.0600749280233219</v>
      </c>
      <c r="V42" s="11">
        <f>'OddsRatio_working_3-way'!S42*'OddsRatio_working_3-way'!R42/3-2*'OddsRatio_working_3-way'!R42^3/27-'OddsRatio_working_3-way'!T42</f>
        <v>0.20077176667108371</v>
      </c>
      <c r="W42" s="11">
        <f>'OddsRatio_working_3-way'!V42^2+4*'OddsRatio_working_3-way'!U42^3/27</f>
        <v>-0.13617493255734492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0.21005013380713006</v>
      </c>
      <c r="Y42" s="11">
        <f>IF('OddsRatio_working_3-way'!W42&gt;=0,IF('OddsRatio_working_3-way'!V42+SQRT('OddsRatio_working_3-way'!W42)&gt;0,0,PI()),ACOS('OddsRatio_working_3-way'!V42/(2*'OddsRatio_working_3-way'!X42)))</f>
        <v>1.0725179955411619</v>
      </c>
      <c r="Z42" s="11">
        <f>'OddsRatio_working_3-way'!X42^(1/3)*COS('OddsRatio_working_3-way'!Y42/3)</f>
        <v>0.55685455960493868</v>
      </c>
      <c r="AA42" s="11">
        <f>'OddsRatio_working_3-way'!X42^(1/3)*COS(('OddsRatio_working_3-way'!Y42+2*PI())/3)</f>
        <v>-0.45857577852289405</v>
      </c>
      <c r="AB42" s="11">
        <f>'OddsRatio_working_3-way'!X42^(1/3)*COS(('OddsRatio_working_3-way'!Y42+4*PI())/3)</f>
        <v>-9.8278781082044492E-2</v>
      </c>
      <c r="AC42" s="11">
        <f>'OddsRatio_working_3-way'!X42^(1/3)*SIN('OddsRatio_working_3-way'!Y42/3)</f>
        <v>0.20801756846068839</v>
      </c>
      <c r="AD42" s="11">
        <f>'OddsRatio_working_3-way'!X42^(1/3)*SIN(('OddsRatio_working_3-way'!Y42+2*PI())/3)</f>
        <v>0.37824141060072858</v>
      </c>
      <c r="AE42" s="11">
        <f>'OddsRatio_working_3-way'!X42^(1/3)*SIN(('OddsRatio_working_3-way'!Y42+4*PI())/3)</f>
        <v>-0.586258979061417</v>
      </c>
      <c r="AF42" s="11">
        <f>-'OddsRatio_working_3-way'!U42/(3*'OddsRatio_working_3-way'!X42^(1/3))*COS(('OddsRatio_working_3-way'!Y42)/3)</f>
        <v>0.55685455960493857</v>
      </c>
      <c r="AG42" s="11">
        <f>-'OddsRatio_working_3-way'!U42/(3*'OddsRatio_working_3-way'!X42^(1/3))*COS(('OddsRatio_working_3-way'!Y42+2*PI())/3)</f>
        <v>-0.458575778522894</v>
      </c>
      <c r="AH42" s="11">
        <f>-'OddsRatio_working_3-way'!U42/(3*'OddsRatio_working_3-way'!X42^(1/3))*COS(('OddsRatio_working_3-way'!Y42+4*PI())/3)</f>
        <v>-9.8278781082044478E-2</v>
      </c>
      <c r="AI42" s="11">
        <f>'OddsRatio_working_3-way'!U42/(3*'OddsRatio_working_3-way'!X42^(1/3))*SIN(('OddsRatio_working_3-way'!Y42)/3)</f>
        <v>-0.20801756846068833</v>
      </c>
      <c r="AJ42" s="11">
        <f>'OddsRatio_working_3-way'!U42/(3*'OddsRatio_working_3-way'!X42^(1/3))*SIN(('OddsRatio_working_3-way'!Y42+2*PI())/3)</f>
        <v>-0.37824141060072852</v>
      </c>
      <c r="AK42" s="11">
        <f>'OddsRatio_working_3-way'!U42/(3*'OddsRatio_working_3-way'!X42^(1/3))*SIN(('OddsRatio_working_3-way'!Y42+4*PI())/3)</f>
        <v>0.58625897906141688</v>
      </c>
      <c r="AL42" s="11">
        <f>'OddsRatio_working_3-way'!Z42+'OddsRatio_working_3-way'!AF42</f>
        <v>1.1137091192098771</v>
      </c>
      <c r="AM42" s="11">
        <f>'OddsRatio_working_3-way'!AA42+'OddsRatio_working_3-way'!AG42</f>
        <v>-0.91715155704578799</v>
      </c>
      <c r="AN42" s="11">
        <f>'OddsRatio_working_3-way'!AB42+'OddsRatio_working_3-way'!AH42</f>
        <v>-0.19655756216408898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1.1137091192098771</v>
      </c>
      <c r="AS42" s="11">
        <f>IF(('OddsRatio_working_3-way'!X42=0),IF(Q42&gt;0,-Q42^(1/3),(-Q42)^(1/3)),'OddsRatio_working_3-way'!AM42-'OddsRatio_working_3-way'!R42/3)</f>
        <v>-0.91715155704578799</v>
      </c>
      <c r="AT42" s="11">
        <f>IF(('OddsRatio_working_3-way'!X42=0),IF(Q42&gt;0,-Q42^(1/3),(-Q42)^(1/3)),'OddsRatio_working_3-way'!AN42-'OddsRatio_working_3-way'!R42/3)</f>
        <v>-0.19655756216408898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1.56</v>
      </c>
      <c r="B43" s="4">
        <f>IF('True_Odds_Calculator_3-way'!B42="","",'True_Odds_Calculator_3-way'!B42)</f>
        <v>4.37</v>
      </c>
      <c r="C43" s="4">
        <f>IF('True_Odds_Calculator_3-way'!C42="","",'True_Odds_Calculator_3-way'!C42)</f>
        <v>5.5</v>
      </c>
      <c r="D43" s="9">
        <f t="shared" si="13"/>
        <v>0.61910342342268454</v>
      </c>
      <c r="E43" s="9">
        <f t="shared" si="14"/>
        <v>0.2126564410207436</v>
      </c>
      <c r="F43" s="9">
        <f t="shared" si="15"/>
        <v>0.16824013555657202</v>
      </c>
      <c r="G43" s="9">
        <f t="shared" si="16"/>
        <v>1.0986410871603258</v>
      </c>
      <c r="H43" s="9">
        <f t="shared" si="17"/>
        <v>1.6152390088097823</v>
      </c>
      <c r="I43" s="9">
        <f t="shared" si="18"/>
        <v>4.7024204637302986</v>
      </c>
      <c r="J43" s="9">
        <f t="shared" si="19"/>
        <v>5.9438848922214662</v>
      </c>
      <c r="K43" s="11">
        <f t="shared" si="20"/>
        <v>0.64102564102564097</v>
      </c>
      <c r="L43" s="11">
        <f t="shared" si="21"/>
        <v>0.22883295194508008</v>
      </c>
      <c r="M43" s="11">
        <f t="shared" si="22"/>
        <v>0.18181818181818182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-0.22649661551263389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0.22483237586212412</v>
      </c>
      <c r="Q43" s="11">
        <f>2*'OddsRatio_working_3-way'!K43*'OddsRatio_working_3-way'!L43*'OddsRatio_working_3-way'!M43</f>
        <v>5.3341014439412596E-2</v>
      </c>
      <c r="R43" s="11">
        <f t="shared" si="23"/>
        <v>0</v>
      </c>
      <c r="S43" s="11">
        <f t="shared" si="24"/>
        <v>-0.99265225377984978</v>
      </c>
      <c r="T43" s="11">
        <f t="shared" si="25"/>
        <v>-0.23550468654326207</v>
      </c>
      <c r="U43" s="11">
        <f>'OddsRatio_working_3-way'!S43-'OddsRatio_working_3-way'!R43^2/3</f>
        <v>-0.99265225377984978</v>
      </c>
      <c r="V43" s="11">
        <f>'OddsRatio_working_3-way'!S43*'OddsRatio_working_3-way'!R43/3-2*'OddsRatio_working_3-way'!R43^3/27-'OddsRatio_working_3-way'!T43</f>
        <v>0.23550468654326207</v>
      </c>
      <c r="W43" s="11">
        <f>'OddsRatio_working_3-way'!V43^2+4*'OddsRatio_working_3-way'!U43^3/27</f>
        <v>-8.9443962284733808E-2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0.19033287923305181</v>
      </c>
      <c r="Y43" s="11">
        <f>IF('OddsRatio_working_3-way'!W43&gt;=0,IF('OddsRatio_working_3-way'!V43+SQRT('OddsRatio_working_3-way'!W43)&gt;0,0,PI()),ACOS('OddsRatio_working_3-way'!V43/(2*'OddsRatio_working_3-way'!X43)))</f>
        <v>0.90375363074382531</v>
      </c>
      <c r="Z43" s="11">
        <f>'OddsRatio_working_3-way'!X43^(1/3)*COS('OddsRatio_working_3-way'!Y43/3)</f>
        <v>0.54932054358016302</v>
      </c>
      <c r="AA43" s="11">
        <f>'OddsRatio_working_3-way'!X43^(1/3)*COS(('OddsRatio_working_3-way'!Y43+2*PI())/3)</f>
        <v>-0.42247187060951835</v>
      </c>
      <c r="AB43" s="11">
        <f>'OddsRatio_working_3-way'!X43^(1/3)*COS(('OddsRatio_working_3-way'!Y43+4*PI())/3)</f>
        <v>-0.12684867297064456</v>
      </c>
      <c r="AC43" s="11">
        <f>'OddsRatio_working_3-way'!X43^(1/3)*SIN('OddsRatio_working_3-way'!Y43/3)</f>
        <v>0.17067813273550173</v>
      </c>
      <c r="AD43" s="11">
        <f>'OddsRatio_working_3-way'!X43^(1/3)*SIN(('OddsRatio_working_3-way'!Y43+2*PI())/3)</f>
        <v>0.39038647919334718</v>
      </c>
      <c r="AE43" s="11">
        <f>'OddsRatio_working_3-way'!X43^(1/3)*SIN(('OddsRatio_working_3-way'!Y43+4*PI())/3)</f>
        <v>-0.56106461192884882</v>
      </c>
      <c r="AF43" s="11">
        <f>-'OddsRatio_working_3-way'!U43/(3*'OddsRatio_working_3-way'!X43^(1/3))*COS(('OddsRatio_working_3-way'!Y43)/3)</f>
        <v>0.54932054358016291</v>
      </c>
      <c r="AG43" s="11">
        <f>-'OddsRatio_working_3-way'!U43/(3*'OddsRatio_working_3-way'!X43^(1/3))*COS(('OddsRatio_working_3-way'!Y43+2*PI())/3)</f>
        <v>-0.42247187060951824</v>
      </c>
      <c r="AH43" s="11">
        <f>-'OddsRatio_working_3-way'!U43/(3*'OddsRatio_working_3-way'!X43^(1/3))*COS(('OddsRatio_working_3-way'!Y43+4*PI())/3)</f>
        <v>-0.12684867297064453</v>
      </c>
      <c r="AI43" s="11">
        <f>'OddsRatio_working_3-way'!U43/(3*'OddsRatio_working_3-way'!X43^(1/3))*SIN(('OddsRatio_working_3-way'!Y43)/3)</f>
        <v>-0.1706781327355017</v>
      </c>
      <c r="AJ43" s="11">
        <f>'OddsRatio_working_3-way'!U43/(3*'OddsRatio_working_3-way'!X43^(1/3))*SIN(('OddsRatio_working_3-way'!Y43+2*PI())/3)</f>
        <v>-0.39038647919334707</v>
      </c>
      <c r="AK43" s="11">
        <f>'OddsRatio_working_3-way'!U43/(3*'OddsRatio_working_3-way'!X43^(1/3))*SIN(('OddsRatio_working_3-way'!Y43+4*PI())/3)</f>
        <v>0.56106461192884871</v>
      </c>
      <c r="AL43" s="11">
        <f>'OddsRatio_working_3-way'!Z43+'OddsRatio_working_3-way'!AF43</f>
        <v>1.0986410871603258</v>
      </c>
      <c r="AM43" s="11">
        <f>'OddsRatio_working_3-way'!AA43+'OddsRatio_working_3-way'!AG43</f>
        <v>-0.84494374121903659</v>
      </c>
      <c r="AN43" s="11">
        <f>'OddsRatio_working_3-way'!AB43+'OddsRatio_working_3-way'!AH43</f>
        <v>-0.25369734594128912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1.0986410871603258</v>
      </c>
      <c r="AS43" s="11">
        <f>IF(('OddsRatio_working_3-way'!X43=0),IF(Q43&gt;0,-Q43^(1/3),(-Q43)^(1/3)),'OddsRatio_working_3-way'!AM43-'OddsRatio_working_3-way'!R43/3)</f>
        <v>-0.84494374121903659</v>
      </c>
      <c r="AT43" s="11">
        <f>IF(('OddsRatio_working_3-way'!X43=0),IF(Q43&gt;0,-Q43^(1/3),(-Q43)^(1/3)),'OddsRatio_working_3-way'!AN43-'OddsRatio_working_3-way'!R43/3)</f>
        <v>-0.25369734594128912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3.7</v>
      </c>
      <c r="C44" s="4">
        <f>IF('True_Odds_Calculator_3-way'!C43="","",'True_Odds_Calculator_3-way'!C43)</f>
        <v>3.76</v>
      </c>
      <c r="D44" s="9">
        <f t="shared" si="13"/>
        <v>0.48132097063490797</v>
      </c>
      <c r="E44" s="9">
        <f t="shared" si="14"/>
        <v>0.26145036068779465</v>
      </c>
      <c r="F44" s="9">
        <f t="shared" si="15"/>
        <v>0.25722866867729743</v>
      </c>
      <c r="G44" s="9">
        <f t="shared" si="16"/>
        <v>1.0462288241996465</v>
      </c>
      <c r="H44" s="9">
        <f t="shared" si="17"/>
        <v>2.0776156889256359</v>
      </c>
      <c r="I44" s="9">
        <f t="shared" si="18"/>
        <v>3.8248178253390464</v>
      </c>
      <c r="J44" s="9">
        <f t="shared" si="19"/>
        <v>3.8875915547910243</v>
      </c>
      <c r="K44" s="11">
        <f t="shared" si="20"/>
        <v>0.49261083743842371</v>
      </c>
      <c r="L44" s="11">
        <f t="shared" si="21"/>
        <v>0.27027027027027023</v>
      </c>
      <c r="M44" s="11">
        <f t="shared" si="22"/>
        <v>0.26595744680851063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-0.27178436165963682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0.22980479693612488</v>
      </c>
      <c r="Q44" s="11">
        <f>2*'OddsRatio_working_3-way'!K44*'OddsRatio_working_3-way'!L44*'OddsRatio_working_3-way'!M44</f>
        <v>7.0818119240716446E-2</v>
      </c>
      <c r="R44" s="11">
        <f t="shared" si="23"/>
        <v>0</v>
      </c>
      <c r="S44" s="11">
        <f t="shared" si="24"/>
        <v>-0.84554091167289414</v>
      </c>
      <c r="T44" s="11">
        <f t="shared" si="25"/>
        <v>-0.26056730714110754</v>
      </c>
      <c r="U44" s="11">
        <f>'OddsRatio_working_3-way'!S44-'OddsRatio_working_3-way'!R44^2/3</f>
        <v>-0.84554091167289414</v>
      </c>
      <c r="V44" s="11">
        <f>'OddsRatio_working_3-way'!S44*'OddsRatio_working_3-way'!R44/3-2*'OddsRatio_working_3-way'!R44^3/27-'OddsRatio_working_3-way'!T44</f>
        <v>0.26056730714110754</v>
      </c>
      <c r="W44" s="11">
        <f>'OddsRatio_working_3-way'!V44^2+4*'OddsRatio_working_3-way'!U44^3/27</f>
        <v>-2.1661795520944702E-2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0.14963047573247987</v>
      </c>
      <c r="Y44" s="11">
        <f>IF('OddsRatio_working_3-way'!W44&gt;=0,IF('OddsRatio_working_3-way'!V44+SQRT('OddsRatio_working_3-way'!W44)&gt;0,0,PI()),ACOS('OddsRatio_working_3-way'!V44/(2*'OddsRatio_working_3-way'!X44)))</f>
        <v>0.51416708053859739</v>
      </c>
      <c r="Z44" s="11">
        <f>'OddsRatio_working_3-way'!X44^(1/3)*COS('OddsRatio_working_3-way'!Y44/3)</f>
        <v>0.52311441209982323</v>
      </c>
      <c r="AA44" s="11">
        <f>'OddsRatio_working_3-way'!X44^(1/3)*COS(('OddsRatio_working_3-way'!Y44+2*PI())/3)</f>
        <v>-0.33997092811636986</v>
      </c>
      <c r="AB44" s="11">
        <f>'OddsRatio_working_3-way'!X44^(1/3)*COS(('OddsRatio_working_3-way'!Y44+4*PI())/3)</f>
        <v>-0.18314348398345354</v>
      </c>
      <c r="AC44" s="11">
        <f>'OddsRatio_working_3-way'!X44^(1/3)*SIN('OddsRatio_working_3-way'!Y44/3)</f>
        <v>9.0544367086460215E-2</v>
      </c>
      <c r="AD44" s="11">
        <f>'OddsRatio_working_3-way'!X44^(1/3)*SIN(('OddsRatio_working_3-way'!Y44+2*PI())/3)</f>
        <v>0.40775818642097855</v>
      </c>
      <c r="AE44" s="11">
        <f>'OddsRatio_working_3-way'!X44^(1/3)*SIN(('OddsRatio_working_3-way'!Y44+4*PI())/3)</f>
        <v>-0.49830255350743879</v>
      </c>
      <c r="AF44" s="11">
        <f>-'OddsRatio_working_3-way'!U44/(3*'OddsRatio_working_3-way'!X44^(1/3))*COS(('OddsRatio_working_3-way'!Y44)/3)</f>
        <v>0.52311441209982312</v>
      </c>
      <c r="AG44" s="11">
        <f>-'OddsRatio_working_3-way'!U44/(3*'OddsRatio_working_3-way'!X44^(1/3))*COS(('OddsRatio_working_3-way'!Y44+2*PI())/3)</f>
        <v>-0.33997092811636981</v>
      </c>
      <c r="AH44" s="11">
        <f>-'OddsRatio_working_3-way'!U44/(3*'OddsRatio_working_3-way'!X44^(1/3))*COS(('OddsRatio_working_3-way'!Y44+4*PI())/3)</f>
        <v>-0.18314348398345351</v>
      </c>
      <c r="AI44" s="11">
        <f>'OddsRatio_working_3-way'!U44/(3*'OddsRatio_working_3-way'!X44^(1/3))*SIN(('OddsRatio_working_3-way'!Y44)/3)</f>
        <v>-9.0544367086460201E-2</v>
      </c>
      <c r="AJ44" s="11">
        <f>'OddsRatio_working_3-way'!U44/(3*'OddsRatio_working_3-way'!X44^(1/3))*SIN(('OddsRatio_working_3-way'!Y44+2*PI())/3)</f>
        <v>-0.4077581864209785</v>
      </c>
      <c r="AK44" s="11">
        <f>'OddsRatio_working_3-way'!U44/(3*'OddsRatio_working_3-way'!X44^(1/3))*SIN(('OddsRatio_working_3-way'!Y44+4*PI())/3)</f>
        <v>0.49830255350743874</v>
      </c>
      <c r="AL44" s="11">
        <f>'OddsRatio_working_3-way'!Z44+'OddsRatio_working_3-way'!AF44</f>
        <v>1.0462288241996465</v>
      </c>
      <c r="AM44" s="11">
        <f>'OddsRatio_working_3-way'!AA44+'OddsRatio_working_3-way'!AG44</f>
        <v>-0.67994185623273973</v>
      </c>
      <c r="AN44" s="11">
        <f>'OddsRatio_working_3-way'!AB44+'OddsRatio_working_3-way'!AH44</f>
        <v>-0.36628696796690707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1.0462288241996465</v>
      </c>
      <c r="AS44" s="11">
        <f>IF(('OddsRatio_working_3-way'!X44=0),IF(Q44&gt;0,-Q44^(1/3),(-Q44)^(1/3)),'OddsRatio_working_3-way'!AM44-'OddsRatio_working_3-way'!R44/3)</f>
        <v>-0.67994185623273973</v>
      </c>
      <c r="AT44" s="11">
        <f>IF(('OddsRatio_working_3-way'!X44=0),IF(Q44&gt;0,-Q44^(1/3),(-Q44)^(1/3)),'OddsRatio_working_3-way'!AN44-'OddsRatio_working_3-way'!R44/3)</f>
        <v>-0.36628696796690707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5.38</v>
      </c>
      <c r="B45" s="4">
        <f>IF('True_Odds_Calculator_3-way'!B44="","",'True_Odds_Calculator_3-way'!B44)</f>
        <v>4.1399999999999997</v>
      </c>
      <c r="C45" s="4">
        <f>IF('True_Odds_Calculator_3-way'!C44="","",'True_Odds_Calculator_3-way'!C44)</f>
        <v>1.61</v>
      </c>
      <c r="D45" s="9">
        <f t="shared" si="13"/>
        <v>0.17320156759532737</v>
      </c>
      <c r="E45" s="9">
        <f t="shared" si="14"/>
        <v>0.22613260484983153</v>
      </c>
      <c r="F45" s="9">
        <f t="shared" si="15"/>
        <v>0.60066582755484144</v>
      </c>
      <c r="G45" s="9">
        <f t="shared" si="16"/>
        <v>1.0898675341682487</v>
      </c>
      <c r="H45" s="9">
        <f t="shared" si="17"/>
        <v>5.7736197996569283</v>
      </c>
      <c r="I45" s="9">
        <f t="shared" si="18"/>
        <v>4.4221840572883009</v>
      </c>
      <c r="J45" s="9">
        <f t="shared" si="19"/>
        <v>1.6648191958426317</v>
      </c>
      <c r="K45" s="11">
        <f t="shared" si="20"/>
        <v>0.18587360594795541</v>
      </c>
      <c r="L45" s="11">
        <f t="shared" si="21"/>
        <v>0.24154589371980678</v>
      </c>
      <c r="M45" s="11">
        <f t="shared" si="22"/>
        <v>0.6211180124223602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-0.23395110498504035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0.22671593848184318</v>
      </c>
      <c r="Q45" s="11">
        <f>2*'OddsRatio_working_3-way'!K45*'OddsRatio_working_3-way'!L45*'OddsRatio_working_3-way'!M45</f>
        <v>5.5772678593319351E-2</v>
      </c>
      <c r="R45" s="11">
        <f t="shared" si="23"/>
        <v>0</v>
      </c>
      <c r="S45" s="11">
        <f t="shared" si="24"/>
        <v>-0.96907402295167699</v>
      </c>
      <c r="T45" s="11">
        <f t="shared" si="25"/>
        <v>-0.23839459359204843</v>
      </c>
      <c r="U45" s="11">
        <f>'OddsRatio_working_3-way'!S45-'OddsRatio_working_3-way'!R45^2/3</f>
        <v>-0.96907402295167699</v>
      </c>
      <c r="V45" s="11">
        <f>'OddsRatio_working_3-way'!S45*'OddsRatio_working_3-way'!R45/3-2*'OddsRatio_working_3-way'!R45^3/27-'OddsRatio_working_3-way'!T45</f>
        <v>0.23839459359204843</v>
      </c>
      <c r="W45" s="11">
        <f>'OddsRatio_working_3-way'!V45^2+4*'OddsRatio_working_3-way'!U45^3/27</f>
        <v>-7.7991979068037981E-2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0.18359191248660434</v>
      </c>
      <c r="Y45" s="11">
        <f>IF('OddsRatio_working_3-way'!W45&gt;=0,IF('OddsRatio_working_3-way'!V45+SQRT('OddsRatio_working_3-way'!W45)&gt;0,0,PI()),ACOS('OddsRatio_working_3-way'!V45/(2*'OddsRatio_working_3-way'!X45)))</f>
        <v>0.86419662827162702</v>
      </c>
      <c r="Z45" s="11">
        <f>'OddsRatio_working_3-way'!X45^(1/3)*COS('OddsRatio_working_3-way'!Y45/3)</f>
        <v>0.54493376708412444</v>
      </c>
      <c r="AA45" s="11">
        <f>'OddsRatio_working_3-way'!X45^(1/3)*COS(('OddsRatio_working_3-way'!Y45+2*PI())/3)</f>
        <v>-0.41230213609501548</v>
      </c>
      <c r="AB45" s="11">
        <f>'OddsRatio_working_3-way'!X45^(1/3)*COS(('OddsRatio_working_3-way'!Y45+4*PI())/3)</f>
        <v>-0.13263163098910905</v>
      </c>
      <c r="AC45" s="11">
        <f>'OddsRatio_working_3-way'!X45^(1/3)*SIN('OddsRatio_working_3-way'!Y45/3)</f>
        <v>0.16146784140729367</v>
      </c>
      <c r="AD45" s="11">
        <f>'OddsRatio_working_3-way'!X45^(1/3)*SIN(('OddsRatio_working_3-way'!Y45+2*PI())/3)</f>
        <v>0.39119256497115723</v>
      </c>
      <c r="AE45" s="11">
        <f>'OddsRatio_working_3-way'!X45^(1/3)*SIN(('OddsRatio_working_3-way'!Y45+4*PI())/3)</f>
        <v>-0.55266040637845093</v>
      </c>
      <c r="AF45" s="11">
        <f>-'OddsRatio_working_3-way'!U45/(3*'OddsRatio_working_3-way'!X45^(1/3))*COS(('OddsRatio_working_3-way'!Y45)/3)</f>
        <v>0.54493376708412433</v>
      </c>
      <c r="AG45" s="11">
        <f>-'OddsRatio_working_3-way'!U45/(3*'OddsRatio_working_3-way'!X45^(1/3))*COS(('OddsRatio_working_3-way'!Y45+2*PI())/3)</f>
        <v>-0.41230213609501543</v>
      </c>
      <c r="AH45" s="11">
        <f>-'OddsRatio_working_3-way'!U45/(3*'OddsRatio_working_3-way'!X45^(1/3))*COS(('OddsRatio_working_3-way'!Y45+4*PI())/3)</f>
        <v>-0.13263163098910902</v>
      </c>
      <c r="AI45" s="11">
        <f>'OddsRatio_working_3-way'!U45/(3*'OddsRatio_working_3-way'!X45^(1/3))*SIN(('OddsRatio_working_3-way'!Y45)/3)</f>
        <v>-0.16146784140729364</v>
      </c>
      <c r="AJ45" s="11">
        <f>'OddsRatio_working_3-way'!U45/(3*'OddsRatio_working_3-way'!X45^(1/3))*SIN(('OddsRatio_working_3-way'!Y45+2*PI())/3)</f>
        <v>-0.39119256497115718</v>
      </c>
      <c r="AK45" s="11">
        <f>'OddsRatio_working_3-way'!U45/(3*'OddsRatio_working_3-way'!X45^(1/3))*SIN(('OddsRatio_working_3-way'!Y45+4*PI())/3)</f>
        <v>0.55266040637845082</v>
      </c>
      <c r="AL45" s="11">
        <f>'OddsRatio_working_3-way'!Z45+'OddsRatio_working_3-way'!AF45</f>
        <v>1.0898675341682487</v>
      </c>
      <c r="AM45" s="11">
        <f>'OddsRatio_working_3-way'!AA45+'OddsRatio_working_3-way'!AG45</f>
        <v>-0.82460427219003085</v>
      </c>
      <c r="AN45" s="11">
        <f>'OddsRatio_working_3-way'!AB45+'OddsRatio_working_3-way'!AH45</f>
        <v>-0.26526326197821803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1.0898675341682487</v>
      </c>
      <c r="AS45" s="11">
        <f>IF(('OddsRatio_working_3-way'!X45=0),IF(Q45&gt;0,-Q45^(1/3),(-Q45)^(1/3)),'OddsRatio_working_3-way'!AM45-'OddsRatio_working_3-way'!R45/3)</f>
        <v>-0.82460427219003085</v>
      </c>
      <c r="AT45" s="11">
        <f>IF(('OddsRatio_working_3-way'!X45=0),IF(Q45&gt;0,-Q45^(1/3),(-Q45)^(1/3)),'OddsRatio_working_3-way'!AN45-'OddsRatio_working_3-way'!R45/3)</f>
        <v>-0.26526326197821803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3.16</v>
      </c>
      <c r="C46" s="4">
        <f>IF('True_Odds_Calculator_3-way'!C45="","",'True_Odds_Calculator_3-way'!C45)</f>
        <v>3.65</v>
      </c>
      <c r="D46" s="9">
        <f t="shared" si="13"/>
        <v>0.43761775277872289</v>
      </c>
      <c r="E46" s="9">
        <f t="shared" si="14"/>
        <v>0.30182495542101645</v>
      </c>
      <c r="F46" s="9">
        <f t="shared" si="15"/>
        <v>0.26055729180026049</v>
      </c>
      <c r="G46" s="9">
        <f t="shared" si="16"/>
        <v>1.0709160442157994</v>
      </c>
      <c r="H46" s="9">
        <f t="shared" si="17"/>
        <v>2.2850992530589593</v>
      </c>
      <c r="I46" s="9">
        <f t="shared" si="18"/>
        <v>3.3131786555061269</v>
      </c>
      <c r="J46" s="9">
        <f t="shared" si="19"/>
        <v>3.8379275171718694</v>
      </c>
      <c r="K46" s="11">
        <f t="shared" si="20"/>
        <v>0.45454545454545453</v>
      </c>
      <c r="L46" s="11">
        <f t="shared" si="21"/>
        <v>0.31645569620253161</v>
      </c>
      <c r="M46" s="11">
        <f t="shared" si="22"/>
        <v>0.27397260273972601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-0.27069375916263372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0.2368491574317827</v>
      </c>
      <c r="Q46" s="11">
        <f>2*'OddsRatio_working_3-way'!K46*'OddsRatio_working_3-way'!L46*'OddsRatio_working_3-way'!M46</f>
        <v>7.8818355218563271E-2</v>
      </c>
      <c r="R46" s="11">
        <f t="shared" si="23"/>
        <v>0</v>
      </c>
      <c r="S46" s="11">
        <f t="shared" si="24"/>
        <v>-0.87497088283251823</v>
      </c>
      <c r="T46" s="11">
        <f t="shared" si="25"/>
        <v>-0.29117167481947354</v>
      </c>
      <c r="U46" s="11">
        <f>'OddsRatio_working_3-way'!S46-'OddsRatio_working_3-way'!R46^2/3</f>
        <v>-0.87497088283251823</v>
      </c>
      <c r="V46" s="11">
        <f>'OddsRatio_working_3-way'!S46*'OddsRatio_working_3-way'!R46/3-2*'OddsRatio_working_3-way'!R46^3/27-'OddsRatio_working_3-way'!T46</f>
        <v>0.29117167481947354</v>
      </c>
      <c r="W46" s="11">
        <f>'OddsRatio_working_3-way'!V46^2+4*'OddsRatio_working_3-way'!U46^3/27</f>
        <v>-1.445683337266207E-2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0.1575101406178657</v>
      </c>
      <c r="Y46" s="11">
        <f>IF('OddsRatio_working_3-way'!W46&gt;=0,IF('OddsRatio_working_3-way'!V46+SQRT('OddsRatio_working_3-way'!W46)&gt;0,0,PI()),ACOS('OddsRatio_working_3-way'!V46/(2*'OddsRatio_working_3-way'!X46)))</f>
        <v>0.39161195302887508</v>
      </c>
      <c r="Z46" s="11">
        <f>'OddsRatio_working_3-way'!X46^(1/3)*COS('OddsRatio_working_3-way'!Y46/3)</f>
        <v>0.53545802210789961</v>
      </c>
      <c r="AA46" s="11">
        <f>'OddsRatio_working_3-way'!X46^(1/3)*COS(('OddsRatio_working_3-way'!Y46+2*PI())/3)</f>
        <v>-0.32860799452404038</v>
      </c>
      <c r="AB46" s="11">
        <f>'OddsRatio_working_3-way'!X46^(1/3)*COS(('OddsRatio_working_3-way'!Y46+4*PI())/3)</f>
        <v>-0.20685002758385931</v>
      </c>
      <c r="AC46" s="11">
        <f>'OddsRatio_working_3-way'!X46^(1/3)*SIN('OddsRatio_working_3-way'!Y46/3)</f>
        <v>7.0296994988895245E-2</v>
      </c>
      <c r="AD46" s="11">
        <f>'OddsRatio_working_3-way'!X46^(1/3)*SIN(('OddsRatio_working_3-way'!Y46+2*PI())/3)</f>
        <v>0.42857175231116301</v>
      </c>
      <c r="AE46" s="11">
        <f>'OddsRatio_working_3-way'!X46^(1/3)*SIN(('OddsRatio_working_3-way'!Y46+4*PI())/3)</f>
        <v>-0.4988687473000582</v>
      </c>
      <c r="AF46" s="11">
        <f>-'OddsRatio_working_3-way'!U46/(3*'OddsRatio_working_3-way'!X46^(1/3))*COS(('OddsRatio_working_3-way'!Y46)/3)</f>
        <v>0.53545802210789972</v>
      </c>
      <c r="AG46" s="11">
        <f>-'OddsRatio_working_3-way'!U46/(3*'OddsRatio_working_3-way'!X46^(1/3))*COS(('OddsRatio_working_3-way'!Y46+2*PI())/3)</f>
        <v>-0.32860799452404049</v>
      </c>
      <c r="AH46" s="11">
        <f>-'OddsRatio_working_3-way'!U46/(3*'OddsRatio_working_3-way'!X46^(1/3))*COS(('OddsRatio_working_3-way'!Y46+4*PI())/3)</f>
        <v>-0.20685002758385937</v>
      </c>
      <c r="AI46" s="11">
        <f>'OddsRatio_working_3-way'!U46/(3*'OddsRatio_working_3-way'!X46^(1/3))*SIN(('OddsRatio_working_3-way'!Y46)/3)</f>
        <v>-7.0296994988895259E-2</v>
      </c>
      <c r="AJ46" s="11">
        <f>'OddsRatio_working_3-way'!U46/(3*'OddsRatio_working_3-way'!X46^(1/3))*SIN(('OddsRatio_working_3-way'!Y46+2*PI())/3)</f>
        <v>-0.42857175231116312</v>
      </c>
      <c r="AK46" s="11">
        <f>'OddsRatio_working_3-way'!U46/(3*'OddsRatio_working_3-way'!X46^(1/3))*SIN(('OddsRatio_working_3-way'!Y46+4*PI())/3)</f>
        <v>0.49886874730005831</v>
      </c>
      <c r="AL46" s="11">
        <f>'OddsRatio_working_3-way'!Z46+'OddsRatio_working_3-way'!AF46</f>
        <v>1.0709160442157994</v>
      </c>
      <c r="AM46" s="11">
        <f>'OddsRatio_working_3-way'!AA46+'OddsRatio_working_3-way'!AG46</f>
        <v>-0.65721598904808087</v>
      </c>
      <c r="AN46" s="11">
        <f>'OddsRatio_working_3-way'!AB46+'OddsRatio_working_3-way'!AH46</f>
        <v>-0.41370005516771868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1.0709160442157994</v>
      </c>
      <c r="AS46" s="11">
        <f>IF(('OddsRatio_working_3-way'!X46=0),IF(Q46&gt;0,-Q46^(1/3),(-Q46)^(1/3)),'OddsRatio_working_3-way'!AM46-'OddsRatio_working_3-way'!R46/3)</f>
        <v>-0.65721598904808087</v>
      </c>
      <c r="AT46" s="11">
        <f>IF(('OddsRatio_working_3-way'!X46=0),IF(Q46&gt;0,-Q46^(1/3),(-Q46)^(1/3)),'OddsRatio_working_3-way'!AN46-'OddsRatio_working_3-way'!R46/3)</f>
        <v>-0.41370005516771868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3.03</v>
      </c>
      <c r="B47" s="4">
        <f>IF('True_Odds_Calculator_3-way'!B46="","",'True_Odds_Calculator_3-way'!B46)</f>
        <v>3.01</v>
      </c>
      <c r="C47" s="4">
        <f>IF('True_Odds_Calculator_3-way'!C46="","",'True_Odds_Calculator_3-way'!C46)</f>
        <v>2.62</v>
      </c>
      <c r="D47" s="9">
        <f t="shared" si="13"/>
        <v>0.31574135304604473</v>
      </c>
      <c r="E47" s="9">
        <f t="shared" si="14"/>
        <v>0.31788435916912744</v>
      </c>
      <c r="F47" s="9">
        <f t="shared" si="15"/>
        <v>0.36637428778482778</v>
      </c>
      <c r="G47" s="9">
        <f t="shared" si="16"/>
        <v>1.0675612232880849</v>
      </c>
      <c r="H47" s="9">
        <f t="shared" si="17"/>
        <v>3.1671492832748123</v>
      </c>
      <c r="I47" s="9">
        <f t="shared" si="18"/>
        <v>3.1457980588090502</v>
      </c>
      <c r="J47" s="9">
        <f t="shared" si="19"/>
        <v>2.7294491817266979</v>
      </c>
      <c r="K47" s="11">
        <f t="shared" si="20"/>
        <v>0.33003300330033003</v>
      </c>
      <c r="L47" s="11">
        <f t="shared" si="21"/>
        <v>0.33222591362126247</v>
      </c>
      <c r="M47" s="11">
        <f t="shared" si="22"/>
        <v>0.38167938931297707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-0.27662835518417817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0.23686779420758644</v>
      </c>
      <c r="Q47" s="11">
        <f>2*'OddsRatio_working_3-way'!K47*'OddsRatio_working_3-way'!L47*'OddsRatio_working_3-way'!M47</f>
        <v>8.3698867211161265E-2</v>
      </c>
      <c r="R47" s="11">
        <f t="shared" si="23"/>
        <v>0</v>
      </c>
      <c r="S47" s="11">
        <f t="shared" si="24"/>
        <v>-0.85626722557013624</v>
      </c>
      <c r="T47" s="11">
        <f t="shared" si="25"/>
        <v>-0.30256792422973006</v>
      </c>
      <c r="U47" s="11">
        <f>'OddsRatio_working_3-way'!S47-'OddsRatio_working_3-way'!R47^2/3</f>
        <v>-0.85626722557013624</v>
      </c>
      <c r="V47" s="11">
        <f>'OddsRatio_working_3-way'!S47*'OddsRatio_working_3-way'!R47/3-2*'OddsRatio_working_3-way'!R47^3/27-'OddsRatio_working_3-way'!T47</f>
        <v>0.30256792422973006</v>
      </c>
      <c r="W47" s="11">
        <f>'OddsRatio_working_3-way'!V47^2+4*'OddsRatio_working_3-way'!U47^3/27</f>
        <v>-1.461483343574585E-3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0.15248674706041035</v>
      </c>
      <c r="Y47" s="11">
        <f>IF('OddsRatio_working_3-way'!W47&gt;=0,IF('OddsRatio_working_3-way'!V47+SQRT('OddsRatio_working_3-way'!W47)&gt;0,0,PI()),ACOS('OddsRatio_working_3-way'!V47/(2*'OddsRatio_working_3-way'!X47)))</f>
        <v>0.12568366094229844</v>
      </c>
      <c r="Z47" s="11">
        <f>'OddsRatio_working_3-way'!X47^(1/3)*COS('OddsRatio_working_3-way'!Y47/3)</f>
        <v>0.53378061164404245</v>
      </c>
      <c r="AA47" s="11">
        <f>'OddsRatio_working_3-way'!X47^(1/3)*COS(('OddsRatio_working_3-way'!Y47+2*PI())/3)</f>
        <v>-0.28626813767230957</v>
      </c>
      <c r="AB47" s="11">
        <f>'OddsRatio_working_3-way'!X47^(1/3)*COS(('OddsRatio_working_3-way'!Y47+4*PI())/3)</f>
        <v>-0.24751247397173287</v>
      </c>
      <c r="AC47" s="11">
        <f>'OddsRatio_working_3-way'!X47^(1/3)*SIN('OddsRatio_working_3-way'!Y47/3)</f>
        <v>2.2375592870150736E-2</v>
      </c>
      <c r="AD47" s="11">
        <f>'OddsRatio_working_3-way'!X47^(1/3)*SIN(('OddsRatio_working_3-way'!Y47+2*PI())/3)</f>
        <v>0.45107977329626109</v>
      </c>
      <c r="AE47" s="11">
        <f>'OddsRatio_working_3-way'!X47^(1/3)*SIN(('OddsRatio_working_3-way'!Y47+4*PI())/3)</f>
        <v>-0.47345536616641171</v>
      </c>
      <c r="AF47" s="11">
        <f>-'OddsRatio_working_3-way'!U47/(3*'OddsRatio_working_3-way'!X47^(1/3))*COS(('OddsRatio_working_3-way'!Y47)/3)</f>
        <v>0.53378061164404245</v>
      </c>
      <c r="AG47" s="11">
        <f>-'OddsRatio_working_3-way'!U47/(3*'OddsRatio_working_3-way'!X47^(1/3))*COS(('OddsRatio_working_3-way'!Y47+2*PI())/3)</f>
        <v>-0.28626813767230957</v>
      </c>
      <c r="AH47" s="11">
        <f>-'OddsRatio_working_3-way'!U47/(3*'OddsRatio_working_3-way'!X47^(1/3))*COS(('OddsRatio_working_3-way'!Y47+4*PI())/3)</f>
        <v>-0.24751247397173287</v>
      </c>
      <c r="AI47" s="11">
        <f>'OddsRatio_working_3-way'!U47/(3*'OddsRatio_working_3-way'!X47^(1/3))*SIN(('OddsRatio_working_3-way'!Y47)/3)</f>
        <v>-2.2375592870150736E-2</v>
      </c>
      <c r="AJ47" s="11">
        <f>'OddsRatio_working_3-way'!U47/(3*'OddsRatio_working_3-way'!X47^(1/3))*SIN(('OddsRatio_working_3-way'!Y47+2*PI())/3)</f>
        <v>-0.45107977329626109</v>
      </c>
      <c r="AK47" s="11">
        <f>'OddsRatio_working_3-way'!U47/(3*'OddsRatio_working_3-way'!X47^(1/3))*SIN(('OddsRatio_working_3-way'!Y47+4*PI())/3)</f>
        <v>0.47345536616641171</v>
      </c>
      <c r="AL47" s="11">
        <f>'OddsRatio_working_3-way'!Z47+'OddsRatio_working_3-way'!AF47</f>
        <v>1.0675612232880849</v>
      </c>
      <c r="AM47" s="11">
        <f>'OddsRatio_working_3-way'!AA47+'OddsRatio_working_3-way'!AG47</f>
        <v>-0.57253627534461915</v>
      </c>
      <c r="AN47" s="11">
        <f>'OddsRatio_working_3-way'!AB47+'OddsRatio_working_3-way'!AH47</f>
        <v>-0.49502494794346574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1.0675612232880849</v>
      </c>
      <c r="AS47" s="11">
        <f>IF(('OddsRatio_working_3-way'!X47=0),IF(Q47&gt;0,-Q47^(1/3),(-Q47)^(1/3)),'OddsRatio_working_3-way'!AM47-'OddsRatio_working_3-way'!R47/3)</f>
        <v>-0.57253627534461915</v>
      </c>
      <c r="AT47" s="11">
        <f>IF(('OddsRatio_working_3-way'!X47=0),IF(Q47&gt;0,-Q47^(1/3),(-Q47)^(1/3)),'OddsRatio_working_3-way'!AN47-'OddsRatio_working_3-way'!R47/3)</f>
        <v>-0.49502494794346574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3.64</v>
      </c>
      <c r="C48" s="4">
        <f>IF('True_Odds_Calculator_3-way'!C47="","",'True_Odds_Calculator_3-way'!C47)</f>
        <v>4.4800000000000004</v>
      </c>
      <c r="D48" s="9">
        <f t="shared" si="13"/>
        <v>0.53027398771839529</v>
      </c>
      <c r="E48" s="9">
        <f t="shared" si="14"/>
        <v>0.2596121090441908</v>
      </c>
      <c r="F48" s="9">
        <f t="shared" si="15"/>
        <v>0.21011390323741391</v>
      </c>
      <c r="G48" s="9">
        <f t="shared" si="16"/>
        <v>1.0802653224763272</v>
      </c>
      <c r="H48" s="9">
        <f t="shared" si="17"/>
        <v>1.8858175644305886</v>
      </c>
      <c r="I48" s="9">
        <f t="shared" si="18"/>
        <v>3.8519004513375048</v>
      </c>
      <c r="J48" s="9">
        <f t="shared" si="19"/>
        <v>4.7593233222176181</v>
      </c>
      <c r="K48" s="11">
        <f t="shared" si="20"/>
        <v>0.54945054945054939</v>
      </c>
      <c r="L48" s="11">
        <f t="shared" si="21"/>
        <v>0.27472527472527469</v>
      </c>
      <c r="M48" s="11">
        <f t="shared" si="22"/>
        <v>0.2232142857142857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-0.25383192161057144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0.23383455241775486</v>
      </c>
      <c r="Q48" s="11">
        <f>2*'OddsRatio_working_3-way'!K48*'OddsRatio_working_3-way'!L48*'OddsRatio_working_3-way'!M48</f>
        <v>6.7387479082926471E-2</v>
      </c>
      <c r="R48" s="11">
        <f t="shared" si="23"/>
        <v>0</v>
      </c>
      <c r="S48" s="11">
        <f t="shared" si="24"/>
        <v>-0.9212180679800529</v>
      </c>
      <c r="T48" s="11">
        <f t="shared" si="25"/>
        <v>-0.26548071123344463</v>
      </c>
      <c r="U48" s="11">
        <f>'OddsRatio_working_3-way'!S48-'OddsRatio_working_3-way'!R48^2/3</f>
        <v>-0.9212180679800529</v>
      </c>
      <c r="V48" s="11">
        <f>'OddsRatio_working_3-way'!S48*'OddsRatio_working_3-way'!R48/3-2*'OddsRatio_working_3-way'!R48^3/27-'OddsRatio_working_3-way'!T48</f>
        <v>0.26548071123344463</v>
      </c>
      <c r="W48" s="11">
        <f>'OddsRatio_working_3-way'!V48^2+4*'OddsRatio_working_3-way'!U48^3/27</f>
        <v>-4.5339994186020277E-2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0.17016168944788651</v>
      </c>
      <c r="Y48" s="11">
        <f>IF('OddsRatio_working_3-way'!W48&gt;=0,IF('OddsRatio_working_3-way'!V48+SQRT('OddsRatio_working_3-way'!W48)&gt;0,0,PI()),ACOS('OddsRatio_working_3-way'!V48/(2*'OddsRatio_working_3-way'!X48)))</f>
        <v>0.67599678924335205</v>
      </c>
      <c r="Z48" s="11">
        <f>'OddsRatio_working_3-way'!X48^(1/3)*COS('OddsRatio_working_3-way'!Y48/3)</f>
        <v>0.54013266123816372</v>
      </c>
      <c r="AA48" s="11">
        <f>'OddsRatio_working_3-way'!X48^(1/3)*COS(('OddsRatio_working_3-way'!Y48+2*PI())/3)</f>
        <v>-0.37729061981163164</v>
      </c>
      <c r="AB48" s="11">
        <f>'OddsRatio_working_3-way'!X48^(1/3)*COS(('OddsRatio_working_3-way'!Y48+4*PI())/3)</f>
        <v>-0.16284204142653219</v>
      </c>
      <c r="AC48" s="11">
        <f>'OddsRatio_working_3-way'!X48^(1/3)*SIN('OddsRatio_working_3-way'!Y48/3)</f>
        <v>0.12381194445796975</v>
      </c>
      <c r="AD48" s="11">
        <f>'OddsRatio_working_3-way'!X48^(1/3)*SIN(('OddsRatio_working_3-way'!Y48+2*PI())/3)</f>
        <v>0.40586263381695925</v>
      </c>
      <c r="AE48" s="11">
        <f>'OddsRatio_working_3-way'!X48^(1/3)*SIN(('OddsRatio_working_3-way'!Y48+4*PI())/3)</f>
        <v>-0.52967457827492903</v>
      </c>
      <c r="AF48" s="11">
        <f>-'OddsRatio_working_3-way'!U48/(3*'OddsRatio_working_3-way'!X48^(1/3))*COS(('OddsRatio_working_3-way'!Y48)/3)</f>
        <v>0.54013266123816361</v>
      </c>
      <c r="AG48" s="11">
        <f>-'OddsRatio_working_3-way'!U48/(3*'OddsRatio_working_3-way'!X48^(1/3))*COS(('OddsRatio_working_3-way'!Y48+2*PI())/3)</f>
        <v>-0.37729061981163159</v>
      </c>
      <c r="AH48" s="11">
        <f>-'OddsRatio_working_3-way'!U48/(3*'OddsRatio_working_3-way'!X48^(1/3))*COS(('OddsRatio_working_3-way'!Y48+4*PI())/3)</f>
        <v>-0.16284204142653216</v>
      </c>
      <c r="AI48" s="11">
        <f>'OddsRatio_working_3-way'!U48/(3*'OddsRatio_working_3-way'!X48^(1/3))*SIN(('OddsRatio_working_3-way'!Y48)/3)</f>
        <v>-0.12381194445796972</v>
      </c>
      <c r="AJ48" s="11">
        <f>'OddsRatio_working_3-way'!U48/(3*'OddsRatio_working_3-way'!X48^(1/3))*SIN(('OddsRatio_working_3-way'!Y48+2*PI())/3)</f>
        <v>-0.40586263381695914</v>
      </c>
      <c r="AK48" s="11">
        <f>'OddsRatio_working_3-way'!U48/(3*'OddsRatio_working_3-way'!X48^(1/3))*SIN(('OddsRatio_working_3-way'!Y48+4*PI())/3)</f>
        <v>0.52967457827492892</v>
      </c>
      <c r="AL48" s="11">
        <f>'OddsRatio_working_3-way'!Z48+'OddsRatio_working_3-way'!AF48</f>
        <v>1.0802653224763272</v>
      </c>
      <c r="AM48" s="11">
        <f>'OddsRatio_working_3-way'!AA48+'OddsRatio_working_3-way'!AG48</f>
        <v>-0.75458123962326318</v>
      </c>
      <c r="AN48" s="11">
        <f>'OddsRatio_working_3-way'!AB48+'OddsRatio_working_3-way'!AH48</f>
        <v>-0.32568408285306438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1.0802653224763272</v>
      </c>
      <c r="AS48" s="11">
        <f>IF(('OddsRatio_working_3-way'!X48=0),IF(Q48&gt;0,-Q48^(1/3),(-Q48)^(1/3)),'OddsRatio_working_3-way'!AM48-'OddsRatio_working_3-way'!R48/3)</f>
        <v>-0.75458123962326318</v>
      </c>
      <c r="AT48" s="11">
        <f>IF(('OddsRatio_working_3-way'!X48=0),IF(Q48&gt;0,-Q48^(1/3),(-Q48)^(1/3)),'OddsRatio_working_3-way'!AN48-'OddsRatio_working_3-way'!R48/3)</f>
        <v>-0.32568408285306438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2.86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2.46</v>
      </c>
      <c r="D49" s="9">
        <f t="shared" si="13"/>
        <v>0.33812083509712554</v>
      </c>
      <c r="E49" s="9">
        <f t="shared" si="14"/>
        <v>0.26764289468631697</v>
      </c>
      <c r="F49" s="9">
        <f t="shared" si="15"/>
        <v>0.39423627021655749</v>
      </c>
      <c r="G49" s="9">
        <f t="shared" si="16"/>
        <v>1.0524314873599088</v>
      </c>
      <c r="H49" s="9">
        <f t="shared" si="17"/>
        <v>2.95752256648943</v>
      </c>
      <c r="I49" s="9">
        <f t="shared" si="18"/>
        <v>3.7363218671357621</v>
      </c>
      <c r="J49" s="9">
        <f t="shared" si="19"/>
        <v>2.5365499715454671</v>
      </c>
      <c r="K49" s="11">
        <f t="shared" si="20"/>
        <v>0.34965034965034969</v>
      </c>
      <c r="L49" s="11">
        <f t="shared" si="21"/>
        <v>0.27777777777777779</v>
      </c>
      <c r="M49" s="11">
        <f t="shared" si="22"/>
        <v>0.4065040650406504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-0.27876324217787629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0.23373194104901424</v>
      </c>
      <c r="Q49" s="11">
        <f>2*'OddsRatio_working_3-way'!K49*'OddsRatio_working_3-way'!L49*'OddsRatio_working_3-way'!M49</f>
        <v>7.8963493597639947E-2</v>
      </c>
      <c r="R49" s="11">
        <f t="shared" si="23"/>
        <v>0</v>
      </c>
      <c r="S49" s="11">
        <f t="shared" si="24"/>
        <v>-0.83846040540693667</v>
      </c>
      <c r="T49" s="11">
        <f t="shared" si="25"/>
        <v>-0.28326365047531649</v>
      </c>
      <c r="U49" s="11">
        <f>'OddsRatio_working_3-way'!S49-'OddsRatio_working_3-way'!R49^2/3</f>
        <v>-0.83846040540693667</v>
      </c>
      <c r="V49" s="11">
        <f>'OddsRatio_working_3-way'!S49*'OddsRatio_working_3-way'!R49/3-2*'OddsRatio_working_3-way'!R49^3/27-'OddsRatio_working_3-way'!T49</f>
        <v>0.28326365047531649</v>
      </c>
      <c r="W49" s="11">
        <f>'OddsRatio_working_3-way'!V49^2+4*'OddsRatio_working_3-way'!U49^3/27</f>
        <v>-7.0877718455949063E-3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0.14775492168299942</v>
      </c>
      <c r="Y49" s="11">
        <f>IF('OddsRatio_working_3-way'!W49&gt;=0,IF('OddsRatio_working_3-way'!V49+SQRT('OddsRatio_working_3-way'!W49)&gt;0,0,PI()),ACOS('OddsRatio_working_3-way'!V49/(2*'OddsRatio_working_3-way'!X49)))</f>
        <v>0.28889557681311318</v>
      </c>
      <c r="Z49" s="11">
        <f>'OddsRatio_working_3-way'!X49^(1/3)*COS('OddsRatio_working_3-way'!Y49/3)</f>
        <v>0.5262157436799545</v>
      </c>
      <c r="AA49" s="11">
        <f>'OddsRatio_working_3-way'!X49^(1/3)*COS(('OddsRatio_working_3-way'!Y49+2*PI())/3)</f>
        <v>-0.30712882911317341</v>
      </c>
      <c r="AB49" s="11">
        <f>'OddsRatio_working_3-way'!X49^(1/3)*COS(('OddsRatio_working_3-way'!Y49+4*PI())/3)</f>
        <v>-0.21908691456678092</v>
      </c>
      <c r="AC49" s="11">
        <f>'OddsRatio_working_3-way'!X49^(1/3)*SIN('OddsRatio_working_3-way'!Y49/3)</f>
        <v>5.0831023063329768E-2</v>
      </c>
      <c r="AD49" s="11">
        <f>'OddsRatio_working_3-way'!X49^(1/3)*SIN(('OddsRatio_working_3-way'!Y49+2*PI())/3)</f>
        <v>0.43030069036649637</v>
      </c>
      <c r="AE49" s="11">
        <f>'OddsRatio_working_3-way'!X49^(1/3)*SIN(('OddsRatio_working_3-way'!Y49+4*PI())/3)</f>
        <v>-0.48113171342982614</v>
      </c>
      <c r="AF49" s="11">
        <f>-'OddsRatio_working_3-way'!U49/(3*'OddsRatio_working_3-way'!X49^(1/3))*COS(('OddsRatio_working_3-way'!Y49)/3)</f>
        <v>0.52621574367995438</v>
      </c>
      <c r="AG49" s="11">
        <f>-'OddsRatio_working_3-way'!U49/(3*'OddsRatio_working_3-way'!X49^(1/3))*COS(('OddsRatio_working_3-way'!Y49+2*PI())/3)</f>
        <v>-0.30712882911317335</v>
      </c>
      <c r="AH49" s="11">
        <f>-'OddsRatio_working_3-way'!U49/(3*'OddsRatio_working_3-way'!X49^(1/3))*COS(('OddsRatio_working_3-way'!Y49+4*PI())/3)</f>
        <v>-0.21908691456678089</v>
      </c>
      <c r="AI49" s="11">
        <f>'OddsRatio_working_3-way'!U49/(3*'OddsRatio_working_3-way'!X49^(1/3))*SIN(('OddsRatio_working_3-way'!Y49)/3)</f>
        <v>-5.0831023063329754E-2</v>
      </c>
      <c r="AJ49" s="11">
        <f>'OddsRatio_working_3-way'!U49/(3*'OddsRatio_working_3-way'!X49^(1/3))*SIN(('OddsRatio_working_3-way'!Y49+2*PI())/3)</f>
        <v>-0.43030069036649626</v>
      </c>
      <c r="AK49" s="11">
        <f>'OddsRatio_working_3-way'!U49/(3*'OddsRatio_working_3-way'!X49^(1/3))*SIN(('OddsRatio_working_3-way'!Y49+4*PI())/3)</f>
        <v>0.48113171342982602</v>
      </c>
      <c r="AL49" s="11">
        <f>'OddsRatio_working_3-way'!Z49+'OddsRatio_working_3-way'!AF49</f>
        <v>1.0524314873599088</v>
      </c>
      <c r="AM49" s="11">
        <f>'OddsRatio_working_3-way'!AA49+'OddsRatio_working_3-way'!AG49</f>
        <v>-0.61425765822634681</v>
      </c>
      <c r="AN49" s="11">
        <f>'OddsRatio_working_3-way'!AB49+'OddsRatio_working_3-way'!AH49</f>
        <v>-0.43817382913356184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1.0524314873599088</v>
      </c>
      <c r="AS49" s="11">
        <f>IF(('OddsRatio_working_3-way'!X49=0),IF(Q49&gt;0,-Q49^(1/3),(-Q49)^(1/3)),'OddsRatio_working_3-way'!AM49-'OddsRatio_working_3-way'!R49/3)</f>
        <v>-0.61425765822634681</v>
      </c>
      <c r="AT49" s="11">
        <f>IF(('OddsRatio_working_3-way'!X49=0),IF(Q49&gt;0,-Q49^(1/3),(-Q49)^(1/3)),'OddsRatio_working_3-way'!AN49-'OddsRatio_working_3-way'!R49/3)</f>
        <v>-0.43817382913356184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1.43</v>
      </c>
      <c r="B50" s="4">
        <f>IF('True_Odds_Calculator_3-way'!B49="","",'True_Odds_Calculator_3-way'!B49)</f>
        <v>5.01</v>
      </c>
      <c r="C50" s="4">
        <f>IF('True_Odds_Calculator_3-way'!C49="","",'True_Odds_Calculator_3-way'!C49)</f>
        <v>7.52</v>
      </c>
      <c r="D50" s="9">
        <f t="shared" si="13"/>
        <v>0.6852156258453086</v>
      </c>
      <c r="E50" s="9">
        <f t="shared" si="14"/>
        <v>0.18924620011862645</v>
      </c>
      <c r="F50" s="9">
        <f t="shared" si="15"/>
        <v>0.12553817403606499</v>
      </c>
      <c r="G50" s="9">
        <f t="shared" si="16"/>
        <v>1.0683595885274573</v>
      </c>
      <c r="H50" s="9">
        <f t="shared" si="17"/>
        <v>1.4593946230668065</v>
      </c>
      <c r="I50" s="9">
        <f t="shared" si="18"/>
        <v>5.2841219499951038</v>
      </c>
      <c r="J50" s="9">
        <f t="shared" si="19"/>
        <v>7.9657045171990228</v>
      </c>
      <c r="K50" s="11">
        <f t="shared" si="20"/>
        <v>0.69930069930069938</v>
      </c>
      <c r="L50" s="11">
        <f t="shared" si="21"/>
        <v>0.19960079840319361</v>
      </c>
      <c r="M50" s="11">
        <f t="shared" si="22"/>
        <v>0.13297872340425532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-0.20867423017378417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0.20343185077546141</v>
      </c>
      <c r="Q50" s="11">
        <f>2*'OddsRatio_working_3-way'!K50*'OddsRatio_working_3-way'!L50*'OddsRatio_working_3-way'!M50</f>
        <v>3.7122600506471065E-2</v>
      </c>
      <c r="R50" s="11">
        <f t="shared" si="23"/>
        <v>0</v>
      </c>
      <c r="S50" s="11">
        <f t="shared" si="24"/>
        <v>-0.97487768665082941</v>
      </c>
      <c r="T50" s="11">
        <f t="shared" si="25"/>
        <v>-0.17789738807496888</v>
      </c>
      <c r="U50" s="11">
        <f>'OddsRatio_working_3-way'!S50-'OddsRatio_working_3-way'!R50^2/3</f>
        <v>-0.97487768665082941</v>
      </c>
      <c r="V50" s="11">
        <f>'OddsRatio_working_3-way'!S50*'OddsRatio_working_3-way'!R50/3-2*'OddsRatio_working_3-way'!R50^3/27-'OddsRatio_working_3-way'!T50</f>
        <v>0.17789738807496888</v>
      </c>
      <c r="W50" s="11">
        <f>'OddsRatio_working_3-way'!V50^2+4*'OddsRatio_working_3-way'!U50^3/27</f>
        <v>-0.10561334840871558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0.18524364300335092</v>
      </c>
      <c r="Y50" s="11">
        <f>IF('OddsRatio_working_3-way'!W50&gt;=0,IF('OddsRatio_working_3-way'!V50+SQRT('OddsRatio_working_3-way'!W50)&gt;0,0,PI()),ACOS('OddsRatio_working_3-way'!V50/(2*'OddsRatio_working_3-way'!X50)))</f>
        <v>1.069946257776567</v>
      </c>
      <c r="Z50" s="11">
        <f>'OddsRatio_working_3-way'!X50^(1/3)*COS('OddsRatio_working_3-way'!Y50/3)</f>
        <v>0.53417979426372864</v>
      </c>
      <c r="AA50" s="11">
        <f>'OddsRatio_working_3-way'!X50^(1/3)*COS(('OddsRatio_working_3-way'!Y50+2*PI())/3)</f>
        <v>-0.43945109407879246</v>
      </c>
      <c r="AB50" s="11">
        <f>'OddsRatio_working_3-way'!X50^(1/3)*COS(('OddsRatio_working_3-way'!Y50+4*PI())/3)</f>
        <v>-9.4728700184936371E-2</v>
      </c>
      <c r="AC50" s="11">
        <f>'OddsRatio_working_3-way'!X50^(1/3)*SIN('OddsRatio_working_3-way'!Y50/3)</f>
        <v>0.19902556691031004</v>
      </c>
      <c r="AD50" s="11">
        <f>'OddsRatio_working_3-way'!X50^(1/3)*SIN(('OddsRatio_working_3-way'!Y50+2*PI())/3)</f>
        <v>0.36310048856557897</v>
      </c>
      <c r="AE50" s="11">
        <f>'OddsRatio_working_3-way'!X50^(1/3)*SIN(('OddsRatio_working_3-way'!Y50+4*PI())/3)</f>
        <v>-0.56212605547588901</v>
      </c>
      <c r="AF50" s="11">
        <f>-'OddsRatio_working_3-way'!U50/(3*'OddsRatio_working_3-way'!X50^(1/3))*COS(('OddsRatio_working_3-way'!Y50)/3)</f>
        <v>0.53417979426372864</v>
      </c>
      <c r="AG50" s="11">
        <f>-'OddsRatio_working_3-way'!U50/(3*'OddsRatio_working_3-way'!X50^(1/3))*COS(('OddsRatio_working_3-way'!Y50+2*PI())/3)</f>
        <v>-0.43945109407879246</v>
      </c>
      <c r="AH50" s="11">
        <f>-'OddsRatio_working_3-way'!U50/(3*'OddsRatio_working_3-way'!X50^(1/3))*COS(('OddsRatio_working_3-way'!Y50+4*PI())/3)</f>
        <v>-9.4728700184936371E-2</v>
      </c>
      <c r="AI50" s="11">
        <f>'OddsRatio_working_3-way'!U50/(3*'OddsRatio_working_3-way'!X50^(1/3))*SIN(('OddsRatio_working_3-way'!Y50)/3)</f>
        <v>-0.19902556691031004</v>
      </c>
      <c r="AJ50" s="11">
        <f>'OddsRatio_working_3-way'!U50/(3*'OddsRatio_working_3-way'!X50^(1/3))*SIN(('OddsRatio_working_3-way'!Y50+2*PI())/3)</f>
        <v>-0.36310048856557897</v>
      </c>
      <c r="AK50" s="11">
        <f>'OddsRatio_working_3-way'!U50/(3*'OddsRatio_working_3-way'!X50^(1/3))*SIN(('OddsRatio_working_3-way'!Y50+4*PI())/3)</f>
        <v>0.56212605547588901</v>
      </c>
      <c r="AL50" s="11">
        <f>'OddsRatio_working_3-way'!Z50+'OddsRatio_working_3-way'!AF50</f>
        <v>1.0683595885274573</v>
      </c>
      <c r="AM50" s="11">
        <f>'OddsRatio_working_3-way'!AA50+'OddsRatio_working_3-way'!AG50</f>
        <v>-0.87890218815758492</v>
      </c>
      <c r="AN50" s="11">
        <f>'OddsRatio_working_3-way'!AB50+'OddsRatio_working_3-way'!AH50</f>
        <v>-0.18945740036987274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1.0683595885274573</v>
      </c>
      <c r="AS50" s="11">
        <f>IF(('OddsRatio_working_3-way'!X50=0),IF(Q50&gt;0,-Q50^(1/3),(-Q50)^(1/3)),'OddsRatio_working_3-way'!AM50-'OddsRatio_working_3-way'!R50/3)</f>
        <v>-0.87890218815758492</v>
      </c>
      <c r="AT50" s="11">
        <f>IF(('OddsRatio_working_3-way'!X50=0),IF(Q50&gt;0,-Q50^(1/3),(-Q50)^(1/3)),'OddsRatio_working_3-way'!AN50-'OddsRatio_working_3-way'!R50/3)</f>
        <v>-0.18945740036987274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2.58</v>
      </c>
      <c r="B51" s="4">
        <f>IF('True_Odds_Calculator_3-way'!B50="","",'True_Odds_Calculator_3-way'!B50)</f>
        <v>3.8</v>
      </c>
      <c r="C51" s="4">
        <f>IF('True_Odds_Calculator_3-way'!C50="","",'True_Odds_Calculator_3-way'!C50)</f>
        <v>2.65</v>
      </c>
      <c r="D51" s="9">
        <f t="shared" si="13"/>
        <v>0.37756384780452423</v>
      </c>
      <c r="E51" s="9">
        <f t="shared" si="14"/>
        <v>0.25500469894597327</v>
      </c>
      <c r="F51" s="9">
        <f t="shared" si="15"/>
        <v>0.36743145324950233</v>
      </c>
      <c r="G51" s="9">
        <f t="shared" si="16"/>
        <v>1.0433915589642102</v>
      </c>
      <c r="H51" s="9">
        <f t="shared" si="17"/>
        <v>2.6485586631634526</v>
      </c>
      <c r="I51" s="9">
        <f t="shared" si="18"/>
        <v>3.9214963650997881</v>
      </c>
      <c r="J51" s="9">
        <f t="shared" si="19"/>
        <v>2.7215960722909465</v>
      </c>
      <c r="K51" s="11">
        <f t="shared" si="20"/>
        <v>0.38759689922480617</v>
      </c>
      <c r="L51" s="11">
        <f t="shared" si="21"/>
        <v>0.26315789473684209</v>
      </c>
      <c r="M51" s="11">
        <f t="shared" si="22"/>
        <v>0.37735849056603776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-0.28096348814115135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0.23209625643749565</v>
      </c>
      <c r="Q51" s="11">
        <f>2*'OddsRatio_working_3-way'!K51*'OddsRatio_working_3-way'!L51*'OddsRatio_working_3-way'!M51</f>
        <v>7.6980516231341847E-2</v>
      </c>
      <c r="R51" s="11">
        <f t="shared" si="23"/>
        <v>0</v>
      </c>
      <c r="S51" s="11">
        <f t="shared" si="24"/>
        <v>-0.8260726615156998</v>
      </c>
      <c r="T51" s="11">
        <f t="shared" si="25"/>
        <v>-0.27398761575976777</v>
      </c>
      <c r="U51" s="11">
        <f>'OddsRatio_working_3-way'!S51-'OddsRatio_working_3-way'!R51^2/3</f>
        <v>-0.8260726615156998</v>
      </c>
      <c r="V51" s="11">
        <f>'OddsRatio_working_3-way'!S51*'OddsRatio_working_3-way'!R51/3-2*'OddsRatio_working_3-way'!R51^3/27-'OddsRatio_working_3-way'!T51</f>
        <v>0.27398761575976777</v>
      </c>
      <c r="W51" s="11">
        <f>'OddsRatio_working_3-way'!V51^2+4*'OddsRatio_working_3-way'!U51^3/27</f>
        <v>-8.4431885892892189E-3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0.14449256224717189</v>
      </c>
      <c r="Y51" s="11">
        <f>IF('OddsRatio_working_3-way'!W51&gt;=0,IF('OddsRatio_working_3-way'!V51+SQRT('OddsRatio_working_3-way'!W51)&gt;0,0,PI()),ACOS('OddsRatio_working_3-way'!V51/(2*'OddsRatio_working_3-way'!X51)))</f>
        <v>0.32358111483529073</v>
      </c>
      <c r="Z51" s="11">
        <f>'OddsRatio_working_3-way'!X51^(1/3)*COS('OddsRatio_working_3-way'!Y51/3)</f>
        <v>0.5216957794821051</v>
      </c>
      <c r="AA51" s="11">
        <f>'OddsRatio_working_3-way'!X51^(1/3)*COS(('OddsRatio_working_3-way'!Y51+2*PI())/3)</f>
        <v>-0.30976926167443208</v>
      </c>
      <c r="AB51" s="11">
        <f>'OddsRatio_working_3-way'!X51^(1/3)*COS(('OddsRatio_working_3-way'!Y51+4*PI())/3)</f>
        <v>-0.21192651780767288</v>
      </c>
      <c r="AC51" s="11">
        <f>'OddsRatio_working_3-way'!X51^(1/3)*SIN('OddsRatio_working_3-way'!Y51/3)</f>
        <v>5.6489534509725062E-2</v>
      </c>
      <c r="AD51" s="11">
        <f>'OddsRatio_working_3-way'!X51^(1/3)*SIN(('OddsRatio_working_3-way'!Y51+2*PI())/3)</f>
        <v>0.42355703082376506</v>
      </c>
      <c r="AE51" s="11">
        <f>'OddsRatio_working_3-way'!X51^(1/3)*SIN(('OddsRatio_working_3-way'!Y51+4*PI())/3)</f>
        <v>-0.48004656533349005</v>
      </c>
      <c r="AF51" s="11">
        <f>-'OddsRatio_working_3-way'!U51/(3*'OddsRatio_working_3-way'!X51^(1/3))*COS(('OddsRatio_working_3-way'!Y51)/3)</f>
        <v>0.5216957794821051</v>
      </c>
      <c r="AG51" s="11">
        <f>-'OddsRatio_working_3-way'!U51/(3*'OddsRatio_working_3-way'!X51^(1/3))*COS(('OddsRatio_working_3-way'!Y51+2*PI())/3)</f>
        <v>-0.30976926167443208</v>
      </c>
      <c r="AH51" s="11">
        <f>-'OddsRatio_working_3-way'!U51/(3*'OddsRatio_working_3-way'!X51^(1/3))*COS(('OddsRatio_working_3-way'!Y51+4*PI())/3)</f>
        <v>-0.21192651780767288</v>
      </c>
      <c r="AI51" s="11">
        <f>'OddsRatio_working_3-way'!U51/(3*'OddsRatio_working_3-way'!X51^(1/3))*SIN(('OddsRatio_working_3-way'!Y51)/3)</f>
        <v>-5.6489534509725062E-2</v>
      </c>
      <c r="AJ51" s="11">
        <f>'OddsRatio_working_3-way'!U51/(3*'OddsRatio_working_3-way'!X51^(1/3))*SIN(('OddsRatio_working_3-way'!Y51+2*PI())/3)</f>
        <v>-0.42355703082376506</v>
      </c>
      <c r="AK51" s="11">
        <f>'OddsRatio_working_3-way'!U51/(3*'OddsRatio_working_3-way'!X51^(1/3))*SIN(('OddsRatio_working_3-way'!Y51+4*PI())/3)</f>
        <v>0.48004656533349005</v>
      </c>
      <c r="AL51" s="11">
        <f>'OddsRatio_working_3-way'!Z51+'OddsRatio_working_3-way'!AF51</f>
        <v>1.0433915589642102</v>
      </c>
      <c r="AM51" s="11">
        <f>'OddsRatio_working_3-way'!AA51+'OddsRatio_working_3-way'!AG51</f>
        <v>-0.61953852334886417</v>
      </c>
      <c r="AN51" s="11">
        <f>'OddsRatio_working_3-way'!AB51+'OddsRatio_working_3-way'!AH51</f>
        <v>-0.42385303561534576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1.0433915589642102</v>
      </c>
      <c r="AS51" s="11">
        <f>IF(('OddsRatio_working_3-way'!X51=0),IF(Q51&gt;0,-Q51^(1/3),(-Q51)^(1/3)),'OddsRatio_working_3-way'!AM51-'OddsRatio_working_3-way'!R51/3)</f>
        <v>-0.61953852334886417</v>
      </c>
      <c r="AT51" s="11">
        <f>IF(('OddsRatio_working_3-way'!X51=0),IF(Q51&gt;0,-Q51^(1/3),(-Q51)^(1/3)),'OddsRatio_working_3-way'!AN51-'OddsRatio_working_3-way'!R51/3)</f>
        <v>-0.42385303561534576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2.78</v>
      </c>
      <c r="B52" s="4">
        <f>IF('True_Odds_Calculator_3-way'!B51="","",'True_Odds_Calculator_3-way'!B51)</f>
        <v>3.09</v>
      </c>
      <c r="C52" s="4">
        <f>IF('True_Odds_Calculator_3-way'!C51="","",'True_Odds_Calculator_3-way'!C51)</f>
        <v>2.85</v>
      </c>
      <c r="D52" s="9">
        <f t="shared" si="13"/>
        <v>0.34806335263122001</v>
      </c>
      <c r="E52" s="9">
        <f t="shared" si="14"/>
        <v>0.31257386355031513</v>
      </c>
      <c r="F52" s="9">
        <f t="shared" si="15"/>
        <v>0.33936278381846474</v>
      </c>
      <c r="G52" s="9">
        <f t="shared" si="16"/>
        <v>1.0522697684109905</v>
      </c>
      <c r="H52" s="9">
        <f t="shared" si="17"/>
        <v>2.8730401877715628</v>
      </c>
      <c r="I52" s="9">
        <f t="shared" si="18"/>
        <v>3.1992438159789698</v>
      </c>
      <c r="J52" s="9">
        <f t="shared" si="19"/>
        <v>2.9466990715603329</v>
      </c>
      <c r="K52" s="11">
        <f t="shared" si="20"/>
        <v>0.35971223021582738</v>
      </c>
      <c r="L52" s="11">
        <f t="shared" si="21"/>
        <v>0.3236245954692557</v>
      </c>
      <c r="M52" s="11">
        <f t="shared" si="22"/>
        <v>0.35087719298245612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-0.28111879428496023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0.23364037436376905</v>
      </c>
      <c r="Q52" s="11">
        <f>2*'OddsRatio_working_3-way'!K52*'OddsRatio_working_3-way'!L52*'OddsRatio_working_3-way'!M52</f>
        <v>8.1692438588730459E-2</v>
      </c>
      <c r="R52" s="11">
        <f t="shared" si="23"/>
        <v>0</v>
      </c>
      <c r="S52" s="11">
        <f t="shared" si="24"/>
        <v>-0.83110905109722411</v>
      </c>
      <c r="T52" s="11">
        <f t="shared" si="25"/>
        <v>-0.2905975703137148</v>
      </c>
      <c r="U52" s="11">
        <f>'OddsRatio_working_3-way'!S52-'OddsRatio_working_3-way'!R52^2/3</f>
        <v>-0.83110905109722411</v>
      </c>
      <c r="V52" s="11">
        <f>'OddsRatio_working_3-way'!S52*'OddsRatio_working_3-way'!R52/3-2*'OddsRatio_working_3-way'!R52^3/27-'OddsRatio_working_3-way'!T52</f>
        <v>0.2905975703137148</v>
      </c>
      <c r="W52" s="11">
        <f>'OddsRatio_working_3-way'!V52^2+4*'OddsRatio_working_3-way'!U52^3/27</f>
        <v>-6.0225804667771166E-4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0.14581598499385462</v>
      </c>
      <c r="Y52" s="11">
        <f>IF('OddsRatio_working_3-way'!W52&gt;=0,IF('OddsRatio_working_3-way'!V52+SQRT('OddsRatio_working_3-way'!W52)&gt;0,0,PI()),ACOS('OddsRatio_working_3-way'!V52/(2*'OddsRatio_working_3-way'!X52)))</f>
        <v>8.4250031317401941E-2</v>
      </c>
      <c r="Z52" s="11">
        <f>'OddsRatio_working_3-way'!X52^(1/3)*COS('OddsRatio_working_3-way'!Y52/3)</f>
        <v>0.52613488420549526</v>
      </c>
      <c r="AA52" s="11">
        <f>'OddsRatio_working_3-way'!X52^(1/3)*COS(('OddsRatio_working_3-way'!Y52+2*PI())/3)</f>
        <v>-0.27586687532686383</v>
      </c>
      <c r="AB52" s="11">
        <f>'OddsRatio_working_3-way'!X52^(1/3)*COS(('OddsRatio_working_3-way'!Y52+4*PI())/3)</f>
        <v>-0.25026800887863138</v>
      </c>
      <c r="AC52" s="11">
        <f>'OddsRatio_working_3-way'!X52^(1/3)*SIN('OddsRatio_working_3-way'!Y52/3)</f>
        <v>1.4779512434836264E-2</v>
      </c>
      <c r="AD52" s="11">
        <f>'OddsRatio_working_3-way'!X52^(1/3)*SIN(('OddsRatio_working_3-way'!Y52+2*PI())/3)</f>
        <v>0.44825641932172477</v>
      </c>
      <c r="AE52" s="11">
        <f>'OddsRatio_working_3-way'!X52^(1/3)*SIN(('OddsRatio_working_3-way'!Y52+4*PI())/3)</f>
        <v>-0.46303593175656105</v>
      </c>
      <c r="AF52" s="11">
        <f>-'OddsRatio_working_3-way'!U52/(3*'OddsRatio_working_3-way'!X52^(1/3))*COS(('OddsRatio_working_3-way'!Y52)/3)</f>
        <v>0.52613488420549526</v>
      </c>
      <c r="AG52" s="11">
        <f>-'OddsRatio_working_3-way'!U52/(3*'OddsRatio_working_3-way'!X52^(1/3))*COS(('OddsRatio_working_3-way'!Y52+2*PI())/3)</f>
        <v>-0.27586687532686383</v>
      </c>
      <c r="AH52" s="11">
        <f>-'OddsRatio_working_3-way'!U52/(3*'OddsRatio_working_3-way'!X52^(1/3))*COS(('OddsRatio_working_3-way'!Y52+4*PI())/3)</f>
        <v>-0.25026800887863138</v>
      </c>
      <c r="AI52" s="11">
        <f>'OddsRatio_working_3-way'!U52/(3*'OddsRatio_working_3-way'!X52^(1/3))*SIN(('OddsRatio_working_3-way'!Y52)/3)</f>
        <v>-1.4779512434836264E-2</v>
      </c>
      <c r="AJ52" s="11">
        <f>'OddsRatio_working_3-way'!U52/(3*'OddsRatio_working_3-way'!X52^(1/3))*SIN(('OddsRatio_working_3-way'!Y52+2*PI())/3)</f>
        <v>-0.44825641932172477</v>
      </c>
      <c r="AK52" s="11">
        <f>'OddsRatio_working_3-way'!U52/(3*'OddsRatio_working_3-way'!X52^(1/3))*SIN(('OddsRatio_working_3-way'!Y52+4*PI())/3)</f>
        <v>0.46303593175656105</v>
      </c>
      <c r="AL52" s="11">
        <f>'OddsRatio_working_3-way'!Z52+'OddsRatio_working_3-way'!AF52</f>
        <v>1.0522697684109905</v>
      </c>
      <c r="AM52" s="11">
        <f>'OddsRatio_working_3-way'!AA52+'OddsRatio_working_3-way'!AG52</f>
        <v>-0.55173375065372765</v>
      </c>
      <c r="AN52" s="11">
        <f>'OddsRatio_working_3-way'!AB52+'OddsRatio_working_3-way'!AH52</f>
        <v>-0.50053601775726275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1.0522697684109905</v>
      </c>
      <c r="AS52" s="11">
        <f>IF(('OddsRatio_working_3-way'!X52=0),IF(Q52&gt;0,-Q52^(1/3),(-Q52)^(1/3)),'OddsRatio_working_3-way'!AM52-'OddsRatio_working_3-way'!R52/3)</f>
        <v>-0.55173375065372765</v>
      </c>
      <c r="AT52" s="11">
        <f>IF(('OddsRatio_working_3-way'!X52=0),IF(Q52&gt;0,-Q52^(1/3),(-Q52)^(1/3)),'OddsRatio_working_3-way'!AN52-'OddsRatio_working_3-way'!R52/3)</f>
        <v>-0.50053601775726275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5.26</v>
      </c>
      <c r="B53" s="4">
        <f>IF('True_Odds_Calculator_3-way'!B52="","",'True_Odds_Calculator_3-way'!B52)</f>
        <v>3.69</v>
      </c>
      <c r="C53" s="4">
        <f>IF('True_Odds_Calculator_3-way'!C52="","",'True_Odds_Calculator_3-way'!C52)</f>
        <v>1.74</v>
      </c>
      <c r="D53" s="9">
        <f t="shared" si="13"/>
        <v>0.18095962680120176</v>
      </c>
      <c r="E53" s="9">
        <f t="shared" si="14"/>
        <v>0.25919985737032203</v>
      </c>
      <c r="F53" s="9">
        <f t="shared" si="15"/>
        <v>0.55984051582847627</v>
      </c>
      <c r="G53" s="9">
        <f t="shared" si="16"/>
        <v>1.0624634997434519</v>
      </c>
      <c r="H53" s="9">
        <f t="shared" si="17"/>
        <v>5.5260945089071045</v>
      </c>
      <c r="I53" s="9">
        <f t="shared" si="18"/>
        <v>3.8580268143098846</v>
      </c>
      <c r="J53" s="9">
        <f t="shared" si="19"/>
        <v>1.7862229898101545</v>
      </c>
      <c r="K53" s="11">
        <f t="shared" si="20"/>
        <v>0.19011406844106465</v>
      </c>
      <c r="L53" s="11">
        <f t="shared" si="21"/>
        <v>0.2710027100271003</v>
      </c>
      <c r="M53" s="11">
        <f t="shared" si="22"/>
        <v>0.57471264367816088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-0.25109163245821531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0.22770102269441905</v>
      </c>
      <c r="Q53" s="11">
        <f>2*'OddsRatio_working_3-way'!K53*'OddsRatio_working_3-way'!L53*'OddsRatio_working_3-way'!M53</f>
        <v>5.9220031910122005E-2</v>
      </c>
      <c r="R53" s="11">
        <f t="shared" si="23"/>
        <v>0</v>
      </c>
      <c r="S53" s="11">
        <f t="shared" si="24"/>
        <v>-0.90684432796585235</v>
      </c>
      <c r="T53" s="11">
        <f t="shared" si="25"/>
        <v>-0.23585028035522823</v>
      </c>
      <c r="U53" s="11">
        <f>'OddsRatio_working_3-way'!S53-'OddsRatio_working_3-way'!R53^2/3</f>
        <v>-0.90684432796585235</v>
      </c>
      <c r="V53" s="11">
        <f>'OddsRatio_working_3-way'!S53*'OddsRatio_working_3-way'!R53/3-2*'OddsRatio_working_3-way'!R53^3/27-'OddsRatio_working_3-way'!T53</f>
        <v>0.23585028035522823</v>
      </c>
      <c r="W53" s="11">
        <f>'OddsRatio_working_3-way'!V53^2+4*'OddsRatio_working_3-way'!U53^3/27</f>
        <v>-5.48573887536477E-2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0.16619472276315475</v>
      </c>
      <c r="Y53" s="11">
        <f>IF('OddsRatio_working_3-way'!W53&gt;=0,IF('OddsRatio_working_3-way'!V53+SQRT('OddsRatio_working_3-way'!W53)&gt;0,0,PI()),ACOS('OddsRatio_working_3-way'!V53/(2*'OddsRatio_working_3-way'!X53)))</f>
        <v>0.78192263341851576</v>
      </c>
      <c r="Z53" s="11">
        <f>'OddsRatio_working_3-way'!X53^(1/3)*COS('OddsRatio_working_3-way'!Y53/3)</f>
        <v>0.53123174987172594</v>
      </c>
      <c r="AA53" s="11">
        <f>'OddsRatio_working_3-way'!X53^(1/3)*COS(('OddsRatio_working_3-way'!Y53+2*PI())/3)</f>
        <v>-0.38831755763675802</v>
      </c>
      <c r="AB53" s="11">
        <f>'OddsRatio_working_3-way'!X53^(1/3)*COS(('OddsRatio_working_3-way'!Y53+4*PI())/3)</f>
        <v>-0.14291419223496801</v>
      </c>
      <c r="AC53" s="11">
        <f>'OddsRatio_working_3-way'!X53^(1/3)*SIN('OddsRatio_working_3-way'!Y53/3)</f>
        <v>0.14168369907476361</v>
      </c>
      <c r="AD53" s="11">
        <f>'OddsRatio_working_3-way'!X53^(1/3)*SIN(('OddsRatio_working_3-way'!Y53+2*PI())/3)</f>
        <v>0.38921834114839349</v>
      </c>
      <c r="AE53" s="11">
        <f>'OddsRatio_working_3-way'!X53^(1/3)*SIN(('OddsRatio_working_3-way'!Y53+4*PI())/3)</f>
        <v>-0.53090204022315712</v>
      </c>
      <c r="AF53" s="11">
        <f>-'OddsRatio_working_3-way'!U53/(3*'OddsRatio_working_3-way'!X53^(1/3))*COS(('OddsRatio_working_3-way'!Y53)/3)</f>
        <v>0.53123174987172594</v>
      </c>
      <c r="AG53" s="11">
        <f>-'OddsRatio_working_3-way'!U53/(3*'OddsRatio_working_3-way'!X53^(1/3))*COS(('OddsRatio_working_3-way'!Y53+2*PI())/3)</f>
        <v>-0.38831755763675802</v>
      </c>
      <c r="AH53" s="11">
        <f>-'OddsRatio_working_3-way'!U53/(3*'OddsRatio_working_3-way'!X53^(1/3))*COS(('OddsRatio_working_3-way'!Y53+4*PI())/3)</f>
        <v>-0.14291419223496801</v>
      </c>
      <c r="AI53" s="11">
        <f>'OddsRatio_working_3-way'!U53/(3*'OddsRatio_working_3-way'!X53^(1/3))*SIN(('OddsRatio_working_3-way'!Y53)/3)</f>
        <v>-0.14168369907476361</v>
      </c>
      <c r="AJ53" s="11">
        <f>'OddsRatio_working_3-way'!U53/(3*'OddsRatio_working_3-way'!X53^(1/3))*SIN(('OddsRatio_working_3-way'!Y53+2*PI())/3)</f>
        <v>-0.38921834114839349</v>
      </c>
      <c r="AK53" s="11">
        <f>'OddsRatio_working_3-way'!U53/(3*'OddsRatio_working_3-way'!X53^(1/3))*SIN(('OddsRatio_working_3-way'!Y53+4*PI())/3)</f>
        <v>0.53090204022315712</v>
      </c>
      <c r="AL53" s="11">
        <f>'OddsRatio_working_3-way'!Z53+'OddsRatio_working_3-way'!AF53</f>
        <v>1.0624634997434519</v>
      </c>
      <c r="AM53" s="11">
        <f>'OddsRatio_working_3-way'!AA53+'OddsRatio_working_3-way'!AG53</f>
        <v>-0.77663511527351603</v>
      </c>
      <c r="AN53" s="11">
        <f>'OddsRatio_working_3-way'!AB53+'OddsRatio_working_3-way'!AH53</f>
        <v>-0.28582838446993603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1.0624634997434519</v>
      </c>
      <c r="AS53" s="11">
        <f>IF(('OddsRatio_working_3-way'!X53=0),IF(Q53&gt;0,-Q53^(1/3),(-Q53)^(1/3)),'OddsRatio_working_3-way'!AM53-'OddsRatio_working_3-way'!R53/3)</f>
        <v>-0.77663511527351603</v>
      </c>
      <c r="AT53" s="11">
        <f>IF(('OddsRatio_working_3-way'!X53=0),IF(Q53&gt;0,-Q53^(1/3),(-Q53)^(1/3)),'OddsRatio_working_3-way'!AN53-'OddsRatio_working_3-way'!R53/3)</f>
        <v>-0.28582838446993603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2.27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3.47</v>
      </c>
      <c r="D54" s="9">
        <f t="shared" si="13"/>
        <v>0.42765186667387939</v>
      </c>
      <c r="E54" s="9">
        <f t="shared" si="14"/>
        <v>0.29479654841091185</v>
      </c>
      <c r="F54" s="9">
        <f t="shared" si="15"/>
        <v>0.27755158491520904</v>
      </c>
      <c r="G54" s="9">
        <f t="shared" si="16"/>
        <v>1.0538193718684328</v>
      </c>
      <c r="H54" s="9">
        <f t="shared" si="17"/>
        <v>2.3383506022729099</v>
      </c>
      <c r="I54" s="9">
        <f t="shared" si="18"/>
        <v>3.3921699741413427</v>
      </c>
      <c r="J54" s="9">
        <f t="shared" si="19"/>
        <v>3.6029338485150291</v>
      </c>
      <c r="K54" s="11">
        <f t="shared" si="20"/>
        <v>0.44052863436123346</v>
      </c>
      <c r="L54" s="11">
        <f t="shared" si="21"/>
        <v>0.3058103975535168</v>
      </c>
      <c r="M54" s="11">
        <f t="shared" si="22"/>
        <v>0.28818443804034583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-0.27645436198433071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0.23333043320299046</v>
      </c>
      <c r="Q54" s="11">
        <f>2*'OddsRatio_working_3-way'!K54*'OddsRatio_working_3-way'!L54*'OddsRatio_working_3-way'!M54</f>
        <v>7.7647398736436099E-2</v>
      </c>
      <c r="R54" s="11">
        <f t="shared" si="23"/>
        <v>0</v>
      </c>
      <c r="S54" s="11">
        <f t="shared" si="24"/>
        <v>-0.84401067694571419</v>
      </c>
      <c r="T54" s="11">
        <f t="shared" si="25"/>
        <v>-0.28086877768576179</v>
      </c>
      <c r="U54" s="11">
        <f>'OddsRatio_working_3-way'!S54-'OddsRatio_working_3-way'!R54^2/3</f>
        <v>-0.84401067694571419</v>
      </c>
      <c r="V54" s="11">
        <f>'OddsRatio_working_3-way'!S54*'OddsRatio_working_3-way'!R54/3-2*'OddsRatio_working_3-way'!R54^3/27-'OddsRatio_working_3-way'!T54</f>
        <v>0.28086877768576179</v>
      </c>
      <c r="W54" s="11">
        <f>'OddsRatio_working_3-way'!V54^2+4*'OddsRatio_working_3-way'!U54^3/27</f>
        <v>-1.0184492833461498E-2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0.14922446440861781</v>
      </c>
      <c r="Y54" s="11">
        <f>IF('OddsRatio_working_3-way'!W54&gt;=0,IF('OddsRatio_working_3-way'!V54+SQRT('OddsRatio_working_3-way'!W54)&gt;0,0,PI()),ACOS('OddsRatio_working_3-way'!V54/(2*'OddsRatio_working_3-way'!X54)))</f>
        <v>0.34494236470849282</v>
      </c>
      <c r="Z54" s="11">
        <f>'OddsRatio_working_3-way'!X54^(1/3)*COS('OddsRatio_working_3-way'!Y54/3)</f>
        <v>0.5269096859342165</v>
      </c>
      <c r="AA54" s="11">
        <f>'OddsRatio_working_3-way'!X54^(1/3)*COS(('OddsRatio_working_3-way'!Y54+2*PI())/3)</f>
        <v>-0.31615499845034717</v>
      </c>
      <c r="AB54" s="11">
        <f>'OddsRatio_working_3-way'!X54^(1/3)*COS(('OddsRatio_working_3-way'!Y54+4*PI())/3)</f>
        <v>-0.21075468748386947</v>
      </c>
      <c r="AC54" s="11">
        <f>'OddsRatio_working_3-way'!X54^(1/3)*SIN('OddsRatio_working_3-way'!Y54/3)</f>
        <v>6.085289790916628E-2</v>
      </c>
      <c r="AD54" s="11">
        <f>'OddsRatio_working_3-way'!X54^(1/3)*SIN(('OddsRatio_working_3-way'!Y54+2*PI())/3)</f>
        <v>0.42589072456452853</v>
      </c>
      <c r="AE54" s="11">
        <f>'OddsRatio_working_3-way'!X54^(1/3)*SIN(('OddsRatio_working_3-way'!Y54+4*PI())/3)</f>
        <v>-0.48674362247369474</v>
      </c>
      <c r="AF54" s="11">
        <f>-'OddsRatio_working_3-way'!U54/(3*'OddsRatio_working_3-way'!X54^(1/3))*COS(('OddsRatio_working_3-way'!Y54)/3)</f>
        <v>0.52690968593421639</v>
      </c>
      <c r="AG54" s="11">
        <f>-'OddsRatio_working_3-way'!U54/(3*'OddsRatio_working_3-way'!X54^(1/3))*COS(('OddsRatio_working_3-way'!Y54+2*PI())/3)</f>
        <v>-0.31615499845034711</v>
      </c>
      <c r="AH54" s="11">
        <f>-'OddsRatio_working_3-way'!U54/(3*'OddsRatio_working_3-way'!X54^(1/3))*COS(('OddsRatio_working_3-way'!Y54+4*PI())/3)</f>
        <v>-0.21075468748386941</v>
      </c>
      <c r="AI54" s="11">
        <f>'OddsRatio_working_3-way'!U54/(3*'OddsRatio_working_3-way'!X54^(1/3))*SIN(('OddsRatio_working_3-way'!Y54)/3)</f>
        <v>-6.0852897909166266E-2</v>
      </c>
      <c r="AJ54" s="11">
        <f>'OddsRatio_working_3-way'!U54/(3*'OddsRatio_working_3-way'!X54^(1/3))*SIN(('OddsRatio_working_3-way'!Y54+2*PI())/3)</f>
        <v>-0.42589072456452842</v>
      </c>
      <c r="AK54" s="11">
        <f>'OddsRatio_working_3-way'!U54/(3*'OddsRatio_working_3-way'!X54^(1/3))*SIN(('OddsRatio_working_3-way'!Y54+4*PI())/3)</f>
        <v>0.48674362247369463</v>
      </c>
      <c r="AL54" s="11">
        <f>'OddsRatio_working_3-way'!Z54+'OddsRatio_working_3-way'!AF54</f>
        <v>1.0538193718684328</v>
      </c>
      <c r="AM54" s="11">
        <f>'OddsRatio_working_3-way'!AA54+'OddsRatio_working_3-way'!AG54</f>
        <v>-0.63230999690069423</v>
      </c>
      <c r="AN54" s="11">
        <f>'OddsRatio_working_3-way'!AB54+'OddsRatio_working_3-way'!AH54</f>
        <v>-0.42150937496773888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1.0538193718684328</v>
      </c>
      <c r="AS54" s="11">
        <f>IF(('OddsRatio_working_3-way'!X54=0),IF(Q54&gt;0,-Q54^(1/3),(-Q54)^(1/3)),'OddsRatio_working_3-way'!AM54-'OddsRatio_working_3-way'!R54/3)</f>
        <v>-0.63230999690069423</v>
      </c>
      <c r="AT54" s="11">
        <f>IF(('OddsRatio_working_3-way'!X54=0),IF(Q54&gt;0,-Q54^(1/3),(-Q54)^(1/3)),'OddsRatio_working_3-way'!AN54-'OddsRatio_working_3-way'!R54/3)</f>
        <v>-0.42150937496773888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1.86</v>
      </c>
      <c r="B55" s="4">
        <f>IF('True_Odds_Calculator_3-way'!B54="","",'True_Odds_Calculator_3-way'!B54)</f>
        <v>3.75</v>
      </c>
      <c r="C55" s="4">
        <f>IF('True_Odds_Calculator_3-way'!C54="","",'True_Odds_Calculator_3-way'!C54)</f>
        <v>4.33</v>
      </c>
      <c r="D55" s="9">
        <f t="shared" si="13"/>
        <v>0.52340329417115905</v>
      </c>
      <c r="E55" s="9">
        <f t="shared" si="14"/>
        <v>0.25564236217272818</v>
      </c>
      <c r="F55" s="9">
        <f t="shared" si="15"/>
        <v>0.22095434365611263</v>
      </c>
      <c r="G55" s="9">
        <f t="shared" si="16"/>
        <v>1.058805365292224</v>
      </c>
      <c r="H55" s="9">
        <f t="shared" si="17"/>
        <v>1.9105726141513129</v>
      </c>
      <c r="I55" s="9">
        <f t="shared" si="18"/>
        <v>3.9117147545536159</v>
      </c>
      <c r="J55" s="9">
        <f t="shared" si="19"/>
        <v>4.5258218664231054</v>
      </c>
      <c r="K55" s="11">
        <f t="shared" si="20"/>
        <v>0.5376344086021505</v>
      </c>
      <c r="L55" s="11">
        <f t="shared" si="21"/>
        <v>0.26666666666666666</v>
      </c>
      <c r="M55" s="11">
        <f t="shared" si="22"/>
        <v>0.23094688221709006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-0.2607613797213737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0.22978800897298995</v>
      </c>
      <c r="Q55" s="11">
        <f>2*'OddsRatio_working_3-way'!K55*'OddsRatio_working_3-way'!L55*'OddsRatio_working_3-way'!M55</f>
        <v>6.6221328234291055E-2</v>
      </c>
      <c r="R55" s="11">
        <f t="shared" si="23"/>
        <v>0</v>
      </c>
      <c r="S55" s="11">
        <f t="shared" si="24"/>
        <v>-0.8812194858706488</v>
      </c>
      <c r="T55" s="11">
        <f t="shared" si="25"/>
        <v>-0.2539537423258354</v>
      </c>
      <c r="U55" s="11">
        <f>'OddsRatio_working_3-way'!S55-'OddsRatio_working_3-way'!R55^2/3</f>
        <v>-0.8812194858706488</v>
      </c>
      <c r="V55" s="11">
        <f>'OddsRatio_working_3-way'!S55*'OddsRatio_working_3-way'!R55/3-2*'OddsRatio_working_3-way'!R55^3/27-'OddsRatio_working_3-way'!T55</f>
        <v>0.2539537423258354</v>
      </c>
      <c r="W55" s="11">
        <f>'OddsRatio_working_3-way'!V55^2+4*'OddsRatio_working_3-way'!U55^3/27</f>
        <v>-3.6886613418425696E-2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0.15920043707518713</v>
      </c>
      <c r="Y55" s="11">
        <f>IF('OddsRatio_working_3-way'!W55&gt;=0,IF('OddsRatio_working_3-way'!V55+SQRT('OddsRatio_working_3-way'!W55)&gt;0,0,PI()),ACOS('OddsRatio_working_3-way'!V55/(2*'OddsRatio_working_3-way'!X55)))</f>
        <v>0.64750506160907295</v>
      </c>
      <c r="Z55" s="11">
        <f>'OddsRatio_working_3-way'!X55^(1/3)*COS('OddsRatio_working_3-way'!Y55/3)</f>
        <v>0.52940268264611201</v>
      </c>
      <c r="AA55" s="11">
        <f>'OddsRatio_working_3-way'!X55^(1/3)*COS(('OddsRatio_working_3-way'!Y55+2*PI())/3)</f>
        <v>-0.36522233998993764</v>
      </c>
      <c r="AB55" s="11">
        <f>'OddsRatio_working_3-way'!X55^(1/3)*COS(('OddsRatio_working_3-way'!Y55+4*PI())/3)</f>
        <v>-0.16418034265617451</v>
      </c>
      <c r="AC55" s="11">
        <f>'OddsRatio_working_3-way'!X55^(1/3)*SIN('OddsRatio_working_3-way'!Y55/3)</f>
        <v>0.11607165127906831</v>
      </c>
      <c r="AD55" s="11">
        <f>'OddsRatio_working_3-way'!X55^(1/3)*SIN(('OddsRatio_working_3-way'!Y55+2*PI())/3)</f>
        <v>0.40044034636363007</v>
      </c>
      <c r="AE55" s="11">
        <f>'OddsRatio_working_3-way'!X55^(1/3)*SIN(('OddsRatio_working_3-way'!Y55+4*PI())/3)</f>
        <v>-0.51651199764269828</v>
      </c>
      <c r="AF55" s="11">
        <f>-'OddsRatio_working_3-way'!U55/(3*'OddsRatio_working_3-way'!X55^(1/3))*COS(('OddsRatio_working_3-way'!Y55)/3)</f>
        <v>0.52940268264611201</v>
      </c>
      <c r="AG55" s="11">
        <f>-'OddsRatio_working_3-way'!U55/(3*'OddsRatio_working_3-way'!X55^(1/3))*COS(('OddsRatio_working_3-way'!Y55+2*PI())/3)</f>
        <v>-0.36522233998993764</v>
      </c>
      <c r="AH55" s="11">
        <f>-'OddsRatio_working_3-way'!U55/(3*'OddsRatio_working_3-way'!X55^(1/3))*COS(('OddsRatio_working_3-way'!Y55+4*PI())/3)</f>
        <v>-0.16418034265617451</v>
      </c>
      <c r="AI55" s="11">
        <f>'OddsRatio_working_3-way'!U55/(3*'OddsRatio_working_3-way'!X55^(1/3))*SIN(('OddsRatio_working_3-way'!Y55)/3)</f>
        <v>-0.11607165127906831</v>
      </c>
      <c r="AJ55" s="11">
        <f>'OddsRatio_working_3-way'!U55/(3*'OddsRatio_working_3-way'!X55^(1/3))*SIN(('OddsRatio_working_3-way'!Y55+2*PI())/3)</f>
        <v>-0.40044034636363007</v>
      </c>
      <c r="AK55" s="11">
        <f>'OddsRatio_working_3-way'!U55/(3*'OddsRatio_working_3-way'!X55^(1/3))*SIN(('OddsRatio_working_3-way'!Y55+4*PI())/3)</f>
        <v>0.51651199764269828</v>
      </c>
      <c r="AL55" s="11">
        <f>'OddsRatio_working_3-way'!Z55+'OddsRatio_working_3-way'!AF55</f>
        <v>1.058805365292224</v>
      </c>
      <c r="AM55" s="11">
        <f>'OddsRatio_working_3-way'!AA55+'OddsRatio_working_3-way'!AG55</f>
        <v>-0.73044467997987528</v>
      </c>
      <c r="AN55" s="11">
        <f>'OddsRatio_working_3-way'!AB55+'OddsRatio_working_3-way'!AH55</f>
        <v>-0.32836068531234902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1.058805365292224</v>
      </c>
      <c r="AS55" s="11">
        <f>IF(('OddsRatio_working_3-way'!X55=0),IF(Q55&gt;0,-Q55^(1/3),(-Q55)^(1/3)),'OddsRatio_working_3-way'!AM55-'OddsRatio_working_3-way'!R55/3)</f>
        <v>-0.73044467997987528</v>
      </c>
      <c r="AT55" s="11">
        <f>IF(('OddsRatio_working_3-way'!X55=0),IF(Q55&gt;0,-Q55^(1/3),(-Q55)^(1/3)),'OddsRatio_working_3-way'!AN55-'OddsRatio_working_3-way'!R55/3)</f>
        <v>-0.32836068531234902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3.18</v>
      </c>
      <c r="B56" s="4">
        <f>IF('True_Odds_Calculator_3-way'!B55="","",'True_Odds_Calculator_3-way'!B55)</f>
        <v>3.11</v>
      </c>
      <c r="C56" s="4">
        <f>IF('True_Odds_Calculator_3-way'!C55="","",'True_Odds_Calculator_3-way'!C55)</f>
        <v>2.52</v>
      </c>
      <c r="D56" s="9">
        <f t="shared" si="13"/>
        <v>0.303965420517195</v>
      </c>
      <c r="E56" s="9">
        <f t="shared" si="14"/>
        <v>0.31091427185321269</v>
      </c>
      <c r="F56" s="9">
        <f t="shared" si="15"/>
        <v>0.38512030762959232</v>
      </c>
      <c r="G56" s="9">
        <f t="shared" si="16"/>
        <v>1.0503889444091745</v>
      </c>
      <c r="H56" s="9">
        <f t="shared" si="17"/>
        <v>3.2898478988120003</v>
      </c>
      <c r="I56" s="9">
        <f t="shared" si="18"/>
        <v>3.2163206727033589</v>
      </c>
      <c r="J56" s="9">
        <f t="shared" si="19"/>
        <v>2.5965911955019449</v>
      </c>
      <c r="K56" s="11">
        <f t="shared" si="20"/>
        <v>0.31446540880503143</v>
      </c>
      <c r="L56" s="11">
        <f t="shared" si="21"/>
        <v>0.32154340836012862</v>
      </c>
      <c r="M56" s="11">
        <f t="shared" si="22"/>
        <v>0.3968253968253968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-0.28053980259282696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0.23312458852105755</v>
      </c>
      <c r="Q56" s="11">
        <f>2*'OddsRatio_working_3-way'!K56*'OddsRatio_working_3-way'!L56*'OddsRatio_working_3-way'!M56</f>
        <v>8.0249428062326197E-2</v>
      </c>
      <c r="R56" s="11">
        <f t="shared" si="23"/>
        <v>0</v>
      </c>
      <c r="S56" s="11">
        <f t="shared" si="24"/>
        <v>-0.83098578656737909</v>
      </c>
      <c r="T56" s="11">
        <f t="shared" si="25"/>
        <v>-0.28605362704556941</v>
      </c>
      <c r="U56" s="11">
        <f>'OddsRatio_working_3-way'!S56-'OddsRatio_working_3-way'!R56^2/3</f>
        <v>-0.83098578656737909</v>
      </c>
      <c r="V56" s="11">
        <f>'OddsRatio_working_3-way'!S56*'OddsRatio_working_3-way'!R56/3-2*'OddsRatio_working_3-way'!R56^3/27-'OddsRatio_working_3-way'!T56</f>
        <v>0.28605362704556941</v>
      </c>
      <c r="W56" s="11">
        <f>'OddsRatio_working_3-way'!V56^2+4*'OddsRatio_working_3-way'!U56^3/27</f>
        <v>-3.1846921988009091E-3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0.14578354652079795</v>
      </c>
      <c r="Y56" s="11">
        <f>IF('OddsRatio_working_3-way'!W56&gt;=0,IF('OddsRatio_working_3-way'!V56+SQRT('OddsRatio_working_3-way'!W56)&gt;0,0,PI()),ACOS('OddsRatio_working_3-way'!V56/(2*'OddsRatio_working_3-way'!X56)))</f>
        <v>0.19478021770767806</v>
      </c>
      <c r="Z56" s="11">
        <f>'OddsRatio_working_3-way'!X56^(1/3)*COS('OddsRatio_working_3-way'!Y56/3)</f>
        <v>0.52519447220458726</v>
      </c>
      <c r="AA56" s="11">
        <f>'OddsRatio_working_3-way'!X56^(1/3)*COS(('OddsRatio_working_3-way'!Y56+2*PI())/3)</f>
        <v>-0.29216954436785836</v>
      </c>
      <c r="AB56" s="11">
        <f>'OddsRatio_working_3-way'!X56^(1/3)*COS(('OddsRatio_working_3-way'!Y56+4*PI())/3)</f>
        <v>-0.23302492783672898</v>
      </c>
      <c r="AC56" s="11">
        <f>'OddsRatio_working_3-way'!X56^(1/3)*SIN('OddsRatio_working_3-way'!Y56/3)</f>
        <v>3.4147160275364866E-2</v>
      </c>
      <c r="AD56" s="11">
        <f>'OddsRatio_working_3-way'!X56^(1/3)*SIN(('OddsRatio_working_3-way'!Y56+2*PI())/3)</f>
        <v>0.43775817471865036</v>
      </c>
      <c r="AE56" s="11">
        <f>'OddsRatio_working_3-way'!X56^(1/3)*SIN(('OddsRatio_working_3-way'!Y56+4*PI())/3)</f>
        <v>-0.4719053349940151</v>
      </c>
      <c r="AF56" s="11">
        <f>-'OddsRatio_working_3-way'!U56/(3*'OddsRatio_working_3-way'!X56^(1/3))*COS(('OddsRatio_working_3-way'!Y56)/3)</f>
        <v>0.52519447220458726</v>
      </c>
      <c r="AG56" s="11">
        <f>-'OddsRatio_working_3-way'!U56/(3*'OddsRatio_working_3-way'!X56^(1/3))*COS(('OddsRatio_working_3-way'!Y56+2*PI())/3)</f>
        <v>-0.29216954436785836</v>
      </c>
      <c r="AH56" s="11">
        <f>-'OddsRatio_working_3-way'!U56/(3*'OddsRatio_working_3-way'!X56^(1/3))*COS(('OddsRatio_working_3-way'!Y56+4*PI())/3)</f>
        <v>-0.23302492783672898</v>
      </c>
      <c r="AI56" s="11">
        <f>'OddsRatio_working_3-way'!U56/(3*'OddsRatio_working_3-way'!X56^(1/3))*SIN(('OddsRatio_working_3-way'!Y56)/3)</f>
        <v>-3.4147160275364866E-2</v>
      </c>
      <c r="AJ56" s="11">
        <f>'OddsRatio_working_3-way'!U56/(3*'OddsRatio_working_3-way'!X56^(1/3))*SIN(('OddsRatio_working_3-way'!Y56+2*PI())/3)</f>
        <v>-0.43775817471865036</v>
      </c>
      <c r="AK56" s="11">
        <f>'OddsRatio_working_3-way'!U56/(3*'OddsRatio_working_3-way'!X56^(1/3))*SIN(('OddsRatio_working_3-way'!Y56+4*PI())/3)</f>
        <v>0.4719053349940151</v>
      </c>
      <c r="AL56" s="11">
        <f>'OddsRatio_working_3-way'!Z56+'OddsRatio_working_3-way'!AF56</f>
        <v>1.0503889444091745</v>
      </c>
      <c r="AM56" s="11">
        <f>'OddsRatio_working_3-way'!AA56+'OddsRatio_working_3-way'!AG56</f>
        <v>-0.58433908873571672</v>
      </c>
      <c r="AN56" s="11">
        <f>'OddsRatio_working_3-way'!AB56+'OddsRatio_working_3-way'!AH56</f>
        <v>-0.46604985567345797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1.0503889444091745</v>
      </c>
      <c r="AS56" s="11">
        <f>IF(('OddsRatio_working_3-way'!X56=0),IF(Q56&gt;0,-Q56^(1/3),(-Q56)^(1/3)),'OddsRatio_working_3-way'!AM56-'OddsRatio_working_3-way'!R56/3)</f>
        <v>-0.58433908873571672</v>
      </c>
      <c r="AT56" s="11">
        <f>IF(('OddsRatio_working_3-way'!X56=0),IF(Q56&gt;0,-Q56^(1/3),(-Q56)^(1/3)),'OddsRatio_working_3-way'!AN56-'OddsRatio_working_3-way'!R56/3)</f>
        <v>-0.46604985567345797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3.26</v>
      </c>
      <c r="B57" s="4">
        <f>IF('True_Odds_Calculator_3-way'!B56="","",'True_Odds_Calculator_3-way'!B56)</f>
        <v>3.26</v>
      </c>
      <c r="C57" s="4">
        <f>IF('True_Odds_Calculator_3-way'!C56="","",'True_Odds_Calculator_3-way'!C56)</f>
        <v>2.38</v>
      </c>
      <c r="D57" s="9">
        <f t="shared" si="13"/>
        <v>0.29606866792638631</v>
      </c>
      <c r="E57" s="9">
        <f t="shared" si="14"/>
        <v>0.29606866792638631</v>
      </c>
      <c r="F57" s="9">
        <f t="shared" si="15"/>
        <v>0.40786266414722727</v>
      </c>
      <c r="G57" s="9">
        <f t="shared" si="16"/>
        <v>1.0520331074613443</v>
      </c>
      <c r="H57" s="9">
        <f t="shared" si="17"/>
        <v>3.3775948228626382</v>
      </c>
      <c r="I57" s="9">
        <f t="shared" si="18"/>
        <v>3.3775948228626382</v>
      </c>
      <c r="J57" s="9">
        <f t="shared" si="19"/>
        <v>2.451805688296655</v>
      </c>
      <c r="K57" s="11">
        <f t="shared" si="20"/>
        <v>0.30674846625766872</v>
      </c>
      <c r="L57" s="11">
        <f t="shared" si="21"/>
        <v>0.30674846625766872</v>
      </c>
      <c r="M57" s="11">
        <f t="shared" si="22"/>
        <v>0.42016806722689076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-0.27866588692008842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0.23325977611489473</v>
      </c>
      <c r="Q57" s="11">
        <f>2*'OddsRatio_working_3-way'!K57*'OddsRatio_working_3-way'!L57*'OddsRatio_working_3-way'!M57</f>
        <v>7.9071110547421955E-2</v>
      </c>
      <c r="R57" s="11">
        <f t="shared" si="23"/>
        <v>0</v>
      </c>
      <c r="S57" s="11">
        <f t="shared" si="24"/>
        <v>-0.83705895505532557</v>
      </c>
      <c r="T57" s="11">
        <f t="shared" si="25"/>
        <v>-0.2837487983238392</v>
      </c>
      <c r="U57" s="11">
        <f>'OddsRatio_working_3-way'!S57-'OddsRatio_working_3-way'!R57^2/3</f>
        <v>-0.83705895505532557</v>
      </c>
      <c r="V57" s="11">
        <f>'OddsRatio_working_3-way'!S57*'OddsRatio_working_3-way'!R57/3-2*'OddsRatio_working_3-way'!R57^3/27-'OddsRatio_working_3-way'!T57</f>
        <v>0.2837487983238392</v>
      </c>
      <c r="W57" s="11">
        <f>'OddsRatio_working_3-way'!V57^2+4*'OddsRatio_working_3-way'!U57^3/27</f>
        <v>-6.3755332246138302E-3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0.14738462756919105</v>
      </c>
      <c r="Y57" s="11">
        <f>IF('OddsRatio_working_3-way'!W57&gt;=0,IF('OddsRatio_working_3-way'!V57+SQRT('OddsRatio_working_3-way'!W57)&gt;0,0,PI()),ACOS('OddsRatio_working_3-way'!V57/(2*'OddsRatio_working_3-way'!X57)))</f>
        <v>0.27430652981709658</v>
      </c>
      <c r="Z57" s="11">
        <f>'OddsRatio_working_3-way'!X57^(1/3)*COS('OddsRatio_working_3-way'!Y57/3)</f>
        <v>0.52601655373067213</v>
      </c>
      <c r="AA57" s="11">
        <f>'OddsRatio_working_3-way'!X57^(1/3)*COS(('OddsRatio_working_3-way'!Y57+2*PI())/3)</f>
        <v>-0.30477761567757455</v>
      </c>
      <c r="AB57" s="11">
        <f>'OddsRatio_working_3-way'!X57^(1/3)*COS(('OddsRatio_working_3-way'!Y57+4*PI())/3)</f>
        <v>-0.22123893805309772</v>
      </c>
      <c r="AC57" s="11">
        <f>'OddsRatio_working_3-way'!X57^(1/3)*SIN('OddsRatio_working_3-way'!Y57/3)</f>
        <v>4.8231078014237316E-2</v>
      </c>
      <c r="AD57" s="11">
        <f>'OddsRatio_working_3-way'!X57^(1/3)*SIN(('OddsRatio_working_3-way'!Y57+2*PI())/3)</f>
        <v>0.43142815933478568</v>
      </c>
      <c r="AE57" s="11">
        <f>'OddsRatio_working_3-way'!X57^(1/3)*SIN(('OddsRatio_working_3-way'!Y57+4*PI())/3)</f>
        <v>-0.47965923734902272</v>
      </c>
      <c r="AF57" s="11">
        <f>-'OddsRatio_working_3-way'!U57/(3*'OddsRatio_working_3-way'!X57^(1/3))*COS(('OddsRatio_working_3-way'!Y57)/3)</f>
        <v>0.52601655373067213</v>
      </c>
      <c r="AG57" s="11">
        <f>-'OddsRatio_working_3-way'!U57/(3*'OddsRatio_working_3-way'!X57^(1/3))*COS(('OddsRatio_working_3-way'!Y57+2*PI())/3)</f>
        <v>-0.30477761567757455</v>
      </c>
      <c r="AH57" s="11">
        <f>-'OddsRatio_working_3-way'!U57/(3*'OddsRatio_working_3-way'!X57^(1/3))*COS(('OddsRatio_working_3-way'!Y57+4*PI())/3)</f>
        <v>-0.22123893805309772</v>
      </c>
      <c r="AI57" s="11">
        <f>'OddsRatio_working_3-way'!U57/(3*'OddsRatio_working_3-way'!X57^(1/3))*SIN(('OddsRatio_working_3-way'!Y57)/3)</f>
        <v>-4.8231078014237316E-2</v>
      </c>
      <c r="AJ57" s="11">
        <f>'OddsRatio_working_3-way'!U57/(3*'OddsRatio_working_3-way'!X57^(1/3))*SIN(('OddsRatio_working_3-way'!Y57+2*PI())/3)</f>
        <v>-0.43142815933478568</v>
      </c>
      <c r="AK57" s="11">
        <f>'OddsRatio_working_3-way'!U57/(3*'OddsRatio_working_3-way'!X57^(1/3))*SIN(('OddsRatio_working_3-way'!Y57+4*PI())/3)</f>
        <v>0.47965923734902272</v>
      </c>
      <c r="AL57" s="11">
        <f>'OddsRatio_working_3-way'!Z57+'OddsRatio_working_3-way'!AF57</f>
        <v>1.0520331074613443</v>
      </c>
      <c r="AM57" s="11">
        <f>'OddsRatio_working_3-way'!AA57+'OddsRatio_working_3-way'!AG57</f>
        <v>-0.60955523135514911</v>
      </c>
      <c r="AN57" s="11">
        <f>'OddsRatio_working_3-way'!AB57+'OddsRatio_working_3-way'!AH57</f>
        <v>-0.44247787610619543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1.0520331074613443</v>
      </c>
      <c r="AS57" s="11">
        <f>IF(('OddsRatio_working_3-way'!X57=0),IF(Q57&gt;0,-Q57^(1/3),(-Q57)^(1/3)),'OddsRatio_working_3-way'!AM57-'OddsRatio_working_3-way'!R57/3)</f>
        <v>-0.60955523135514911</v>
      </c>
      <c r="AT57" s="11">
        <f>IF(('OddsRatio_working_3-way'!X57=0),IF(Q57&gt;0,-Q57^(1/3),(-Q57)^(1/3)),'OddsRatio_working_3-way'!AN57-'OddsRatio_working_3-way'!R57/3)</f>
        <v>-0.44247787610619543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3.99</v>
      </c>
      <c r="B58" s="4">
        <f>IF('True_Odds_Calculator_3-way'!B57="","",'True_Odds_Calculator_3-way'!B57)</f>
        <v>3.3</v>
      </c>
      <c r="C58" s="4">
        <f>IF('True_Odds_Calculator_3-way'!C57="","",'True_Odds_Calculator_3-way'!C57)</f>
        <v>2.08</v>
      </c>
      <c r="D58" s="9">
        <f t="shared" si="13"/>
        <v>0.24071447859076792</v>
      </c>
      <c r="E58" s="9">
        <f t="shared" si="14"/>
        <v>0.29185285949819828</v>
      </c>
      <c r="F58" s="9">
        <f t="shared" si="15"/>
        <v>0.46743266191103372</v>
      </c>
      <c r="G58" s="9">
        <f t="shared" si="16"/>
        <v>1.0549496126819364</v>
      </c>
      <c r="H58" s="9">
        <f t="shared" si="17"/>
        <v>4.15429934191899</v>
      </c>
      <c r="I58" s="9">
        <f t="shared" si="18"/>
        <v>3.4263841091684539</v>
      </c>
      <c r="J58" s="9">
        <f t="shared" si="19"/>
        <v>2.1393455816964919</v>
      </c>
      <c r="K58" s="11">
        <f t="shared" si="20"/>
        <v>0.25062656641604009</v>
      </c>
      <c r="L58" s="11">
        <f t="shared" si="21"/>
        <v>0.30303030303030304</v>
      </c>
      <c r="M58" s="11">
        <f t="shared" si="22"/>
        <v>0.48076923076923073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-0.27118933697881065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0.23258904837852204</v>
      </c>
      <c r="Q58" s="11">
        <f>2*'OddsRatio_working_3-way'!K58*'OddsRatio_working_3-way'!L58*'OddsRatio_working_3-way'!M58</f>
        <v>7.3026388815862486E-2</v>
      </c>
      <c r="R58" s="11">
        <f t="shared" si="23"/>
        <v>0</v>
      </c>
      <c r="S58" s="11">
        <f t="shared" si="24"/>
        <v>-0.85766295596163267</v>
      </c>
      <c r="T58" s="11">
        <f t="shared" si="25"/>
        <v>-0.26928193279800083</v>
      </c>
      <c r="U58" s="11">
        <f>'OddsRatio_working_3-way'!S58-'OddsRatio_working_3-way'!R58^2/3</f>
        <v>-0.85766295596163267</v>
      </c>
      <c r="V58" s="11">
        <f>'OddsRatio_working_3-way'!S58*'OddsRatio_working_3-way'!R58/3-2*'OddsRatio_working_3-way'!R58^3/27-'OddsRatio_working_3-way'!T58</f>
        <v>0.26928193279800083</v>
      </c>
      <c r="W58" s="11">
        <f>'OddsRatio_working_3-way'!V58^2+4*'OddsRatio_working_3-way'!U58^3/27</f>
        <v>-2.0951632565216274E-2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0.15285973300434888</v>
      </c>
      <c r="Y58" s="11">
        <f>IF('OddsRatio_working_3-way'!W58&gt;=0,IF('OddsRatio_working_3-way'!V58+SQRT('OddsRatio_working_3-way'!W58)&gt;0,0,PI()),ACOS('OddsRatio_working_3-way'!V58/(2*'OddsRatio_working_3-way'!X58)))</f>
        <v>0.49321798259446514</v>
      </c>
      <c r="Z58" s="11">
        <f>'OddsRatio_working_3-way'!X58^(1/3)*COS('OddsRatio_working_3-way'!Y58/3)</f>
        <v>0.52747480634096822</v>
      </c>
      <c r="AA58" s="11">
        <f>'OddsRatio_working_3-way'!X58^(1/3)*COS(('OddsRatio_working_3-way'!Y58+2*PI())/3)</f>
        <v>-0.33952319007724335</v>
      </c>
      <c r="AB58" s="11">
        <f>'OddsRatio_working_3-way'!X58^(1/3)*COS(('OddsRatio_working_3-way'!Y58+4*PI())/3)</f>
        <v>-0.18795161626372497</v>
      </c>
      <c r="AC58" s="11">
        <f>'OddsRatio_working_3-way'!X58^(1/3)*SIN('OddsRatio_working_3-way'!Y58/3)</f>
        <v>8.7509888942730124E-2</v>
      </c>
      <c r="AD58" s="11">
        <f>'OddsRatio_working_3-way'!X58^(1/3)*SIN(('OddsRatio_working_3-way'!Y58+2*PI())/3)</f>
        <v>0.41305163767619052</v>
      </c>
      <c r="AE58" s="11">
        <f>'OddsRatio_working_3-way'!X58^(1/3)*SIN(('OddsRatio_working_3-way'!Y58+4*PI())/3)</f>
        <v>-0.50056152661892062</v>
      </c>
      <c r="AF58" s="11">
        <f>-'OddsRatio_working_3-way'!U58/(3*'OddsRatio_working_3-way'!X58^(1/3))*COS(('OddsRatio_working_3-way'!Y58)/3)</f>
        <v>0.52747480634096822</v>
      </c>
      <c r="AG58" s="11">
        <f>-'OddsRatio_working_3-way'!U58/(3*'OddsRatio_working_3-way'!X58^(1/3))*COS(('OddsRatio_working_3-way'!Y58+2*PI())/3)</f>
        <v>-0.33952319007724335</v>
      </c>
      <c r="AH58" s="11">
        <f>-'OddsRatio_working_3-way'!U58/(3*'OddsRatio_working_3-way'!X58^(1/3))*COS(('OddsRatio_working_3-way'!Y58+4*PI())/3)</f>
        <v>-0.18795161626372497</v>
      </c>
      <c r="AI58" s="11">
        <f>'OddsRatio_working_3-way'!U58/(3*'OddsRatio_working_3-way'!X58^(1/3))*SIN(('OddsRatio_working_3-way'!Y58)/3)</f>
        <v>-8.7509888942730124E-2</v>
      </c>
      <c r="AJ58" s="11">
        <f>'OddsRatio_working_3-way'!U58/(3*'OddsRatio_working_3-way'!X58^(1/3))*SIN(('OddsRatio_working_3-way'!Y58+2*PI())/3)</f>
        <v>-0.41305163767619052</v>
      </c>
      <c r="AK58" s="11">
        <f>'OddsRatio_working_3-way'!U58/(3*'OddsRatio_working_3-way'!X58^(1/3))*SIN(('OddsRatio_working_3-way'!Y58+4*PI())/3)</f>
        <v>0.50056152661892062</v>
      </c>
      <c r="AL58" s="11">
        <f>'OddsRatio_working_3-way'!Z58+'OddsRatio_working_3-way'!AF58</f>
        <v>1.0549496126819364</v>
      </c>
      <c r="AM58" s="11">
        <f>'OddsRatio_working_3-way'!AA58+'OddsRatio_working_3-way'!AG58</f>
        <v>-0.67904638015448671</v>
      </c>
      <c r="AN58" s="11">
        <f>'OddsRatio_working_3-way'!AB58+'OddsRatio_working_3-way'!AH58</f>
        <v>-0.37590323252744995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1.0549496126819364</v>
      </c>
      <c r="AS58" s="11">
        <f>IF(('OddsRatio_working_3-way'!X58=0),IF(Q58&gt;0,-Q58^(1/3),(-Q58)^(1/3)),'OddsRatio_working_3-way'!AM58-'OddsRatio_working_3-way'!R58/3)</f>
        <v>-0.67904638015448671</v>
      </c>
      <c r="AT58" s="11">
        <f>IF(('OddsRatio_working_3-way'!X58=0),IF(Q58&gt;0,-Q58^(1/3),(-Q58)^(1/3)),'OddsRatio_working_3-way'!AN58-'OddsRatio_working_3-way'!R58/3)</f>
        <v>-0.37590323252744995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1.61</v>
      </c>
      <c r="B59" s="4">
        <f>IF('True_Odds_Calculator_3-way'!B58="","",'True_Odds_Calculator_3-way'!B58)</f>
        <v>4.16</v>
      </c>
      <c r="C59" s="4">
        <f>IF('True_Odds_Calculator_3-way'!C58="","",'True_Odds_Calculator_3-way'!C58)</f>
        <v>5.49</v>
      </c>
      <c r="D59" s="9">
        <f t="shared" si="13"/>
        <v>0.60266361326916251</v>
      </c>
      <c r="E59" s="9">
        <f t="shared" si="14"/>
        <v>0.22648043413040214</v>
      </c>
      <c r="F59" s="9">
        <f t="shared" si="15"/>
        <v>0.17085595260043546</v>
      </c>
      <c r="G59" s="9">
        <f t="shared" si="16"/>
        <v>1.0808203970617714</v>
      </c>
      <c r="H59" s="9">
        <f t="shared" si="17"/>
        <v>1.6593004422076807</v>
      </c>
      <c r="I59" s="9">
        <f t="shared" si="18"/>
        <v>4.4153924547151977</v>
      </c>
      <c r="J59" s="9">
        <f t="shared" si="19"/>
        <v>5.8528835828073529</v>
      </c>
      <c r="K59" s="11">
        <f t="shared" si="20"/>
        <v>0.6211180124223602</v>
      </c>
      <c r="L59" s="11">
        <f t="shared" si="21"/>
        <v>0.24038461538461536</v>
      </c>
      <c r="M59" s="11">
        <f t="shared" si="22"/>
        <v>0.18214936247723132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-0.23538116472899095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0.22464072713538141</v>
      </c>
      <c r="Q59" s="11">
        <f>2*'OddsRatio_working_3-way'!K59*'OddsRatio_working_3-way'!L59*'OddsRatio_working_3-way'!M59</f>
        <v>5.4392427877816313E-2</v>
      </c>
      <c r="R59" s="11">
        <f t="shared" si="23"/>
        <v>0</v>
      </c>
      <c r="S59" s="11">
        <f t="shared" si="24"/>
        <v>-0.95437002104235624</v>
      </c>
      <c r="T59" s="11">
        <f t="shared" si="25"/>
        <v>-0.23108232955020727</v>
      </c>
      <c r="U59" s="11">
        <f>'OddsRatio_working_3-way'!S59-'OddsRatio_working_3-way'!R59^2/3</f>
        <v>-0.95437002104235624</v>
      </c>
      <c r="V59" s="11">
        <f>'OddsRatio_working_3-way'!S59*'OddsRatio_working_3-way'!R59/3-2*'OddsRatio_working_3-way'!R59^3/27-'OddsRatio_working_3-way'!T59</f>
        <v>0.23108232955020727</v>
      </c>
      <c r="W59" s="11">
        <f>'OddsRatio_working_3-way'!V59^2+4*'OddsRatio_working_3-way'!U59^3/27</f>
        <v>-7.5380415060906203E-2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0.17942927443094173</v>
      </c>
      <c r="Y59" s="11">
        <f>IF('OddsRatio_working_3-way'!W59&gt;=0,IF('OddsRatio_working_3-way'!V59+SQRT('OddsRatio_working_3-way'!W59)&gt;0,0,PI()),ACOS('OddsRatio_working_3-way'!V59/(2*'OddsRatio_working_3-way'!X59)))</f>
        <v>0.87116314005139805</v>
      </c>
      <c r="Z59" s="11">
        <f>'OddsRatio_working_3-way'!X59^(1/3)*COS('OddsRatio_working_3-way'!Y59/3)</f>
        <v>0.54041019853088568</v>
      </c>
      <c r="AA59" s="11">
        <f>'OddsRatio_working_3-way'!X59^(1/3)*COS(('OddsRatio_working_3-way'!Y59+2*PI())/3)</f>
        <v>-0.41006259192652844</v>
      </c>
      <c r="AB59" s="11">
        <f>'OddsRatio_working_3-way'!X59^(1/3)*COS(('OddsRatio_working_3-way'!Y59+4*PI())/3)</f>
        <v>-0.13034760660435762</v>
      </c>
      <c r="AC59" s="11">
        <f>'OddsRatio_working_3-way'!X59^(1/3)*SIN('OddsRatio_working_3-way'!Y59/3)</f>
        <v>0.16149352207212778</v>
      </c>
      <c r="AD59" s="11">
        <f>'OddsRatio_working_3-way'!X59^(1/3)*SIN(('OddsRatio_working_3-way'!Y59+2*PI())/3)</f>
        <v>0.38726219935587503</v>
      </c>
      <c r="AE59" s="11">
        <f>'OddsRatio_working_3-way'!X59^(1/3)*SIN(('OddsRatio_working_3-way'!Y59+4*PI())/3)</f>
        <v>-0.54875572142800266</v>
      </c>
      <c r="AF59" s="11">
        <f>-'OddsRatio_working_3-way'!U59/(3*'OddsRatio_working_3-way'!X59^(1/3))*COS(('OddsRatio_working_3-way'!Y59)/3)</f>
        <v>0.54041019853088568</v>
      </c>
      <c r="AG59" s="11">
        <f>-'OddsRatio_working_3-way'!U59/(3*'OddsRatio_working_3-way'!X59^(1/3))*COS(('OddsRatio_working_3-way'!Y59+2*PI())/3)</f>
        <v>-0.41006259192652844</v>
      </c>
      <c r="AH59" s="11">
        <f>-'OddsRatio_working_3-way'!U59/(3*'OddsRatio_working_3-way'!X59^(1/3))*COS(('OddsRatio_working_3-way'!Y59+4*PI())/3)</f>
        <v>-0.13034760660435762</v>
      </c>
      <c r="AI59" s="11">
        <f>'OddsRatio_working_3-way'!U59/(3*'OddsRatio_working_3-way'!X59^(1/3))*SIN(('OddsRatio_working_3-way'!Y59)/3)</f>
        <v>-0.16149352207212778</v>
      </c>
      <c r="AJ59" s="11">
        <f>'OddsRatio_working_3-way'!U59/(3*'OddsRatio_working_3-way'!X59^(1/3))*SIN(('OddsRatio_working_3-way'!Y59+2*PI())/3)</f>
        <v>-0.38726219935587503</v>
      </c>
      <c r="AK59" s="11">
        <f>'OddsRatio_working_3-way'!U59/(3*'OddsRatio_working_3-way'!X59^(1/3))*SIN(('OddsRatio_working_3-way'!Y59+4*PI())/3)</f>
        <v>0.54875572142800266</v>
      </c>
      <c r="AL59" s="11">
        <f>'OddsRatio_working_3-way'!Z59+'OddsRatio_working_3-way'!AF59</f>
        <v>1.0808203970617714</v>
      </c>
      <c r="AM59" s="11">
        <f>'OddsRatio_working_3-way'!AA59+'OddsRatio_working_3-way'!AG59</f>
        <v>-0.82012518385305688</v>
      </c>
      <c r="AN59" s="11">
        <f>'OddsRatio_working_3-way'!AB59+'OddsRatio_working_3-way'!AH59</f>
        <v>-0.26069521320871525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1.0808203970617714</v>
      </c>
      <c r="AS59" s="11">
        <f>IF(('OddsRatio_working_3-way'!X59=0),IF(Q59&gt;0,-Q59^(1/3),(-Q59)^(1/3)),'OddsRatio_working_3-way'!AM59-'OddsRatio_working_3-way'!R59/3)</f>
        <v>-0.82012518385305688</v>
      </c>
      <c r="AT59" s="11">
        <f>IF(('OddsRatio_working_3-way'!X59=0),IF(Q59&gt;0,-Q59^(1/3),(-Q59)^(1/3)),'OddsRatio_working_3-way'!AN59-'OddsRatio_working_3-way'!R59/3)</f>
        <v>-0.26069521320871525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2.29</v>
      </c>
      <c r="B60" s="4">
        <f>IF('True_Odds_Calculator_3-way'!B59="","",'True_Odds_Calculator_3-way'!B59)</f>
        <v>3.54</v>
      </c>
      <c r="C60" s="4">
        <f>IF('True_Odds_Calculator_3-way'!C59="","",'True_Odds_Calculator_3-way'!C59)</f>
        <v>3.13</v>
      </c>
      <c r="D60" s="9">
        <f t="shared" si="13"/>
        <v>0.42233476833479938</v>
      </c>
      <c r="E60" s="9">
        <f t="shared" si="14"/>
        <v>0.27077026474046795</v>
      </c>
      <c r="F60" s="9">
        <f t="shared" si="15"/>
        <v>0.30689496692473267</v>
      </c>
      <c r="G60" s="9">
        <f t="shared" si="16"/>
        <v>1.0603022501141406</v>
      </c>
      <c r="H60" s="9">
        <f t="shared" si="17"/>
        <v>2.3677899026472415</v>
      </c>
      <c r="I60" s="9">
        <f t="shared" si="18"/>
        <v>3.6931677152899169</v>
      </c>
      <c r="J60" s="9">
        <f t="shared" si="19"/>
        <v>3.2584437927431189</v>
      </c>
      <c r="K60" s="11">
        <f t="shared" si="20"/>
        <v>0.4366812227074236</v>
      </c>
      <c r="L60" s="11">
        <f t="shared" si="21"/>
        <v>0.2824858757062147</v>
      </c>
      <c r="M60" s="11">
        <f t="shared" si="22"/>
        <v>0.31948881789137379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-0.27505525612428461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0.23488926980887029</v>
      </c>
      <c r="Q60" s="11">
        <f>2*'OddsRatio_working_3-way'!K60*'OddsRatio_working_3-way'!L60*'OddsRatio_working_3-way'!M60</f>
        <v>7.8821902620426279E-2</v>
      </c>
      <c r="R60" s="11">
        <f t="shared" si="23"/>
        <v>0</v>
      </c>
      <c r="S60" s="11">
        <f t="shared" si="24"/>
        <v>-0.85397120970753171</v>
      </c>
      <c r="T60" s="11">
        <f t="shared" si="25"/>
        <v>-0.28656752003608449</v>
      </c>
      <c r="U60" s="11">
        <f>'OddsRatio_working_3-way'!S60-'OddsRatio_working_3-way'!R60^2/3</f>
        <v>-0.85397120970753171</v>
      </c>
      <c r="V60" s="11">
        <f>'OddsRatio_working_3-way'!S60*'OddsRatio_working_3-way'!R60/3-2*'OddsRatio_working_3-way'!R60^3/27-'OddsRatio_working_3-way'!T60</f>
        <v>0.28656752003608449</v>
      </c>
      <c r="W60" s="11">
        <f>'OddsRatio_working_3-way'!V60^2+4*'OddsRatio_working_3-way'!U60^3/27</f>
        <v>-1.0141704528626644E-2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0.15187383585418715</v>
      </c>
      <c r="Y60" s="11">
        <f>IF('OddsRatio_working_3-way'!W60&gt;=0,IF('OddsRatio_working_3-way'!V60+SQRT('OddsRatio_working_3-way'!W60)&gt;0,0,PI()),ACOS('OddsRatio_working_3-way'!V60/(2*'OddsRatio_working_3-way'!X60)))</f>
        <v>0.33794075940479029</v>
      </c>
      <c r="Z60" s="11">
        <f>'OddsRatio_working_3-way'!X60^(1/3)*COS('OddsRatio_working_3-way'!Y60/3)</f>
        <v>0.53015112505707029</v>
      </c>
      <c r="AA60" s="11">
        <f>'OddsRatio_working_3-way'!X60^(1/3)*COS(('OddsRatio_working_3-way'!Y60+2*PI())/3)</f>
        <v>-0.31701438112719932</v>
      </c>
      <c r="AB60" s="11">
        <f>'OddsRatio_working_3-way'!X60^(1/3)*COS(('OddsRatio_working_3-way'!Y60+4*PI())/3)</f>
        <v>-0.21313674392987084</v>
      </c>
      <c r="AC60" s="11">
        <f>'OddsRatio_working_3-way'!X60^(1/3)*SIN('OddsRatio_working_3-way'!Y60/3)</f>
        <v>5.9973781798659857E-2</v>
      </c>
      <c r="AD60" s="11">
        <f>'OddsRatio_working_3-way'!X60^(1/3)*SIN(('OddsRatio_working_3-way'!Y60+2*PI())/3)</f>
        <v>0.42913745124499381</v>
      </c>
      <c r="AE60" s="11">
        <f>'OddsRatio_working_3-way'!X60^(1/3)*SIN(('OddsRatio_working_3-way'!Y60+4*PI())/3)</f>
        <v>-0.48911123304365367</v>
      </c>
      <c r="AF60" s="11">
        <f>-'OddsRatio_working_3-way'!U60/(3*'OddsRatio_working_3-way'!X60^(1/3))*COS(('OddsRatio_working_3-way'!Y60)/3)</f>
        <v>0.53015112505707018</v>
      </c>
      <c r="AG60" s="11">
        <f>-'OddsRatio_working_3-way'!U60/(3*'OddsRatio_working_3-way'!X60^(1/3))*COS(('OddsRatio_working_3-way'!Y60+2*PI())/3)</f>
        <v>-0.31701438112719926</v>
      </c>
      <c r="AH60" s="11">
        <f>-'OddsRatio_working_3-way'!U60/(3*'OddsRatio_working_3-way'!X60^(1/3))*COS(('OddsRatio_working_3-way'!Y60+4*PI())/3)</f>
        <v>-0.21313674392987078</v>
      </c>
      <c r="AI60" s="11">
        <f>'OddsRatio_working_3-way'!U60/(3*'OddsRatio_working_3-way'!X60^(1/3))*SIN(('OddsRatio_working_3-way'!Y60)/3)</f>
        <v>-5.9973781798659843E-2</v>
      </c>
      <c r="AJ60" s="11">
        <f>'OddsRatio_working_3-way'!U60/(3*'OddsRatio_working_3-way'!X60^(1/3))*SIN(('OddsRatio_working_3-way'!Y60+2*PI())/3)</f>
        <v>-0.42913745124499375</v>
      </c>
      <c r="AK60" s="11">
        <f>'OddsRatio_working_3-way'!U60/(3*'OddsRatio_working_3-way'!X60^(1/3))*SIN(('OddsRatio_working_3-way'!Y60+4*PI())/3)</f>
        <v>0.48911123304365361</v>
      </c>
      <c r="AL60" s="11">
        <f>'OddsRatio_working_3-way'!Z60+'OddsRatio_working_3-way'!AF60</f>
        <v>1.0603022501141406</v>
      </c>
      <c r="AM60" s="11">
        <f>'OddsRatio_working_3-way'!AA60+'OddsRatio_working_3-way'!AG60</f>
        <v>-0.63402876225439853</v>
      </c>
      <c r="AN60" s="11">
        <f>'OddsRatio_working_3-way'!AB60+'OddsRatio_working_3-way'!AH60</f>
        <v>-0.42627348785974162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1.0603022501141406</v>
      </c>
      <c r="AS60" s="11">
        <f>IF(('OddsRatio_working_3-way'!X60=0),IF(Q60&gt;0,-Q60^(1/3),(-Q60)^(1/3)),'OddsRatio_working_3-way'!AM60-'OddsRatio_working_3-way'!R60/3)</f>
        <v>-0.63402876225439853</v>
      </c>
      <c r="AT60" s="11">
        <f>IF(('OddsRatio_working_3-way'!X60=0),IF(Q60&gt;0,-Q60^(1/3),(-Q60)^(1/3)),'OddsRatio_working_3-way'!AN60-'OddsRatio_working_3-way'!R60/3)</f>
        <v>-0.42627348785974162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4.6399999999999997</v>
      </c>
      <c r="B61" s="4">
        <f>IF('True_Odds_Calculator_3-way'!B60="","",'True_Odds_Calculator_3-way'!B60)</f>
        <v>4.1399999999999997</v>
      </c>
      <c r="C61" s="4">
        <f>IF('True_Odds_Calculator_3-way'!C60="","",'True_Odds_Calculator_3-way'!C60)</f>
        <v>1.71</v>
      </c>
      <c r="D61" s="9">
        <f t="shared" si="13"/>
        <v>0.20375780845109454</v>
      </c>
      <c r="E61" s="9">
        <f t="shared" si="14"/>
        <v>0.22878042168548043</v>
      </c>
      <c r="F61" s="9">
        <f t="shared" si="15"/>
        <v>0.56746176986342511</v>
      </c>
      <c r="G61" s="9">
        <f t="shared" si="16"/>
        <v>1.0735679603347879</v>
      </c>
      <c r="H61" s="9">
        <f t="shared" si="17"/>
        <v>4.9077873756186259</v>
      </c>
      <c r="I61" s="9">
        <f t="shared" si="18"/>
        <v>4.3710033954512335</v>
      </c>
      <c r="J61" s="9">
        <f t="shared" si="19"/>
        <v>1.7622332518376997</v>
      </c>
      <c r="K61" s="11">
        <f t="shared" si="20"/>
        <v>0.21551724137931036</v>
      </c>
      <c r="L61" s="11">
        <f t="shared" si="21"/>
        <v>0.24154589371980678</v>
      </c>
      <c r="M61" s="11">
        <f t="shared" si="22"/>
        <v>0.58479532163742687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-0.24704436280884901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0.22801708307639554</v>
      </c>
      <c r="Q61" s="11">
        <f>2*'OddsRatio_working_3-way'!K61*'OddsRatio_working_3-way'!L61*'OddsRatio_working_3-way'!M61</f>
        <v>6.0885736468997476E-2</v>
      </c>
      <c r="R61" s="11">
        <f t="shared" si="23"/>
        <v>0</v>
      </c>
      <c r="S61" s="11">
        <f t="shared" si="24"/>
        <v>-0.92298031205360531</v>
      </c>
      <c r="T61" s="11">
        <f t="shared" si="25"/>
        <v>-0.24645669213714427</v>
      </c>
      <c r="U61" s="11">
        <f>'OddsRatio_working_3-way'!S61-'OddsRatio_working_3-way'!R61^2/3</f>
        <v>-0.92298031205360531</v>
      </c>
      <c r="V61" s="11">
        <f>'OddsRatio_working_3-way'!S61*'OddsRatio_working_3-way'!R61/3-2*'OddsRatio_working_3-way'!R61^3/27-'OddsRatio_working_3-way'!T61</f>
        <v>0.24645669213714427</v>
      </c>
      <c r="W61" s="11">
        <f>'OddsRatio_working_3-way'!V61^2+4*'OddsRatio_working_3-way'!U61^3/27</f>
        <v>-5.5745047030571961E-2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0.17065018907823915</v>
      </c>
      <c r="Y61" s="11">
        <f>IF('OddsRatio_working_3-way'!W61&gt;=0,IF('OddsRatio_working_3-way'!V61+SQRT('OddsRatio_working_3-way'!W61)&gt;0,0,PI()),ACOS('OddsRatio_working_3-way'!V61/(2*'OddsRatio_working_3-way'!X61)))</f>
        <v>0.7639475637029749</v>
      </c>
      <c r="Z61" s="11">
        <f>'OddsRatio_working_3-way'!X61^(1/3)*COS('OddsRatio_working_3-way'!Y61/3)</f>
        <v>0.53678398016739404</v>
      </c>
      <c r="AA61" s="11">
        <f>'OddsRatio_working_3-way'!X61^(1/3)*COS(('OddsRatio_working_3-way'!Y61+2*PI())/3)</f>
        <v>-0.38939734942839466</v>
      </c>
      <c r="AB61" s="11">
        <f>'OddsRatio_working_3-way'!X61^(1/3)*COS(('OddsRatio_working_3-way'!Y61+4*PI())/3)</f>
        <v>-0.14738663073899982</v>
      </c>
      <c r="AC61" s="11">
        <f>'OddsRatio_working_3-way'!X61^(1/3)*SIN('OddsRatio_working_3-way'!Y61/3)</f>
        <v>0.13972495358209711</v>
      </c>
      <c r="AD61" s="11">
        <f>'OddsRatio_working_3-way'!X61^(1/3)*SIN(('OddsRatio_working_3-way'!Y61+2*PI())/3)</f>
        <v>0.39500608637843704</v>
      </c>
      <c r="AE61" s="11">
        <f>'OddsRatio_working_3-way'!X61^(1/3)*SIN(('OddsRatio_working_3-way'!Y61+4*PI())/3)</f>
        <v>-0.53473103996053406</v>
      </c>
      <c r="AF61" s="11">
        <f>-'OddsRatio_working_3-way'!U61/(3*'OddsRatio_working_3-way'!X61^(1/3))*COS(('OddsRatio_working_3-way'!Y61)/3)</f>
        <v>0.53678398016739381</v>
      </c>
      <c r="AG61" s="11">
        <f>-'OddsRatio_working_3-way'!U61/(3*'OddsRatio_working_3-way'!X61^(1/3))*COS(('OddsRatio_working_3-way'!Y61+2*PI())/3)</f>
        <v>-0.38939734942839449</v>
      </c>
      <c r="AH61" s="11">
        <f>-'OddsRatio_working_3-way'!U61/(3*'OddsRatio_working_3-way'!X61^(1/3))*COS(('OddsRatio_working_3-way'!Y61+4*PI())/3)</f>
        <v>-0.14738663073899977</v>
      </c>
      <c r="AI61" s="11">
        <f>'OddsRatio_working_3-way'!U61/(3*'OddsRatio_working_3-way'!X61^(1/3))*SIN(('OddsRatio_working_3-way'!Y61)/3)</f>
        <v>-0.13972495358209705</v>
      </c>
      <c r="AJ61" s="11">
        <f>'OddsRatio_working_3-way'!U61/(3*'OddsRatio_working_3-way'!X61^(1/3))*SIN(('OddsRatio_working_3-way'!Y61+2*PI())/3)</f>
        <v>-0.39500608637843687</v>
      </c>
      <c r="AK61" s="11">
        <f>'OddsRatio_working_3-way'!U61/(3*'OddsRatio_working_3-way'!X61^(1/3))*SIN(('OddsRatio_working_3-way'!Y61+4*PI())/3)</f>
        <v>0.53473103996053384</v>
      </c>
      <c r="AL61" s="11">
        <f>'OddsRatio_working_3-way'!Z61+'OddsRatio_working_3-way'!AF61</f>
        <v>1.0735679603347879</v>
      </c>
      <c r="AM61" s="11">
        <f>'OddsRatio_working_3-way'!AA61+'OddsRatio_working_3-way'!AG61</f>
        <v>-0.77879469885678909</v>
      </c>
      <c r="AN61" s="11">
        <f>'OddsRatio_working_3-way'!AB61+'OddsRatio_working_3-way'!AH61</f>
        <v>-0.29477326147799959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1.0735679603347879</v>
      </c>
      <c r="AS61" s="11">
        <f>IF(('OddsRatio_working_3-way'!X61=0),IF(Q61&gt;0,-Q61^(1/3),(-Q61)^(1/3)),'OddsRatio_working_3-way'!AM61-'OddsRatio_working_3-way'!R61/3)</f>
        <v>-0.77879469885678909</v>
      </c>
      <c r="AT61" s="11">
        <f>IF(('OddsRatio_working_3-way'!X61=0),IF(Q61&gt;0,-Q61^(1/3),(-Q61)^(1/3)),'OddsRatio_working_3-way'!AN61-'OddsRatio_working_3-way'!R61/3)</f>
        <v>-0.29477326147799959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2.4900000000000002</v>
      </c>
      <c r="B62" s="4">
        <f>IF('True_Odds_Calculator_3-way'!B61="","",'True_Odds_Calculator_3-way'!B61)</f>
        <v>3.4</v>
      </c>
      <c r="C62" s="4">
        <f>IF('True_Odds_Calculator_3-way'!C61="","",'True_Odds_Calculator_3-way'!C61)</f>
        <v>2.93</v>
      </c>
      <c r="D62" s="9">
        <f t="shared" si="13"/>
        <v>0.38834288945018497</v>
      </c>
      <c r="E62" s="9">
        <f t="shared" si="14"/>
        <v>0.28272679164395403</v>
      </c>
      <c r="F62" s="9">
        <f t="shared" si="15"/>
        <v>0.32893031890586094</v>
      </c>
      <c r="G62" s="9">
        <f t="shared" si="16"/>
        <v>1.0570764626770388</v>
      </c>
      <c r="H62" s="9">
        <f t="shared" si="17"/>
        <v>2.5750439293887881</v>
      </c>
      <c r="I62" s="9">
        <f t="shared" si="18"/>
        <v>3.5369835104248937</v>
      </c>
      <c r="J62" s="9">
        <f t="shared" si="19"/>
        <v>3.0401575729666854</v>
      </c>
      <c r="K62" s="11">
        <f t="shared" si="20"/>
        <v>0.40160642570281119</v>
      </c>
      <c r="L62" s="11">
        <f t="shared" si="21"/>
        <v>0.29411764705882354</v>
      </c>
      <c r="M62" s="11">
        <f t="shared" si="22"/>
        <v>0.34129692832764502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-0.27823318973545252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0.23462652053707697</v>
      </c>
      <c r="Q62" s="11">
        <f>2*'OddsRatio_working_3-way'!K62*'OddsRatio_working_3-way'!L62*'OddsRatio_working_3-way'!M62</f>
        <v>8.0627670287655329E-2</v>
      </c>
      <c r="R62" s="11">
        <f t="shared" si="23"/>
        <v>0</v>
      </c>
      <c r="S62" s="11">
        <f t="shared" si="24"/>
        <v>-0.84327294224015004</v>
      </c>
      <c r="T62" s="11">
        <f t="shared" si="25"/>
        <v>-0.28978451623372858</v>
      </c>
      <c r="U62" s="11">
        <f>'OddsRatio_working_3-way'!S62-'OddsRatio_working_3-way'!R62^2/3</f>
        <v>-0.84327294224015004</v>
      </c>
      <c r="V62" s="11">
        <f>'OddsRatio_working_3-way'!S62*'OddsRatio_working_3-way'!R62/3-2*'OddsRatio_working_3-way'!R62^3/27-'OddsRatio_working_3-way'!T62</f>
        <v>0.28978451623372858</v>
      </c>
      <c r="W62" s="11">
        <f>'OddsRatio_working_3-way'!V62^2+4*'OddsRatio_working_3-way'!U62^3/27</f>
        <v>-4.8633332348116398E-3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0.14902885549754094</v>
      </c>
      <c r="Y62" s="11">
        <f>IF('OddsRatio_working_3-way'!W62&gt;=0,IF('OddsRatio_working_3-way'!V62+SQRT('OddsRatio_working_3-way'!W62)&gt;0,0,PI()),ACOS('OddsRatio_working_3-way'!V62/(2*'OddsRatio_working_3-way'!X62)))</f>
        <v>0.23616261696046004</v>
      </c>
      <c r="Z62" s="11">
        <f>'OddsRatio_working_3-way'!X62^(1/3)*COS('OddsRatio_working_3-way'!Y62/3)</f>
        <v>0.5285382313385194</v>
      </c>
      <c r="AA62" s="11">
        <f>'OddsRatio_working_3-way'!X62^(1/3)*COS(('OddsRatio_working_3-way'!Y62+2*PI())/3)</f>
        <v>-0.30037644276778397</v>
      </c>
      <c r="AB62" s="11">
        <f>'OddsRatio_working_3-way'!X62^(1/3)*COS(('OddsRatio_working_3-way'!Y62+4*PI())/3)</f>
        <v>-0.22816178857073563</v>
      </c>
      <c r="AC62" s="11">
        <f>'OddsRatio_working_3-way'!X62^(1/3)*SIN('OddsRatio_working_3-way'!Y62/3)</f>
        <v>4.1693150040101663E-2</v>
      </c>
      <c r="AD62" s="11">
        <f>'OddsRatio_working_3-way'!X62^(1/3)*SIN(('OddsRatio_working_3-way'!Y62+2*PI())/3)</f>
        <v>0.43688096019040357</v>
      </c>
      <c r="AE62" s="11">
        <f>'OddsRatio_working_3-way'!X62^(1/3)*SIN(('OddsRatio_working_3-way'!Y62+4*PI())/3)</f>
        <v>-0.47857411023050517</v>
      </c>
      <c r="AF62" s="11">
        <f>-'OddsRatio_working_3-way'!U62/(3*'OddsRatio_working_3-way'!X62^(1/3))*COS(('OddsRatio_working_3-way'!Y62)/3)</f>
        <v>0.52853823133851929</v>
      </c>
      <c r="AG62" s="11">
        <f>-'OddsRatio_working_3-way'!U62/(3*'OddsRatio_working_3-way'!X62^(1/3))*COS(('OddsRatio_working_3-way'!Y62+2*PI())/3)</f>
        <v>-0.30037644276778391</v>
      </c>
      <c r="AH62" s="11">
        <f>-'OddsRatio_working_3-way'!U62/(3*'OddsRatio_working_3-way'!X62^(1/3))*COS(('OddsRatio_working_3-way'!Y62+4*PI())/3)</f>
        <v>-0.22816178857073557</v>
      </c>
      <c r="AI62" s="11">
        <f>'OddsRatio_working_3-way'!U62/(3*'OddsRatio_working_3-way'!X62^(1/3))*SIN(('OddsRatio_working_3-way'!Y62)/3)</f>
        <v>-4.1693150040101656E-2</v>
      </c>
      <c r="AJ62" s="11">
        <f>'OddsRatio_working_3-way'!U62/(3*'OddsRatio_working_3-way'!X62^(1/3))*SIN(('OddsRatio_working_3-way'!Y62+2*PI())/3)</f>
        <v>-0.43688096019040346</v>
      </c>
      <c r="AK62" s="11">
        <f>'OddsRatio_working_3-way'!U62/(3*'OddsRatio_working_3-way'!X62^(1/3))*SIN(('OddsRatio_working_3-way'!Y62+4*PI())/3)</f>
        <v>0.47857411023050506</v>
      </c>
      <c r="AL62" s="11">
        <f>'OddsRatio_working_3-way'!Z62+'OddsRatio_working_3-way'!AF62</f>
        <v>1.0570764626770388</v>
      </c>
      <c r="AM62" s="11">
        <f>'OddsRatio_working_3-way'!AA62+'OddsRatio_working_3-way'!AG62</f>
        <v>-0.60075288553556794</v>
      </c>
      <c r="AN62" s="11">
        <f>'OddsRatio_working_3-way'!AB62+'OddsRatio_working_3-way'!AH62</f>
        <v>-0.4563235771414712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1.0570764626770388</v>
      </c>
      <c r="AS62" s="11">
        <f>IF(('OddsRatio_working_3-way'!X62=0),IF(Q62&gt;0,-Q62^(1/3),(-Q62)^(1/3)),'OddsRatio_working_3-way'!AM62-'OddsRatio_working_3-way'!R62/3)</f>
        <v>-0.60075288553556794</v>
      </c>
      <c r="AT62" s="11">
        <f>IF(('OddsRatio_working_3-way'!X62=0),IF(Q62&gt;0,-Q62^(1/3),(-Q62)^(1/3)),'OddsRatio_working_3-way'!AN62-'OddsRatio_working_3-way'!R62/3)</f>
        <v>-0.4563235771414712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3.01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2.34</v>
      </c>
      <c r="D63" s="9">
        <f t="shared" si="13"/>
        <v>0.31956798815251203</v>
      </c>
      <c r="E63" s="9">
        <f t="shared" si="14"/>
        <v>0.26712058085937385</v>
      </c>
      <c r="F63" s="9">
        <f t="shared" si="15"/>
        <v>0.41331143098811429</v>
      </c>
      <c r="G63" s="9">
        <f t="shared" si="16"/>
        <v>1.0593157059814495</v>
      </c>
      <c r="H63" s="9">
        <f t="shared" si="17"/>
        <v>3.1292245690227132</v>
      </c>
      <c r="I63" s="9">
        <f t="shared" si="18"/>
        <v>3.7436276784919542</v>
      </c>
      <c r="J63" s="9">
        <f t="shared" si="19"/>
        <v>2.4194830460151424</v>
      </c>
      <c r="K63" s="11">
        <f t="shared" si="20"/>
        <v>0.33222591362126247</v>
      </c>
      <c r="L63" s="11">
        <f t="shared" si="21"/>
        <v>0.2785515320334262</v>
      </c>
      <c r="M63" s="11">
        <f t="shared" si="22"/>
        <v>0.42735042735042739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-0.27588228747780474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0.23491440217488024</v>
      </c>
      <c r="Q63" s="11">
        <f>2*'OddsRatio_working_3-way'!K63*'OddsRatio_working_3-way'!L63*'OddsRatio_working_3-way'!M63</f>
        <v>7.9095758308040498E-2</v>
      </c>
      <c r="R63" s="11">
        <f t="shared" si="23"/>
        <v>0</v>
      </c>
      <c r="S63" s="11">
        <f t="shared" si="24"/>
        <v>-0.85150229948626022</v>
      </c>
      <c r="T63" s="11">
        <f t="shared" si="25"/>
        <v>-0.28670111093813483</v>
      </c>
      <c r="U63" s="11">
        <f>'OddsRatio_working_3-way'!S63-'OddsRatio_working_3-way'!R63^2/3</f>
        <v>-0.85150229948626022</v>
      </c>
      <c r="V63" s="11">
        <f>'OddsRatio_working_3-way'!S63*'OddsRatio_working_3-way'!R63/3-2*'OddsRatio_working_3-way'!R63^3/27-'OddsRatio_working_3-way'!T63</f>
        <v>0.28670111093813483</v>
      </c>
      <c r="W63" s="11">
        <f>'OddsRatio_working_3-way'!V63^2+4*'OddsRatio_working_3-way'!U63^3/27</f>
        <v>-9.2672126359604479E-3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0.15121569003340984</v>
      </c>
      <c r="Y63" s="11">
        <f>IF('OddsRatio_working_3-way'!W63&gt;=0,IF('OddsRatio_working_3-way'!V63+SQRT('OddsRatio_working_3-way'!W63)&gt;0,0,PI()),ACOS('OddsRatio_working_3-way'!V63/(2*'OddsRatio_working_3-way'!X63)))</f>
        <v>0.32394424012414125</v>
      </c>
      <c r="Z63" s="11">
        <f>'OddsRatio_working_3-way'!X63^(1/3)*COS('OddsRatio_working_3-way'!Y63/3)</f>
        <v>0.52965785299072476</v>
      </c>
      <c r="AA63" s="11">
        <f>'OddsRatio_working_3-way'!X63^(1/3)*COS(('OddsRatio_working_3-way'!Y63+2*PI())/3)</f>
        <v>-0.31455310517643087</v>
      </c>
      <c r="AB63" s="11">
        <f>'OddsRatio_working_3-way'!X63^(1/3)*COS(('OddsRatio_working_3-way'!Y63+4*PI())/3)</f>
        <v>-0.21510474781429359</v>
      </c>
      <c r="AC63" s="11">
        <f>'OddsRatio_working_3-way'!X63^(1/3)*SIN('OddsRatio_working_3-way'!Y63/3)</f>
        <v>5.741653589349606E-2</v>
      </c>
      <c r="AD63" s="11">
        <f>'OddsRatio_working_3-way'!X63^(1/3)*SIN(('OddsRatio_working_3-way'!Y63+2*PI())/3)</f>
        <v>0.42998888805714336</v>
      </c>
      <c r="AE63" s="11">
        <f>'OddsRatio_working_3-way'!X63^(1/3)*SIN(('OddsRatio_working_3-way'!Y63+4*PI())/3)</f>
        <v>-0.4874054239506394</v>
      </c>
      <c r="AF63" s="11">
        <f>-'OddsRatio_working_3-way'!U63/(3*'OddsRatio_working_3-way'!X63^(1/3))*COS(('OddsRatio_working_3-way'!Y63)/3)</f>
        <v>0.52965785299072476</v>
      </c>
      <c r="AG63" s="11">
        <f>-'OddsRatio_working_3-way'!U63/(3*'OddsRatio_working_3-way'!X63^(1/3))*COS(('OddsRatio_working_3-way'!Y63+2*PI())/3)</f>
        <v>-0.31455310517643087</v>
      </c>
      <c r="AH63" s="11">
        <f>-'OddsRatio_working_3-way'!U63/(3*'OddsRatio_working_3-way'!X63^(1/3))*COS(('OddsRatio_working_3-way'!Y63+4*PI())/3)</f>
        <v>-0.21510474781429359</v>
      </c>
      <c r="AI63" s="11">
        <f>'OddsRatio_working_3-way'!U63/(3*'OddsRatio_working_3-way'!X63^(1/3))*SIN(('OddsRatio_working_3-way'!Y63)/3)</f>
        <v>-5.741653589349606E-2</v>
      </c>
      <c r="AJ63" s="11">
        <f>'OddsRatio_working_3-way'!U63/(3*'OddsRatio_working_3-way'!X63^(1/3))*SIN(('OddsRatio_working_3-way'!Y63+2*PI())/3)</f>
        <v>-0.42998888805714336</v>
      </c>
      <c r="AK63" s="11">
        <f>'OddsRatio_working_3-way'!U63/(3*'OddsRatio_working_3-way'!X63^(1/3))*SIN(('OddsRatio_working_3-way'!Y63+4*PI())/3)</f>
        <v>0.4874054239506394</v>
      </c>
      <c r="AL63" s="11">
        <f>'OddsRatio_working_3-way'!Z63+'OddsRatio_working_3-way'!AF63</f>
        <v>1.0593157059814495</v>
      </c>
      <c r="AM63" s="11">
        <f>'OddsRatio_working_3-way'!AA63+'OddsRatio_working_3-way'!AG63</f>
        <v>-0.62910621035286174</v>
      </c>
      <c r="AN63" s="11">
        <f>'OddsRatio_working_3-way'!AB63+'OddsRatio_working_3-way'!AH63</f>
        <v>-0.43020949562858718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1.0593157059814495</v>
      </c>
      <c r="AS63" s="11">
        <f>IF(('OddsRatio_working_3-way'!X63=0),IF(Q63&gt;0,-Q63^(1/3),(-Q63)^(1/3)),'OddsRatio_working_3-way'!AM63-'OddsRatio_working_3-way'!R63/3)</f>
        <v>-0.62910621035286174</v>
      </c>
      <c r="AT63" s="11">
        <f>IF(('OddsRatio_working_3-way'!X63=0),IF(Q63&gt;0,-Q63^(1/3),(-Q63)^(1/3)),'OddsRatio_working_3-way'!AN63-'OddsRatio_working_3-way'!R63/3)</f>
        <v>-0.43020949562858718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3.01</v>
      </c>
      <c r="D64" s="9">
        <f t="shared" si="13"/>
        <v>0.36917631682541246</v>
      </c>
      <c r="E64" s="9">
        <f t="shared" si="14"/>
        <v>0.30764250437957968</v>
      </c>
      <c r="F64" s="9">
        <f t="shared" si="15"/>
        <v>0.32318117879500791</v>
      </c>
      <c r="G64" s="9">
        <f t="shared" si="16"/>
        <v>1.04191024659765</v>
      </c>
      <c r="H64" s="9">
        <f t="shared" si="17"/>
        <v>2.7087328044201464</v>
      </c>
      <c r="I64" s="9">
        <f t="shared" si="18"/>
        <v>3.2505261326509238</v>
      </c>
      <c r="J64" s="9">
        <f t="shared" si="19"/>
        <v>3.0942395956612767</v>
      </c>
      <c r="K64" s="11">
        <f t="shared" si="20"/>
        <v>0.37878787878787878</v>
      </c>
      <c r="L64" s="11">
        <f t="shared" si="21"/>
        <v>0.31645569620253161</v>
      </c>
      <c r="M64" s="11">
        <f t="shared" si="22"/>
        <v>0.33222591362126247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-0.28355424381329597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0.23137616970410613</v>
      </c>
      <c r="Q64" s="11">
        <f>2*'OddsRatio_working_3-way'!K64*'OddsRatio_working_3-way'!L64*'OddsRatio_working_3-way'!M64</f>
        <v>7.964756272086268E-2</v>
      </c>
      <c r="R64" s="11">
        <f t="shared" si="23"/>
        <v>0</v>
      </c>
      <c r="S64" s="11">
        <f t="shared" si="24"/>
        <v>-0.81598556449909432</v>
      </c>
      <c r="T64" s="11">
        <f t="shared" si="25"/>
        <v>-0.28089003941449026</v>
      </c>
      <c r="U64" s="11">
        <f>'OddsRatio_working_3-way'!S64-'OddsRatio_working_3-way'!R64^2/3</f>
        <v>-0.81598556449909432</v>
      </c>
      <c r="V64" s="11">
        <f>'OddsRatio_working_3-way'!S64*'OddsRatio_working_3-way'!R64/3-2*'OddsRatio_working_3-way'!R64^3/27-'OddsRatio_working_3-way'!T64</f>
        <v>0.28089003941449026</v>
      </c>
      <c r="W64" s="11">
        <f>'OddsRatio_working_3-way'!V64^2+4*'OddsRatio_working_3-way'!U64^3/27</f>
        <v>-1.5911058489034569E-3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0.14185408003576894</v>
      </c>
      <c r="Y64" s="11">
        <f>IF('OddsRatio_working_3-way'!W64&gt;=0,IF('OddsRatio_working_3-way'!V64+SQRT('OddsRatio_working_3-way'!W64)&gt;0,0,PI()),ACOS('OddsRatio_working_3-way'!V64/(2*'OddsRatio_working_3-way'!X64)))</f>
        <v>0.1410649196014746</v>
      </c>
      <c r="Z64" s="11">
        <f>'OddsRatio_working_3-way'!X64^(1/3)*COS('OddsRatio_working_3-way'!Y64/3)</f>
        <v>0.5209551232988251</v>
      </c>
      <c r="AA64" s="11">
        <f>'OddsRatio_working_3-way'!X64^(1/3)*COS(('OddsRatio_working_3-way'!Y64+2*PI())/3)</f>
        <v>-0.2817075111619074</v>
      </c>
      <c r="AB64" s="11">
        <f>'OddsRatio_working_3-way'!X64^(1/3)*COS(('OddsRatio_working_3-way'!Y64+4*PI())/3)</f>
        <v>-0.23924761213691781</v>
      </c>
      <c r="AC64" s="11">
        <f>'OddsRatio_working_3-way'!X64^(1/3)*SIN('OddsRatio_working_3-way'!Y64/3)</f>
        <v>2.4514234131842148E-2</v>
      </c>
      <c r="AD64" s="11">
        <f>'OddsRatio_working_3-way'!X64^(1/3)*SIN(('OddsRatio_working_3-way'!Y64+2*PI())/3)</f>
        <v>0.43890325394251595</v>
      </c>
      <c r="AE64" s="11">
        <f>'OddsRatio_working_3-way'!X64^(1/3)*SIN(('OddsRatio_working_3-way'!Y64+4*PI())/3)</f>
        <v>-0.46341748807435801</v>
      </c>
      <c r="AF64" s="11">
        <f>-'OddsRatio_working_3-way'!U64/(3*'OddsRatio_working_3-way'!X64^(1/3))*COS(('OddsRatio_working_3-way'!Y64)/3)</f>
        <v>0.52095512329882498</v>
      </c>
      <c r="AG64" s="11">
        <f>-'OddsRatio_working_3-way'!U64/(3*'OddsRatio_working_3-way'!X64^(1/3))*COS(('OddsRatio_working_3-way'!Y64+2*PI())/3)</f>
        <v>-0.28170751116190734</v>
      </c>
      <c r="AH64" s="11">
        <f>-'OddsRatio_working_3-way'!U64/(3*'OddsRatio_working_3-way'!X64^(1/3))*COS(('OddsRatio_working_3-way'!Y64+4*PI())/3)</f>
        <v>-0.23924761213691778</v>
      </c>
      <c r="AI64" s="11">
        <f>'OddsRatio_working_3-way'!U64/(3*'OddsRatio_working_3-way'!X64^(1/3))*SIN(('OddsRatio_working_3-way'!Y64)/3)</f>
        <v>-2.4514234131842144E-2</v>
      </c>
      <c r="AJ64" s="11">
        <f>'OddsRatio_working_3-way'!U64/(3*'OddsRatio_working_3-way'!X64^(1/3))*SIN(('OddsRatio_working_3-way'!Y64+2*PI())/3)</f>
        <v>-0.43890325394251584</v>
      </c>
      <c r="AK64" s="11">
        <f>'OddsRatio_working_3-way'!U64/(3*'OddsRatio_working_3-way'!X64^(1/3))*SIN(('OddsRatio_working_3-way'!Y64+4*PI())/3)</f>
        <v>0.4634174880743579</v>
      </c>
      <c r="AL64" s="11">
        <f>'OddsRatio_working_3-way'!Z64+'OddsRatio_working_3-way'!AF64</f>
        <v>1.04191024659765</v>
      </c>
      <c r="AM64" s="11">
        <f>'OddsRatio_working_3-way'!AA64+'OddsRatio_working_3-way'!AG64</f>
        <v>-0.5634150223238148</v>
      </c>
      <c r="AN64" s="11">
        <f>'OddsRatio_working_3-way'!AB64+'OddsRatio_working_3-way'!AH64</f>
        <v>-0.47849522427383562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1.04191024659765</v>
      </c>
      <c r="AS64" s="11">
        <f>IF(('OddsRatio_working_3-way'!X64=0),IF(Q64&gt;0,-Q64^(1/3),(-Q64)^(1/3)),'OddsRatio_working_3-way'!AM64-'OddsRatio_working_3-way'!R64/3)</f>
        <v>-0.5634150223238148</v>
      </c>
      <c r="AT64" s="11">
        <f>IF(('OddsRatio_working_3-way'!X64=0),IF(Q64&gt;0,-Q64^(1/3),(-Q64)^(1/3)),'OddsRatio_working_3-way'!AN64-'OddsRatio_working_3-way'!R64/3)</f>
        <v>-0.47849522427383562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3.8</v>
      </c>
      <c r="C65" s="4">
        <f>IF('True_Odds_Calculator_3-way'!C64="","",'True_Odds_Calculator_3-way'!C64)</f>
        <v>4.2</v>
      </c>
      <c r="D65" s="9">
        <f t="shared" si="13"/>
        <v>0.51689118416136837</v>
      </c>
      <c r="E65" s="9">
        <f t="shared" si="14"/>
        <v>0.25377809421536435</v>
      </c>
      <c r="F65" s="9">
        <f t="shared" si="15"/>
        <v>0.22933072162326718</v>
      </c>
      <c r="G65" s="9">
        <f t="shared" si="16"/>
        <v>1.0501608671879517</v>
      </c>
      <c r="H65" s="9">
        <f t="shared" si="17"/>
        <v>1.9346431717972767</v>
      </c>
      <c r="I65" s="9">
        <f t="shared" si="18"/>
        <v>3.9404504281262649</v>
      </c>
      <c r="J65" s="9">
        <f t="shared" si="19"/>
        <v>4.3605147750014455</v>
      </c>
      <c r="K65" s="11">
        <f t="shared" si="20"/>
        <v>0.52910052910052918</v>
      </c>
      <c r="L65" s="11">
        <f t="shared" si="21"/>
        <v>0.26315789473684209</v>
      </c>
      <c r="M65" s="11">
        <f t="shared" si="22"/>
        <v>0.23809523809523808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-0.26436461524180799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0.22841495272572968</v>
      </c>
      <c r="Q65" s="11">
        <f>2*'OddsRatio_working_3-way'!K65*'OddsRatio_working_3-way'!L65*'OddsRatio_working_3-way'!M65</f>
        <v>6.6303324448687861E-2</v>
      </c>
      <c r="R65" s="11">
        <f t="shared" si="23"/>
        <v>0</v>
      </c>
      <c r="S65" s="11">
        <f t="shared" si="24"/>
        <v>-0.86401484751203927</v>
      </c>
      <c r="T65" s="11">
        <f t="shared" si="25"/>
        <v>-0.25080256821829877</v>
      </c>
      <c r="U65" s="11">
        <f>'OddsRatio_working_3-way'!S65-'OddsRatio_working_3-way'!R65^2/3</f>
        <v>-0.86401484751203927</v>
      </c>
      <c r="V65" s="11">
        <f>'OddsRatio_working_3-way'!S65*'OddsRatio_working_3-way'!R65/3-2*'OddsRatio_working_3-way'!R65^3/27-'OddsRatio_working_3-way'!T65</f>
        <v>0.25080256821829877</v>
      </c>
      <c r="W65" s="11">
        <f>'OddsRatio_working_3-way'!V65^2+4*'OddsRatio_working_3-way'!U65^3/27</f>
        <v>-3.2654485907912686E-2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0.15456100262744729</v>
      </c>
      <c r="Y65" s="11">
        <f>IF('OddsRatio_working_3-way'!W65&gt;=0,IF('OddsRatio_working_3-way'!V65+SQRT('OddsRatio_working_3-way'!W65)&gt;0,0,PI()),ACOS('OddsRatio_working_3-way'!V65/(2*'OddsRatio_working_3-way'!X65)))</f>
        <v>0.62435823273727187</v>
      </c>
      <c r="Z65" s="11">
        <f>'OddsRatio_working_3-way'!X65^(1/3)*COS('OddsRatio_working_3-way'!Y65/3)</f>
        <v>0.52508043359397583</v>
      </c>
      <c r="AA65" s="11">
        <f>'OddsRatio_working_3-way'!X65^(1/3)*COS(('OddsRatio_working_3-way'!Y65+2*PI())/3)</f>
        <v>-0.35856946010641683</v>
      </c>
      <c r="AB65" s="11">
        <f>'OddsRatio_working_3-way'!X65^(1/3)*COS(('OddsRatio_working_3-way'!Y65+4*PI())/3)</f>
        <v>-0.16651097348755919</v>
      </c>
      <c r="AC65" s="11">
        <f>'OddsRatio_working_3-way'!X65^(1/3)*SIN('OddsRatio_working_3-way'!Y65/3)</f>
        <v>0.11088501894954973</v>
      </c>
      <c r="AD65" s="11">
        <f>'OddsRatio_working_3-way'!X65^(1/3)*SIN(('OddsRatio_working_3-way'!Y65+2*PI())/3)</f>
        <v>0.39929048504775627</v>
      </c>
      <c r="AE65" s="11">
        <f>'OddsRatio_working_3-way'!X65^(1/3)*SIN(('OddsRatio_working_3-way'!Y65+4*PI())/3)</f>
        <v>-0.51017550399730593</v>
      </c>
      <c r="AF65" s="11">
        <f>-'OddsRatio_working_3-way'!U65/(3*'OddsRatio_working_3-way'!X65^(1/3))*COS(('OddsRatio_working_3-way'!Y65)/3)</f>
        <v>0.52508043359397583</v>
      </c>
      <c r="AG65" s="11">
        <f>-'OddsRatio_working_3-way'!U65/(3*'OddsRatio_working_3-way'!X65^(1/3))*COS(('OddsRatio_working_3-way'!Y65+2*PI())/3)</f>
        <v>-0.35856946010641683</v>
      </c>
      <c r="AH65" s="11">
        <f>-'OddsRatio_working_3-way'!U65/(3*'OddsRatio_working_3-way'!X65^(1/3))*COS(('OddsRatio_working_3-way'!Y65+4*PI())/3)</f>
        <v>-0.16651097348755919</v>
      </c>
      <c r="AI65" s="11">
        <f>'OddsRatio_working_3-way'!U65/(3*'OddsRatio_working_3-way'!X65^(1/3))*SIN(('OddsRatio_working_3-way'!Y65)/3)</f>
        <v>-0.11088501894954973</v>
      </c>
      <c r="AJ65" s="11">
        <f>'OddsRatio_working_3-way'!U65/(3*'OddsRatio_working_3-way'!X65^(1/3))*SIN(('OddsRatio_working_3-way'!Y65+2*PI())/3)</f>
        <v>-0.39929048504775627</v>
      </c>
      <c r="AK65" s="11">
        <f>'OddsRatio_working_3-way'!U65/(3*'OddsRatio_working_3-way'!X65^(1/3))*SIN(('OddsRatio_working_3-way'!Y65+4*PI())/3)</f>
        <v>0.51017550399730593</v>
      </c>
      <c r="AL65" s="11">
        <f>'OddsRatio_working_3-way'!Z65+'OddsRatio_working_3-way'!AF65</f>
        <v>1.0501608671879517</v>
      </c>
      <c r="AM65" s="11">
        <f>'OddsRatio_working_3-way'!AA65+'OddsRatio_working_3-way'!AG65</f>
        <v>-0.71713892021283365</v>
      </c>
      <c r="AN65" s="11">
        <f>'OddsRatio_working_3-way'!AB65+'OddsRatio_working_3-way'!AH65</f>
        <v>-0.33302194697511839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1.0501608671879517</v>
      </c>
      <c r="AS65" s="11">
        <f>IF(('OddsRatio_working_3-way'!X65=0),IF(Q65&gt;0,-Q65^(1/3),(-Q65)^(1/3)),'OddsRatio_working_3-way'!AM65-'OddsRatio_working_3-way'!R65/3)</f>
        <v>-0.71713892021283365</v>
      </c>
      <c r="AT65" s="11">
        <f>IF(('OddsRatio_working_3-way'!X65=0),IF(Q65&gt;0,-Q65^(1/3),(-Q65)^(1/3)),'OddsRatio_working_3-way'!AN65-'OddsRatio_working_3-way'!R65/3)</f>
        <v>-0.33302194697511839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2.2999999999999998</v>
      </c>
      <c r="B66" s="4">
        <f>IF('True_Odds_Calculator_3-way'!B65="","",'True_Odds_Calculator_3-way'!B65)</f>
        <v>3.42</v>
      </c>
      <c r="C66" s="4">
        <f>IF('True_Odds_Calculator_3-way'!C65="","",'True_Odds_Calculator_3-way'!C65)</f>
        <v>3.33</v>
      </c>
      <c r="D66" s="9">
        <f t="shared" si="13"/>
        <v>0.42455628516762561</v>
      </c>
      <c r="E66" s="9">
        <f t="shared" si="14"/>
        <v>0.28383853608294163</v>
      </c>
      <c r="F66" s="9">
        <f t="shared" si="15"/>
        <v>0.29160517874943298</v>
      </c>
      <c r="G66" s="9">
        <f t="shared" si="16"/>
        <v>1.0426156127561506</v>
      </c>
      <c r="H66" s="9">
        <f t="shared" si="17"/>
        <v>2.355400296582995</v>
      </c>
      <c r="I66" s="9">
        <f t="shared" si="18"/>
        <v>3.5231297828698844</v>
      </c>
      <c r="J66" s="9">
        <f t="shared" si="19"/>
        <v>3.4292943777218308</v>
      </c>
      <c r="K66" s="11">
        <f t="shared" si="20"/>
        <v>0.43478260869565222</v>
      </c>
      <c r="L66" s="11">
        <f t="shared" si="21"/>
        <v>0.29239766081871343</v>
      </c>
      <c r="M66" s="11">
        <f t="shared" si="22"/>
        <v>0.3003003003003003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-0.27984429891371165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0.23097086407536443</v>
      </c>
      <c r="Q66" s="11">
        <f>2*'OddsRatio_working_3-way'!K66*'OddsRatio_working_3-way'!L66*'OddsRatio_working_3-way'!M66</f>
        <v>7.635400465301305E-2</v>
      </c>
      <c r="R66" s="11">
        <f t="shared" si="23"/>
        <v>0</v>
      </c>
      <c r="S66" s="11">
        <f t="shared" si="24"/>
        <v>-0.82535490260812117</v>
      </c>
      <c r="T66" s="11">
        <f t="shared" si="25"/>
        <v>-0.27284459590351118</v>
      </c>
      <c r="U66" s="11">
        <f>'OddsRatio_working_3-way'!S66-'OddsRatio_working_3-way'!R66^2/3</f>
        <v>-0.82535490260812117</v>
      </c>
      <c r="V66" s="11">
        <f>'OddsRatio_working_3-way'!S66*'OddsRatio_working_3-way'!R66/3-2*'OddsRatio_working_3-way'!R66^3/27-'OddsRatio_working_3-way'!T66</f>
        <v>0.27284459590351118</v>
      </c>
      <c r="W66" s="11">
        <f>'OddsRatio_working_3-way'!V66^2+4*'OddsRatio_working_3-way'!U66^3/27</f>
        <v>-8.8507307156446557E-3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0.14430428287943758</v>
      </c>
      <c r="Y66" s="11">
        <f>IF('OddsRatio_working_3-way'!W66&gt;=0,IF('OddsRatio_working_3-way'!V66+SQRT('OddsRatio_working_3-way'!W66)&gt;0,0,PI()),ACOS('OddsRatio_working_3-way'!V66/(2*'OddsRatio_working_3-way'!X66)))</f>
        <v>0.33203974444356876</v>
      </c>
      <c r="Z66" s="11">
        <f>'OddsRatio_working_3-way'!X66^(1/3)*COS('OddsRatio_working_3-way'!Y66/3)</f>
        <v>0.52130780637807528</v>
      </c>
      <c r="AA66" s="11">
        <f>'OddsRatio_working_3-way'!X66^(1/3)*COS(('OddsRatio_working_3-way'!Y66+2*PI())/3)</f>
        <v>-0.31082714216151835</v>
      </c>
      <c r="AB66" s="11">
        <f>'OddsRatio_working_3-way'!X66^(1/3)*COS(('OddsRatio_working_3-way'!Y66+4*PI())/3)</f>
        <v>-0.21048066421655703</v>
      </c>
      <c r="AC66" s="11">
        <f>'OddsRatio_working_3-way'!X66^(1/3)*SIN('OddsRatio_working_3-way'!Y66/3)</f>
        <v>5.7935066053754418E-2</v>
      </c>
      <c r="AD66" s="11">
        <f>'OddsRatio_working_3-way'!X66^(1/3)*SIN(('OddsRatio_working_3-way'!Y66+2*PI())/3)</f>
        <v>0.42249827048767546</v>
      </c>
      <c r="AE66" s="11">
        <f>'OddsRatio_working_3-way'!X66^(1/3)*SIN(('OddsRatio_working_3-way'!Y66+4*PI())/3)</f>
        <v>-0.48043333654142972</v>
      </c>
      <c r="AF66" s="11">
        <f>-'OddsRatio_working_3-way'!U66/(3*'OddsRatio_working_3-way'!X66^(1/3))*COS(('OddsRatio_working_3-way'!Y66)/3)</f>
        <v>0.52130780637807528</v>
      </c>
      <c r="AG66" s="11">
        <f>-'OddsRatio_working_3-way'!U66/(3*'OddsRatio_working_3-way'!X66^(1/3))*COS(('OddsRatio_working_3-way'!Y66+2*PI())/3)</f>
        <v>-0.31082714216151835</v>
      </c>
      <c r="AH66" s="11">
        <f>-'OddsRatio_working_3-way'!U66/(3*'OddsRatio_working_3-way'!X66^(1/3))*COS(('OddsRatio_working_3-way'!Y66+4*PI())/3)</f>
        <v>-0.21048066421655703</v>
      </c>
      <c r="AI66" s="11">
        <f>'OddsRatio_working_3-way'!U66/(3*'OddsRatio_working_3-way'!X66^(1/3))*SIN(('OddsRatio_working_3-way'!Y66)/3)</f>
        <v>-5.7935066053754418E-2</v>
      </c>
      <c r="AJ66" s="11">
        <f>'OddsRatio_working_3-way'!U66/(3*'OddsRatio_working_3-way'!X66^(1/3))*SIN(('OddsRatio_working_3-way'!Y66+2*PI())/3)</f>
        <v>-0.42249827048767546</v>
      </c>
      <c r="AK66" s="11">
        <f>'OddsRatio_working_3-way'!U66/(3*'OddsRatio_working_3-way'!X66^(1/3))*SIN(('OddsRatio_working_3-way'!Y66+4*PI())/3)</f>
        <v>0.48043333654142972</v>
      </c>
      <c r="AL66" s="11">
        <f>'OddsRatio_working_3-way'!Z66+'OddsRatio_working_3-way'!AF66</f>
        <v>1.0426156127561506</v>
      </c>
      <c r="AM66" s="11">
        <f>'OddsRatio_working_3-way'!AA66+'OddsRatio_working_3-way'!AG66</f>
        <v>-0.62165428432303671</v>
      </c>
      <c r="AN66" s="11">
        <f>'OddsRatio_working_3-way'!AB66+'OddsRatio_working_3-way'!AH66</f>
        <v>-0.42096132843311407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1.0426156127561506</v>
      </c>
      <c r="AS66" s="11">
        <f>IF(('OddsRatio_working_3-way'!X66=0),IF(Q66&gt;0,-Q66^(1/3),(-Q66)^(1/3)),'OddsRatio_working_3-way'!AM66-'OddsRatio_working_3-way'!R66/3)</f>
        <v>-0.62165428432303671</v>
      </c>
      <c r="AT66" s="11">
        <f>IF(('OddsRatio_working_3-way'!X66=0),IF(Q66&gt;0,-Q66^(1/3),(-Q66)^(1/3)),'OddsRatio_working_3-way'!AN66-'OddsRatio_working_3-way'!R66/3)</f>
        <v>-0.42096132843311407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1.41</v>
      </c>
      <c r="B67" s="4">
        <f>IF('True_Odds_Calculator_3-way'!B66="","",'True_Odds_Calculator_3-way'!B66)</f>
        <v>4.93</v>
      </c>
      <c r="C67" s="4">
        <f>IF('True_Odds_Calculator_3-way'!C66="","",'True_Odds_Calculator_3-way'!C66)</f>
        <v>8.4</v>
      </c>
      <c r="D67" s="9">
        <f t="shared" si="13"/>
        <v>0.69537881086016007</v>
      </c>
      <c r="E67" s="9">
        <f t="shared" si="14"/>
        <v>0.1923441540066359</v>
      </c>
      <c r="F67" s="9">
        <f t="shared" si="15"/>
        <v>0.11227703513320407</v>
      </c>
      <c r="G67" s="9">
        <f t="shared" si="16"/>
        <v>1.0684514662995437</v>
      </c>
      <c r="H67" s="9">
        <f t="shared" si="17"/>
        <v>1.4380651011828125</v>
      </c>
      <c r="I67" s="9">
        <f t="shared" si="18"/>
        <v>5.1990142625572071</v>
      </c>
      <c r="J67" s="9">
        <f t="shared" si="19"/>
        <v>8.9065408506166239</v>
      </c>
      <c r="K67" s="11">
        <f t="shared" si="20"/>
        <v>0.70921985815602839</v>
      </c>
      <c r="L67" s="11">
        <f t="shared" si="21"/>
        <v>0.20283975659229211</v>
      </c>
      <c r="M67" s="11">
        <f t="shared" si="22"/>
        <v>0.11904761904761904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-0.20420332476350778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0.20105865775021189</v>
      </c>
      <c r="Q67" s="11">
        <f>2*'OddsRatio_working_3-way'!K67*'OddsRatio_working_3-way'!L67*'OddsRatio_working_3-way'!M67</f>
        <v>3.4251900809235417E-2</v>
      </c>
      <c r="R67" s="11">
        <f t="shared" si="23"/>
        <v>0</v>
      </c>
      <c r="S67" s="11">
        <f t="shared" si="24"/>
        <v>-0.9846003143340698</v>
      </c>
      <c r="T67" s="11">
        <f t="shared" si="25"/>
        <v>-0.1677342954572521</v>
      </c>
      <c r="U67" s="11">
        <f>'OddsRatio_working_3-way'!S67-'OddsRatio_working_3-way'!R67^2/3</f>
        <v>-0.9846003143340698</v>
      </c>
      <c r="V67" s="11">
        <f>'OddsRatio_working_3-way'!S67*'OddsRatio_working_3-way'!R67/3-2*'OddsRatio_working_3-way'!R67^3/27-'OddsRatio_working_3-way'!T67</f>
        <v>0.1677342954572521</v>
      </c>
      <c r="W67" s="11">
        <f>'OddsRatio_working_3-way'!V67^2+4*'OddsRatio_working_3-way'!U67^3/27</f>
        <v>-0.11327390863378158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0.18802174243044495</v>
      </c>
      <c r="Y67" s="11">
        <f>IF('OddsRatio_working_3-way'!W67&gt;=0,IF('OddsRatio_working_3-way'!V67+SQRT('OddsRatio_working_3-way'!W67)&gt;0,0,PI()),ACOS('OddsRatio_working_3-way'!V67/(2*'OddsRatio_working_3-way'!X67)))</f>
        <v>1.1084489403877711</v>
      </c>
      <c r="Z67" s="11">
        <f>'OddsRatio_working_3-way'!X67^(1/3)*COS('OddsRatio_working_3-way'!Y67/3)</f>
        <v>0.53422573314977184</v>
      </c>
      <c r="AA67" s="11">
        <f>'OddsRatio_working_3-way'!X67^(1/3)*COS(('OddsRatio_working_3-way'!Y67+2*PI())/3)</f>
        <v>-0.44628381319838034</v>
      </c>
      <c r="AB67" s="11">
        <f>'OddsRatio_working_3-way'!X67^(1/3)*COS(('OddsRatio_working_3-way'!Y67+4*PI())/3)</f>
        <v>-8.7941919951391556E-2</v>
      </c>
      <c r="AC67" s="11">
        <f>'OddsRatio_working_3-way'!X67^(1/3)*SIN('OddsRatio_working_3-way'!Y67/3)</f>
        <v>0.20688878852806911</v>
      </c>
      <c r="AD67" s="11">
        <f>'OddsRatio_working_3-way'!X67^(1/3)*SIN(('OddsRatio_working_3-way'!Y67+2*PI())/3)</f>
        <v>0.35920866199903423</v>
      </c>
      <c r="AE67" s="11">
        <f>'OddsRatio_working_3-way'!X67^(1/3)*SIN(('OddsRatio_working_3-way'!Y67+4*PI())/3)</f>
        <v>-0.56609745052710347</v>
      </c>
      <c r="AF67" s="11">
        <f>-'OddsRatio_working_3-way'!U67/(3*'OddsRatio_working_3-way'!X67^(1/3))*COS(('OddsRatio_working_3-way'!Y67)/3)</f>
        <v>0.53422573314977184</v>
      </c>
      <c r="AG67" s="11">
        <f>-'OddsRatio_working_3-way'!U67/(3*'OddsRatio_working_3-way'!X67^(1/3))*COS(('OddsRatio_working_3-way'!Y67+2*PI())/3)</f>
        <v>-0.44628381319838034</v>
      </c>
      <c r="AH67" s="11">
        <f>-'OddsRatio_working_3-way'!U67/(3*'OddsRatio_working_3-way'!X67^(1/3))*COS(('OddsRatio_working_3-way'!Y67+4*PI())/3)</f>
        <v>-8.7941919951391556E-2</v>
      </c>
      <c r="AI67" s="11">
        <f>'OddsRatio_working_3-way'!U67/(3*'OddsRatio_working_3-way'!X67^(1/3))*SIN(('OddsRatio_working_3-way'!Y67)/3)</f>
        <v>-0.20688878852806911</v>
      </c>
      <c r="AJ67" s="11">
        <f>'OddsRatio_working_3-way'!U67/(3*'OddsRatio_working_3-way'!X67^(1/3))*SIN(('OddsRatio_working_3-way'!Y67+2*PI())/3)</f>
        <v>-0.35920866199903423</v>
      </c>
      <c r="AK67" s="11">
        <f>'OddsRatio_working_3-way'!U67/(3*'OddsRatio_working_3-way'!X67^(1/3))*SIN(('OddsRatio_working_3-way'!Y67+4*PI())/3)</f>
        <v>0.56609745052710347</v>
      </c>
      <c r="AL67" s="11">
        <f>'OddsRatio_working_3-way'!Z67+'OddsRatio_working_3-way'!AF67</f>
        <v>1.0684514662995437</v>
      </c>
      <c r="AM67" s="11">
        <f>'OddsRatio_working_3-way'!AA67+'OddsRatio_working_3-way'!AG67</f>
        <v>-0.89256762639676068</v>
      </c>
      <c r="AN67" s="11">
        <f>'OddsRatio_working_3-way'!AB67+'OddsRatio_working_3-way'!AH67</f>
        <v>-0.17588383990278311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1.0684514662995437</v>
      </c>
      <c r="AS67" s="11">
        <f>IF(('OddsRatio_working_3-way'!X67=0),IF(Q67&gt;0,-Q67^(1/3),(-Q67)^(1/3)),'OddsRatio_working_3-way'!AM67-'OddsRatio_working_3-way'!R67/3)</f>
        <v>-0.89256762639676068</v>
      </c>
      <c r="AT67" s="11">
        <f>IF(('OddsRatio_working_3-way'!X67=0),IF(Q67&gt;0,-Q67^(1/3),(-Q67)^(1/3)),'OddsRatio_working_3-way'!AN67-'OddsRatio_working_3-way'!R67/3)</f>
        <v>-0.17588383990278311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1.41</v>
      </c>
      <c r="B68" s="4">
        <f>IF('True_Odds_Calculator_3-way'!B67="","",'True_Odds_Calculator_3-way'!B67)</f>
        <v>5</v>
      </c>
      <c r="C68" s="4">
        <f>IF('True_Odds_Calculator_3-way'!C67="","",'True_Odds_Calculator_3-way'!C67)</f>
        <v>8.0500000000000007</v>
      </c>
      <c r="D68" s="9">
        <f t="shared" ref="D68:D131" si="26">(K68/(AR68+K68-(AR68*K68)))</f>
        <v>0.69438686481536804</v>
      </c>
      <c r="E68" s="9">
        <f t="shared" ref="E68:E131" si="27">(L68/(AR68+L68-(AR68*L68)))</f>
        <v>0.1888985146385056</v>
      </c>
      <c r="F68" s="9">
        <f t="shared" ref="F68:F131" si="28">(M68/(AR68+M68-(AR68*M68)))</f>
        <v>0.1167146205461263</v>
      </c>
      <c r="G68" s="9">
        <f t="shared" ref="G68:G131" si="29">AR68</f>
        <v>1.0734619683401116</v>
      </c>
      <c r="H68" s="9">
        <f t="shared" ref="H68:H131" si="30">IF(A68="","",1/D68)</f>
        <v>1.4401194070194459</v>
      </c>
      <c r="I68" s="9">
        <f t="shared" ref="I68:I131" si="31">IF(B68="","",1/E68)</f>
        <v>5.2938478733604466</v>
      </c>
      <c r="J68" s="9">
        <f t="shared" ref="J68:J131" si="32">IF(C68="","",1/F68)</f>
        <v>8.5679068767977888</v>
      </c>
      <c r="K68" s="11">
        <f t="shared" ref="K68:K131" si="33">1/A68</f>
        <v>0.70921985815602839</v>
      </c>
      <c r="L68" s="11">
        <f t="shared" ref="L68:L131" si="34">1/B68</f>
        <v>0.2</v>
      </c>
      <c r="M68" s="11">
        <f t="shared" ref="M68:M131" si="35">1/C68</f>
        <v>0.12422360248447203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-0.20372670807453408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0.20192943042156733</v>
      </c>
      <c r="Q68" s="11">
        <f>2*'OddsRatio_working_3-way'!K68*'OddsRatio_working_3-way'!L68*'OddsRatio_working_3-way'!M68</f>
        <v>3.5240738293467244E-2</v>
      </c>
      <c r="R68" s="11">
        <f t="shared" ref="R68:R131" si="36">O68/N68</f>
        <v>0</v>
      </c>
      <c r="S68" s="11">
        <f t="shared" ref="S68:S131" si="37">P68/N68</f>
        <v>-0.99117799688635222</v>
      </c>
      <c r="T68" s="11">
        <f t="shared" ref="T68:T131" si="38">Q68/N68</f>
        <v>-0.17298045320878747</v>
      </c>
      <c r="U68" s="11">
        <f>'OddsRatio_working_3-way'!S68-'OddsRatio_working_3-way'!R68^2/3</f>
        <v>-0.99117799688635222</v>
      </c>
      <c r="V68" s="11">
        <f>'OddsRatio_working_3-way'!S68*'OddsRatio_working_3-way'!R68/3-2*'OddsRatio_working_3-way'!R68^3/27-'OddsRatio_working_3-way'!T68</f>
        <v>0.17298045320878747</v>
      </c>
      <c r="W68" s="11">
        <f>'OddsRatio_working_3-way'!V68^2+4*'OddsRatio_working_3-way'!U68^3/27</f>
        <v>-0.1143395090712844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0.18990902181281563</v>
      </c>
      <c r="Y68" s="11">
        <f>IF('OddsRatio_working_3-way'!W68&gt;=0,IF('OddsRatio_working_3-way'!V68+SQRT('OddsRatio_working_3-way'!W68)&gt;0,0,PI()),ACOS('OddsRatio_working_3-way'!V68/(2*'OddsRatio_working_3-way'!X68)))</f>
        <v>1.0979414054844638</v>
      </c>
      <c r="Z68" s="11">
        <f>'OddsRatio_working_3-way'!X68^(1/3)*COS('OddsRatio_working_3-way'!Y68/3)</f>
        <v>0.53673098417005594</v>
      </c>
      <c r="AA68" s="11">
        <f>'OddsRatio_working_3-way'!X68^(1/3)*COS(('OddsRatio_working_3-way'!Y68+2*PI())/3)</f>
        <v>-0.44650697292391184</v>
      </c>
      <c r="AB68" s="11">
        <f>'OddsRatio_working_3-way'!X68^(1/3)*COS(('OddsRatio_working_3-way'!Y68+4*PI())/3)</f>
        <v>-9.0224011246143987E-2</v>
      </c>
      <c r="AC68" s="11">
        <f>'OddsRatio_working_3-way'!X68^(1/3)*SIN('OddsRatio_working_3-way'!Y68/3)</f>
        <v>0.2057000638323363</v>
      </c>
      <c r="AD68" s="11">
        <f>'OddsRatio_working_3-way'!X68^(1/3)*SIN(('OddsRatio_working_3-way'!Y68+2*PI())/3)</f>
        <v>0.36197263537332369</v>
      </c>
      <c r="AE68" s="11">
        <f>'OddsRatio_working_3-way'!X68^(1/3)*SIN(('OddsRatio_working_3-way'!Y68+4*PI())/3)</f>
        <v>-0.56767269920565999</v>
      </c>
      <c r="AF68" s="11">
        <f>-'OddsRatio_working_3-way'!U68/(3*'OddsRatio_working_3-way'!X68^(1/3))*COS(('OddsRatio_working_3-way'!Y68)/3)</f>
        <v>0.53673098417005582</v>
      </c>
      <c r="AG68" s="11">
        <f>-'OddsRatio_working_3-way'!U68/(3*'OddsRatio_working_3-way'!X68^(1/3))*COS(('OddsRatio_working_3-way'!Y68+2*PI())/3)</f>
        <v>-0.44650697292391178</v>
      </c>
      <c r="AH68" s="11">
        <f>-'OddsRatio_working_3-way'!U68/(3*'OddsRatio_working_3-way'!X68^(1/3))*COS(('OddsRatio_working_3-way'!Y68+4*PI())/3)</f>
        <v>-9.0224011246143973E-2</v>
      </c>
      <c r="AI68" s="11">
        <f>'OddsRatio_working_3-way'!U68/(3*'OddsRatio_working_3-way'!X68^(1/3))*SIN(('OddsRatio_working_3-way'!Y68)/3)</f>
        <v>-0.20570006383233627</v>
      </c>
      <c r="AJ68" s="11">
        <f>'OddsRatio_working_3-way'!U68/(3*'OddsRatio_working_3-way'!X68^(1/3))*SIN(('OddsRatio_working_3-way'!Y68+2*PI())/3)</f>
        <v>-0.36197263537332358</v>
      </c>
      <c r="AK68" s="11">
        <f>'OddsRatio_working_3-way'!U68/(3*'OddsRatio_working_3-way'!X68^(1/3))*SIN(('OddsRatio_working_3-way'!Y68+4*PI())/3)</f>
        <v>0.56767269920565999</v>
      </c>
      <c r="AL68" s="11">
        <f>'OddsRatio_working_3-way'!Z68+'OddsRatio_working_3-way'!AF68</f>
        <v>1.0734619683401116</v>
      </c>
      <c r="AM68" s="11">
        <f>'OddsRatio_working_3-way'!AA68+'OddsRatio_working_3-way'!AG68</f>
        <v>-0.89301394584782368</v>
      </c>
      <c r="AN68" s="11">
        <f>'OddsRatio_working_3-way'!AB68+'OddsRatio_working_3-way'!AH68</f>
        <v>-0.18044802249228797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1.0734619683401116</v>
      </c>
      <c r="AS68" s="11">
        <f>IF(('OddsRatio_working_3-way'!X68=0),IF(Q68&gt;0,-Q68^(1/3),(-Q68)^(1/3)),'OddsRatio_working_3-way'!AM68-'OddsRatio_working_3-way'!R68/3)</f>
        <v>-0.89301394584782368</v>
      </c>
      <c r="AT68" s="11">
        <f>IF(('OddsRatio_working_3-way'!X68=0),IF(Q68&gt;0,-Q68^(1/3),(-Q68)^(1/3)),'OddsRatio_working_3-way'!AN68-'OddsRatio_working_3-way'!R68/3)</f>
        <v>-0.18044802249228797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1.91</v>
      </c>
      <c r="B69" s="4">
        <f>IF('True_Odds_Calculator_3-way'!B68="","",'True_Odds_Calculator_3-way'!B68)</f>
        <v>3.67</v>
      </c>
      <c r="C69" s="4">
        <f>IF('True_Odds_Calculator_3-way'!C68="","",'True_Odds_Calculator_3-way'!C68)</f>
        <v>4.18</v>
      </c>
      <c r="D69" s="9">
        <f t="shared" si="26"/>
        <v>0.5094599132341614</v>
      </c>
      <c r="E69" s="9">
        <f t="shared" si="27"/>
        <v>0.26143083798923145</v>
      </c>
      <c r="F69" s="9">
        <f t="shared" si="28"/>
        <v>0.22910924877660729</v>
      </c>
      <c r="G69" s="9">
        <f t="shared" si="29"/>
        <v>1.0580911793039478</v>
      </c>
      <c r="H69" s="9">
        <f t="shared" si="30"/>
        <v>1.9628629731665919</v>
      </c>
      <c r="I69" s="9">
        <f t="shared" si="31"/>
        <v>3.8251034487415398</v>
      </c>
      <c r="J69" s="9">
        <f t="shared" si="32"/>
        <v>4.364729950186554</v>
      </c>
      <c r="K69" s="11">
        <f t="shared" si="33"/>
        <v>0.52356020942408377</v>
      </c>
      <c r="L69" s="11">
        <f t="shared" si="34"/>
        <v>0.27247956403269757</v>
      </c>
      <c r="M69" s="11">
        <f t="shared" si="35"/>
        <v>0.23923444976076558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-0.26369631473761612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0.23071242426676963</v>
      </c>
      <c r="Q69" s="11">
        <f>2*'OddsRatio_working_3-way'!K69*'OddsRatio_working_3-way'!L69*'OddsRatio_working_3-way'!M69</f>
        <v>6.8258113688393393E-2</v>
      </c>
      <c r="R69" s="11">
        <f t="shared" si="36"/>
        <v>0</v>
      </c>
      <c r="S69" s="11">
        <f t="shared" si="37"/>
        <v>-0.87491713525209402</v>
      </c>
      <c r="T69" s="11">
        <f t="shared" si="38"/>
        <v>-0.25885122344736511</v>
      </c>
      <c r="U69" s="11">
        <f>'OddsRatio_working_3-way'!S69-'OddsRatio_working_3-way'!R69^2/3</f>
        <v>-0.87491713525209402</v>
      </c>
      <c r="V69" s="11">
        <f>'OddsRatio_working_3-way'!S69*'OddsRatio_working_3-way'!R69/3-2*'OddsRatio_working_3-way'!R69^3/27-'OddsRatio_working_3-way'!T69</f>
        <v>0.25885122344736511</v>
      </c>
      <c r="W69" s="11">
        <f>'OddsRatio_working_3-way'!V69^2+4*'OddsRatio_working_3-way'!U69^3/27</f>
        <v>-3.2215534942960991E-2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0.15749562757673524</v>
      </c>
      <c r="Y69" s="11">
        <f>IF('OddsRatio_working_3-way'!W69&gt;=0,IF('OddsRatio_working_3-way'!V69+SQRT('OddsRatio_working_3-way'!W69)&gt;0,0,PI()),ACOS('OddsRatio_working_3-way'!V69/(2*'OddsRatio_working_3-way'!X69)))</f>
        <v>0.60628119213825882</v>
      </c>
      <c r="Z69" s="11">
        <f>'OddsRatio_working_3-way'!X69^(1/3)*COS('OddsRatio_working_3-way'!Y69/3)</f>
        <v>0.5290455896519739</v>
      </c>
      <c r="AA69" s="11">
        <f>'OddsRatio_working_3-way'!X69^(1/3)*COS(('OddsRatio_working_3-way'!Y69+2*PI())/3)</f>
        <v>-0.35839694923160564</v>
      </c>
      <c r="AB69" s="11">
        <f>'OddsRatio_working_3-way'!X69^(1/3)*COS(('OddsRatio_working_3-way'!Y69+4*PI())/3)</f>
        <v>-0.1706486404203684</v>
      </c>
      <c r="AC69" s="11">
        <f>'OddsRatio_working_3-way'!X69^(1/3)*SIN('OddsRatio_working_3-way'!Y69/3)</f>
        <v>0.10839653663206493</v>
      </c>
      <c r="AD69" s="11">
        <f>'OddsRatio_working_3-way'!X69^(1/3)*SIN(('OddsRatio_working_3-way'!Y69+2*PI())/3)</f>
        <v>0.40396865208269467</v>
      </c>
      <c r="AE69" s="11">
        <f>'OddsRatio_working_3-way'!X69^(1/3)*SIN(('OddsRatio_working_3-way'!Y69+4*PI())/3)</f>
        <v>-0.51236518871475956</v>
      </c>
      <c r="AF69" s="11">
        <f>-'OddsRatio_working_3-way'!U69/(3*'OddsRatio_working_3-way'!X69^(1/3))*COS(('OddsRatio_working_3-way'!Y69)/3)</f>
        <v>0.5290455896519739</v>
      </c>
      <c r="AG69" s="11">
        <f>-'OddsRatio_working_3-way'!U69/(3*'OddsRatio_working_3-way'!X69^(1/3))*COS(('OddsRatio_working_3-way'!Y69+2*PI())/3)</f>
        <v>-0.35839694923160564</v>
      </c>
      <c r="AH69" s="11">
        <f>-'OddsRatio_working_3-way'!U69/(3*'OddsRatio_working_3-way'!X69^(1/3))*COS(('OddsRatio_working_3-way'!Y69+4*PI())/3)</f>
        <v>-0.1706486404203684</v>
      </c>
      <c r="AI69" s="11">
        <f>'OddsRatio_working_3-way'!U69/(3*'OddsRatio_working_3-way'!X69^(1/3))*SIN(('OddsRatio_working_3-way'!Y69)/3)</f>
        <v>-0.10839653663206493</v>
      </c>
      <c r="AJ69" s="11">
        <f>'OddsRatio_working_3-way'!U69/(3*'OddsRatio_working_3-way'!X69^(1/3))*SIN(('OddsRatio_working_3-way'!Y69+2*PI())/3)</f>
        <v>-0.40396865208269467</v>
      </c>
      <c r="AK69" s="11">
        <f>'OddsRatio_working_3-way'!U69/(3*'OddsRatio_working_3-way'!X69^(1/3))*SIN(('OddsRatio_working_3-way'!Y69+4*PI())/3)</f>
        <v>0.51236518871475956</v>
      </c>
      <c r="AL69" s="11">
        <f>'OddsRatio_working_3-way'!Z69+'OddsRatio_working_3-way'!AF69</f>
        <v>1.0580911793039478</v>
      </c>
      <c r="AM69" s="11">
        <f>'OddsRatio_working_3-way'!AA69+'OddsRatio_working_3-way'!AG69</f>
        <v>-0.71679389846321129</v>
      </c>
      <c r="AN69" s="11">
        <f>'OddsRatio_working_3-way'!AB69+'OddsRatio_working_3-way'!AH69</f>
        <v>-0.34129728084073679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1.0580911793039478</v>
      </c>
      <c r="AS69" s="11">
        <f>IF(('OddsRatio_working_3-way'!X69=0),IF(Q69&gt;0,-Q69^(1/3),(-Q69)^(1/3)),'OddsRatio_working_3-way'!AM69-'OddsRatio_working_3-way'!R69/3)</f>
        <v>-0.71679389846321129</v>
      </c>
      <c r="AT69" s="11">
        <f>IF(('OddsRatio_working_3-way'!X69=0),IF(Q69&gt;0,-Q69^(1/3),(-Q69)^(1/3)),'OddsRatio_working_3-way'!AN69-'OddsRatio_working_3-way'!R69/3)</f>
        <v>-0.34129728084073679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2.3199999999999998</v>
      </c>
      <c r="B70" s="4">
        <f>IF('True_Odds_Calculator_3-way'!B69="","",'True_Odds_Calculator_3-way'!B69)</f>
        <v>3.49</v>
      </c>
      <c r="C70" s="4">
        <f>IF('True_Odds_Calculator_3-way'!C69="","",'True_Odds_Calculator_3-way'!C69)</f>
        <v>3.12</v>
      </c>
      <c r="D70" s="9">
        <f t="shared" si="26"/>
        <v>0.41697848318687414</v>
      </c>
      <c r="E70" s="9">
        <f t="shared" si="27"/>
        <v>0.27491230600702166</v>
      </c>
      <c r="F70" s="9">
        <f t="shared" si="28"/>
        <v>0.30810921080610437</v>
      </c>
      <c r="G70" s="9">
        <f t="shared" si="29"/>
        <v>1.0592464241967261</v>
      </c>
      <c r="H70" s="9">
        <f t="shared" si="30"/>
        <v>2.3982052799396785</v>
      </c>
      <c r="I70" s="9">
        <f t="shared" si="31"/>
        <v>3.6375235962498476</v>
      </c>
      <c r="J70" s="9">
        <f t="shared" si="32"/>
        <v>3.2456024192970592</v>
      </c>
      <c r="K70" s="11">
        <f t="shared" si="33"/>
        <v>0.43103448275862072</v>
      </c>
      <c r="L70" s="11">
        <f t="shared" si="34"/>
        <v>0.28653295128939826</v>
      </c>
      <c r="M70" s="11">
        <f t="shared" si="35"/>
        <v>0.32051282051282048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-0.27582976750549126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0.2347397769045827</v>
      </c>
      <c r="Q70" s="11">
        <f>2*'OddsRatio_working_3-way'!K70*'OddsRatio_working_3-way'!L70*'OddsRatio_working_3-way'!M70</f>
        <v>7.9170245161747976E-2</v>
      </c>
      <c r="R70" s="11">
        <f t="shared" si="36"/>
        <v>0</v>
      </c>
      <c r="S70" s="11">
        <f t="shared" si="37"/>
        <v>-0.85103134091540522</v>
      </c>
      <c r="T70" s="11">
        <f t="shared" si="38"/>
        <v>-0.28702574735764097</v>
      </c>
      <c r="U70" s="11">
        <f>'OddsRatio_working_3-way'!S70-'OddsRatio_working_3-way'!R70^2/3</f>
        <v>-0.85103134091540522</v>
      </c>
      <c r="V70" s="11">
        <f>'OddsRatio_working_3-way'!S70*'OddsRatio_working_3-way'!R70/3-2*'OddsRatio_working_3-way'!R70^3/27-'OddsRatio_working_3-way'!T70</f>
        <v>0.28702574735764097</v>
      </c>
      <c r="W70" s="11">
        <f>'OddsRatio_working_3-way'!V70^2+4*'OddsRatio_working_3-way'!U70^3/27</f>
        <v>-8.9292788537217033E-3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0.15109025324283334</v>
      </c>
      <c r="Y70" s="11">
        <f>IF('OddsRatio_working_3-way'!W70&gt;=0,IF('OddsRatio_working_3-way'!V70+SQRT('OddsRatio_working_3-way'!W70)&gt;0,0,PI()),ACOS('OddsRatio_working_3-way'!V70/(2*'OddsRatio_working_3-way'!X70)))</f>
        <v>0.31804476749304955</v>
      </c>
      <c r="Z70" s="11">
        <f>'OddsRatio_working_3-way'!X70^(1/3)*COS('OddsRatio_working_3-way'!Y70/3)</f>
        <v>0.52962321209836316</v>
      </c>
      <c r="AA70" s="11">
        <f>'OddsRatio_working_3-way'!X70^(1/3)*COS(('OddsRatio_working_3-way'!Y70+2*PI())/3)</f>
        <v>-0.31362016199801612</v>
      </c>
      <c r="AB70" s="11">
        <f>'OddsRatio_working_3-way'!X70^(1/3)*COS(('OddsRatio_working_3-way'!Y70+4*PI())/3)</f>
        <v>-0.21600305010034695</v>
      </c>
      <c r="AC70" s="11">
        <f>'OddsRatio_working_3-way'!X70^(1/3)*SIN('OddsRatio_working_3-way'!Y70/3)</f>
        <v>5.635926583163315E-2</v>
      </c>
      <c r="AD70" s="11">
        <f>'OddsRatio_working_3-way'!X70^(1/3)*SIN(('OddsRatio_working_3-way'!Y70+2*PI())/3)</f>
        <v>0.43048752319527989</v>
      </c>
      <c r="AE70" s="11">
        <f>'OddsRatio_working_3-way'!X70^(1/3)*SIN(('OddsRatio_working_3-way'!Y70+4*PI())/3)</f>
        <v>-0.48684678902691292</v>
      </c>
      <c r="AF70" s="11">
        <f>-'OddsRatio_working_3-way'!U70/(3*'OddsRatio_working_3-way'!X70^(1/3))*COS(('OddsRatio_working_3-way'!Y70)/3)</f>
        <v>0.52962321209836305</v>
      </c>
      <c r="AG70" s="11">
        <f>-'OddsRatio_working_3-way'!U70/(3*'OddsRatio_working_3-way'!X70^(1/3))*COS(('OddsRatio_working_3-way'!Y70+2*PI())/3)</f>
        <v>-0.31362016199801607</v>
      </c>
      <c r="AH70" s="11">
        <f>-'OddsRatio_working_3-way'!U70/(3*'OddsRatio_working_3-way'!X70^(1/3))*COS(('OddsRatio_working_3-way'!Y70+4*PI())/3)</f>
        <v>-0.21600305010034693</v>
      </c>
      <c r="AI70" s="11">
        <f>'OddsRatio_working_3-way'!U70/(3*'OddsRatio_working_3-way'!X70^(1/3))*SIN(('OddsRatio_working_3-way'!Y70)/3)</f>
        <v>-5.6359265831633136E-2</v>
      </c>
      <c r="AJ70" s="11">
        <f>'OddsRatio_working_3-way'!U70/(3*'OddsRatio_working_3-way'!X70^(1/3))*SIN(('OddsRatio_working_3-way'!Y70+2*PI())/3)</f>
        <v>-0.43048752319527978</v>
      </c>
      <c r="AK70" s="11">
        <f>'OddsRatio_working_3-way'!U70/(3*'OddsRatio_working_3-way'!X70^(1/3))*SIN(('OddsRatio_working_3-way'!Y70+4*PI())/3)</f>
        <v>0.48684678902691286</v>
      </c>
      <c r="AL70" s="11">
        <f>'OddsRatio_working_3-way'!Z70+'OddsRatio_working_3-way'!AF70</f>
        <v>1.0592464241967261</v>
      </c>
      <c r="AM70" s="11">
        <f>'OddsRatio_working_3-way'!AA70+'OddsRatio_working_3-way'!AG70</f>
        <v>-0.62724032399603225</v>
      </c>
      <c r="AN70" s="11">
        <f>'OddsRatio_working_3-way'!AB70+'OddsRatio_working_3-way'!AH70</f>
        <v>-0.43200610020069385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1.0592464241967261</v>
      </c>
      <c r="AS70" s="11">
        <f>IF(('OddsRatio_working_3-way'!X70=0),IF(Q70&gt;0,-Q70^(1/3),(-Q70)^(1/3)),'OddsRatio_working_3-way'!AM70-'OddsRatio_working_3-way'!R70/3)</f>
        <v>-0.62724032399603225</v>
      </c>
      <c r="AT70" s="11">
        <f>IF(('OddsRatio_working_3-way'!X70=0),IF(Q70&gt;0,-Q70^(1/3),(-Q70)^(1/3)),'OddsRatio_working_3-way'!AN70-'OddsRatio_working_3-way'!R70/3)</f>
        <v>-0.43200610020069385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3.44</v>
      </c>
      <c r="B71" s="4">
        <f>IF('True_Odds_Calculator_3-way'!B70="","",'True_Odds_Calculator_3-way'!B70)</f>
        <v>3.58</v>
      </c>
      <c r="C71" s="4">
        <f>IF('True_Odds_Calculator_3-way'!C70="","",'True_Odds_Calculator_3-way'!C70)</f>
        <v>2.1800000000000002</v>
      </c>
      <c r="D71" s="9">
        <f t="shared" si="26"/>
        <v>0.28168429325235661</v>
      </c>
      <c r="E71" s="9">
        <f t="shared" si="27"/>
        <v>0.27053426786902413</v>
      </c>
      <c r="F71" s="9">
        <f t="shared" si="28"/>
        <v>0.44778143887861921</v>
      </c>
      <c r="G71" s="9">
        <f t="shared" si="29"/>
        <v>1.0451121704168131</v>
      </c>
      <c r="H71" s="9">
        <f t="shared" si="30"/>
        <v>3.5500736958170238</v>
      </c>
      <c r="I71" s="9">
        <f t="shared" si="31"/>
        <v>3.6963893996753781</v>
      </c>
      <c r="J71" s="9">
        <f t="shared" si="32"/>
        <v>2.2332323610918396</v>
      </c>
      <c r="K71" s="11">
        <f t="shared" si="33"/>
        <v>0.29069767441860467</v>
      </c>
      <c r="L71" s="11">
        <f t="shared" si="34"/>
        <v>0.27932960893854747</v>
      </c>
      <c r="M71" s="11">
        <f t="shared" si="35"/>
        <v>0.4587155963302752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-0.27669007226692632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0.23093711001426742</v>
      </c>
      <c r="Q71" s="11">
        <f>2*'OddsRatio_working_3-way'!K71*'OddsRatio_working_3-way'!L71*'OddsRatio_working_3-way'!M71</f>
        <v>7.4495841940086266E-2</v>
      </c>
      <c r="R71" s="11">
        <f t="shared" si="36"/>
        <v>0</v>
      </c>
      <c r="S71" s="11">
        <f t="shared" si="37"/>
        <v>-0.83464183634127487</v>
      </c>
      <c r="T71" s="11">
        <f t="shared" si="38"/>
        <v>-0.2692393020455725</v>
      </c>
      <c r="U71" s="11">
        <f>'OddsRatio_working_3-way'!S71-'OddsRatio_working_3-way'!R71^2/3</f>
        <v>-0.83464183634127487</v>
      </c>
      <c r="V71" s="11">
        <f>'OddsRatio_working_3-way'!S71*'OddsRatio_working_3-way'!R71/3-2*'OddsRatio_working_3-way'!R71^3/27-'OddsRatio_working_3-way'!T71</f>
        <v>0.2692393020455725</v>
      </c>
      <c r="W71" s="11">
        <f>'OddsRatio_working_3-way'!V71^2+4*'OddsRatio_working_3-way'!U71^3/27</f>
        <v>-1.3648573689955576E-2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0.14674669966982443</v>
      </c>
      <c r="Y71" s="11">
        <f>IF('OddsRatio_working_3-way'!W71&gt;=0,IF('OddsRatio_working_3-way'!V71+SQRT('OddsRatio_working_3-way'!W71)&gt;0,0,PI()),ACOS('OddsRatio_working_3-way'!V71/(2*'OddsRatio_working_3-way'!X71)))</f>
        <v>0.40939786794396249</v>
      </c>
      <c r="Z71" s="11">
        <f>'OddsRatio_working_3-way'!X71^(1/3)*COS('OddsRatio_working_3-way'!Y71/3)</f>
        <v>0.52255608520840657</v>
      </c>
      <c r="AA71" s="11">
        <f>'OddsRatio_working_3-way'!X71^(1/3)*COS(('OddsRatio_working_3-way'!Y71+2*PI())/3)</f>
        <v>-0.32342152532014973</v>
      </c>
      <c r="AB71" s="11">
        <f>'OddsRatio_working_3-way'!X71^(1/3)*COS(('OddsRatio_working_3-way'!Y71+4*PI())/3)</f>
        <v>-0.1991345598882569</v>
      </c>
      <c r="AC71" s="11">
        <f>'OddsRatio_working_3-way'!X71^(1/3)*SIN('OddsRatio_working_3-way'!Y71/3)</f>
        <v>7.1757112948865137E-2</v>
      </c>
      <c r="AD71" s="11">
        <f>'OddsRatio_working_3-way'!X71^(1/3)*SIN(('OddsRatio_working_3-way'!Y71+2*PI())/3)</f>
        <v>0.41666828821819324</v>
      </c>
      <c r="AE71" s="11">
        <f>'OddsRatio_working_3-way'!X71^(1/3)*SIN(('OddsRatio_working_3-way'!Y71+4*PI())/3)</f>
        <v>-0.48842540116705835</v>
      </c>
      <c r="AF71" s="11">
        <f>-'OddsRatio_working_3-way'!U71/(3*'OddsRatio_working_3-way'!X71^(1/3))*COS(('OddsRatio_working_3-way'!Y71)/3)</f>
        <v>0.52255608520840646</v>
      </c>
      <c r="AG71" s="11">
        <f>-'OddsRatio_working_3-way'!U71/(3*'OddsRatio_working_3-way'!X71^(1/3))*COS(('OddsRatio_working_3-way'!Y71+2*PI())/3)</f>
        <v>-0.32342152532014967</v>
      </c>
      <c r="AH71" s="11">
        <f>-'OddsRatio_working_3-way'!U71/(3*'OddsRatio_working_3-way'!X71^(1/3))*COS(('OddsRatio_working_3-way'!Y71+4*PI())/3)</f>
        <v>-0.19913455988825685</v>
      </c>
      <c r="AI71" s="11">
        <f>'OddsRatio_working_3-way'!U71/(3*'OddsRatio_working_3-way'!X71^(1/3))*SIN(('OddsRatio_working_3-way'!Y71)/3)</f>
        <v>-7.1757112948865109E-2</v>
      </c>
      <c r="AJ71" s="11">
        <f>'OddsRatio_working_3-way'!U71/(3*'OddsRatio_working_3-way'!X71^(1/3))*SIN(('OddsRatio_working_3-way'!Y71+2*PI())/3)</f>
        <v>-0.41666828821819318</v>
      </c>
      <c r="AK71" s="11">
        <f>'OddsRatio_working_3-way'!U71/(3*'OddsRatio_working_3-way'!X71^(1/3))*SIN(('OddsRatio_working_3-way'!Y71+4*PI())/3)</f>
        <v>0.48842540116705824</v>
      </c>
      <c r="AL71" s="11">
        <f>'OddsRatio_working_3-way'!Z71+'OddsRatio_working_3-way'!AF71</f>
        <v>1.0451121704168131</v>
      </c>
      <c r="AM71" s="11">
        <f>'OddsRatio_working_3-way'!AA71+'OddsRatio_working_3-way'!AG71</f>
        <v>-0.64684305064029934</v>
      </c>
      <c r="AN71" s="11">
        <f>'OddsRatio_working_3-way'!AB71+'OddsRatio_working_3-way'!AH71</f>
        <v>-0.39826911977651375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1.0451121704168131</v>
      </c>
      <c r="AS71" s="11">
        <f>IF(('OddsRatio_working_3-way'!X71=0),IF(Q71&gt;0,-Q71^(1/3),(-Q71)^(1/3)),'OddsRatio_working_3-way'!AM71-'OddsRatio_working_3-way'!R71/3)</f>
        <v>-0.64684305064029934</v>
      </c>
      <c r="AT71" s="11">
        <f>IF(('OddsRatio_working_3-way'!X71=0),IF(Q71&gt;0,-Q71^(1/3),(-Q71)^(1/3)),'OddsRatio_working_3-way'!AN71-'OddsRatio_working_3-way'!R71/3)</f>
        <v>-0.39826911977651375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1.51</v>
      </c>
      <c r="B72" s="4">
        <f>IF('True_Odds_Calculator_3-way'!B71="","",'True_Odds_Calculator_3-way'!B71)</f>
        <v>4.2300000000000004</v>
      </c>
      <c r="C72" s="4">
        <f>IF('True_Odds_Calculator_3-way'!C71="","",'True_Odds_Calculator_3-way'!C71)</f>
        <v>7.45</v>
      </c>
      <c r="D72" s="9">
        <f t="shared" si="26"/>
        <v>0.64787862412285024</v>
      </c>
      <c r="E72" s="9">
        <f t="shared" si="27"/>
        <v>0.22511569677085938</v>
      </c>
      <c r="F72" s="9">
        <f t="shared" si="28"/>
        <v>0.1270056791062904</v>
      </c>
      <c r="G72" s="9">
        <f t="shared" si="29"/>
        <v>1.065684288136713</v>
      </c>
      <c r="H72" s="9">
        <f t="shared" si="30"/>
        <v>1.5434989869497235</v>
      </c>
      <c r="I72" s="9">
        <f t="shared" si="31"/>
        <v>4.4421602506815834</v>
      </c>
      <c r="J72" s="9">
        <f t="shared" si="32"/>
        <v>7.8736636584818003</v>
      </c>
      <c r="K72" s="11">
        <f t="shared" si="33"/>
        <v>0.66225165562913912</v>
      </c>
      <c r="L72" s="11">
        <f t="shared" si="34"/>
        <v>0.23640661938534277</v>
      </c>
      <c r="M72" s="11">
        <f t="shared" si="35"/>
        <v>0.13422818791946309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-0.22328462825298145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0.21414137975346842</v>
      </c>
      <c r="Q72" s="11">
        <f>2*'OddsRatio_working_3-way'!K72*'OddsRatio_working_3-way'!L72*'OddsRatio_working_3-way'!M72</f>
        <v>4.2029711433457982E-2</v>
      </c>
      <c r="R72" s="11">
        <f t="shared" si="36"/>
        <v>0</v>
      </c>
      <c r="S72" s="11">
        <f t="shared" si="37"/>
        <v>-0.95905115112020278</v>
      </c>
      <c r="T72" s="11">
        <f t="shared" si="38"/>
        <v>-0.18823378824734108</v>
      </c>
      <c r="U72" s="11">
        <f>'OddsRatio_working_3-way'!S72-'OddsRatio_working_3-way'!R72^2/3</f>
        <v>-0.95905115112020278</v>
      </c>
      <c r="V72" s="11">
        <f>'OddsRatio_working_3-way'!S72*'OddsRatio_working_3-way'!R72/3-2*'OddsRatio_working_3-way'!R72^3/27-'OddsRatio_working_3-way'!T72</f>
        <v>0.18823378824734108</v>
      </c>
      <c r="W72" s="11">
        <f>'OddsRatio_working_3-way'!V72^2+4*'OddsRatio_working_3-way'!U72^3/27</f>
        <v>-9.5251776468390129E-2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0.18075102731819739</v>
      </c>
      <c r="Y72" s="11">
        <f>IF('OddsRatio_working_3-way'!W72&gt;=0,IF('OddsRatio_working_3-way'!V72+SQRT('OddsRatio_working_3-way'!W72)&gt;0,0,PI()),ACOS('OddsRatio_working_3-way'!V72/(2*'OddsRatio_working_3-way'!X72)))</f>
        <v>1.0231267333269969</v>
      </c>
      <c r="Z72" s="11">
        <f>'OddsRatio_working_3-way'!X72^(1/3)*COS('OddsRatio_working_3-way'!Y72/3)</f>
        <v>0.5328421440683565</v>
      </c>
      <c r="AA72" s="11">
        <f>'OddsRatio_working_3-way'!X72^(1/3)*COS(('OddsRatio_working_3-way'!Y72+2*PI())/3)</f>
        <v>-0.43019599352256827</v>
      </c>
      <c r="AB72" s="11">
        <f>'OddsRatio_working_3-way'!X72^(1/3)*COS(('OddsRatio_working_3-way'!Y72+4*PI())/3)</f>
        <v>-0.10264615054578814</v>
      </c>
      <c r="AC72" s="11">
        <f>'OddsRatio_working_3-way'!X72^(1/3)*SIN('OddsRatio_working_3-way'!Y72/3)</f>
        <v>0.18911099001566362</v>
      </c>
      <c r="AD72" s="11">
        <f>'OddsRatio_working_3-way'!X72^(1/3)*SIN(('OddsRatio_working_3-way'!Y72+2*PI())/3)</f>
        <v>0.36689933796233271</v>
      </c>
      <c r="AE72" s="11">
        <f>'OddsRatio_working_3-way'!X72^(1/3)*SIN(('OddsRatio_working_3-way'!Y72+4*PI())/3)</f>
        <v>-0.55601032797799632</v>
      </c>
      <c r="AF72" s="11">
        <f>-'OddsRatio_working_3-way'!U72/(3*'OddsRatio_working_3-way'!X72^(1/3))*COS(('OddsRatio_working_3-way'!Y72)/3)</f>
        <v>0.5328421440683565</v>
      </c>
      <c r="AG72" s="11">
        <f>-'OddsRatio_working_3-way'!U72/(3*'OddsRatio_working_3-way'!X72^(1/3))*COS(('OddsRatio_working_3-way'!Y72+2*PI())/3)</f>
        <v>-0.43019599352256827</v>
      </c>
      <c r="AH72" s="11">
        <f>-'OddsRatio_working_3-way'!U72/(3*'OddsRatio_working_3-way'!X72^(1/3))*COS(('OddsRatio_working_3-way'!Y72+4*PI())/3)</f>
        <v>-0.10264615054578814</v>
      </c>
      <c r="AI72" s="11">
        <f>'OddsRatio_working_3-way'!U72/(3*'OddsRatio_working_3-way'!X72^(1/3))*SIN(('OddsRatio_working_3-way'!Y72)/3)</f>
        <v>-0.18911099001566362</v>
      </c>
      <c r="AJ72" s="11">
        <f>'OddsRatio_working_3-way'!U72/(3*'OddsRatio_working_3-way'!X72^(1/3))*SIN(('OddsRatio_working_3-way'!Y72+2*PI())/3)</f>
        <v>-0.36689933796233271</v>
      </c>
      <c r="AK72" s="11">
        <f>'OddsRatio_working_3-way'!U72/(3*'OddsRatio_working_3-way'!X72^(1/3))*SIN(('OddsRatio_working_3-way'!Y72+4*PI())/3)</f>
        <v>0.55601032797799632</v>
      </c>
      <c r="AL72" s="11">
        <f>'OddsRatio_working_3-way'!Z72+'OddsRatio_working_3-way'!AF72</f>
        <v>1.065684288136713</v>
      </c>
      <c r="AM72" s="11">
        <f>'OddsRatio_working_3-way'!AA72+'OddsRatio_working_3-way'!AG72</f>
        <v>-0.86039198704513653</v>
      </c>
      <c r="AN72" s="11">
        <f>'OddsRatio_working_3-way'!AB72+'OddsRatio_working_3-way'!AH72</f>
        <v>-0.20529230109157628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1.065684288136713</v>
      </c>
      <c r="AS72" s="11">
        <f>IF(('OddsRatio_working_3-way'!X72=0),IF(Q72&gt;0,-Q72^(1/3),(-Q72)^(1/3)),'OddsRatio_working_3-way'!AM72-'OddsRatio_working_3-way'!R72/3)</f>
        <v>-0.86039198704513653</v>
      </c>
      <c r="AT72" s="11">
        <f>IF(('OddsRatio_working_3-way'!X72=0),IF(Q72&gt;0,-Q72^(1/3),(-Q72)^(1/3)),'OddsRatio_working_3-way'!AN72-'OddsRatio_working_3-way'!R72/3)</f>
        <v>-0.20529230109157628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1.28</v>
      </c>
      <c r="B73" s="4">
        <f>IF('True_Odds_Calculator_3-way'!B72="","",'True_Odds_Calculator_3-way'!B72)</f>
        <v>6.1</v>
      </c>
      <c r="C73" s="4">
        <f>IF('True_Odds_Calculator_3-way'!C72="","",'True_Odds_Calculator_3-way'!C72)</f>
        <v>12.02</v>
      </c>
      <c r="D73" s="9">
        <f t="shared" si="26"/>
        <v>0.76829154835430624</v>
      </c>
      <c r="E73" s="9">
        <f t="shared" si="27"/>
        <v>0.15400650331166607</v>
      </c>
      <c r="F73" s="9">
        <f t="shared" si="28"/>
        <v>7.7701948334027868E-2</v>
      </c>
      <c r="G73" s="9">
        <f t="shared" si="29"/>
        <v>1.0771043703675902</v>
      </c>
      <c r="H73" s="9">
        <f t="shared" si="30"/>
        <v>1.3015892237029254</v>
      </c>
      <c r="I73" s="9">
        <f t="shared" si="31"/>
        <v>6.4932322888747098</v>
      </c>
      <c r="J73" s="9">
        <f t="shared" si="32"/>
        <v>12.869690161450841</v>
      </c>
      <c r="K73" s="11">
        <f t="shared" si="33"/>
        <v>0.78125</v>
      </c>
      <c r="L73" s="11">
        <f t="shared" si="34"/>
        <v>0.16393442622950821</v>
      </c>
      <c r="M73" s="11">
        <f t="shared" si="35"/>
        <v>8.31946755407654E-2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-0.1676739246065303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0.17474291481410764</v>
      </c>
      <c r="Q73" s="11">
        <f>2*'OddsRatio_working_3-way'!K73*'OddsRatio_working_3-way'!L73*'OddsRatio_working_3-way'!M73</f>
        <v>2.131011156269606E-2</v>
      </c>
      <c r="R73" s="11">
        <f t="shared" si="36"/>
        <v>0</v>
      </c>
      <c r="S73" s="11">
        <f t="shared" si="37"/>
        <v>-1.0421591504115246</v>
      </c>
      <c r="T73" s="11">
        <f t="shared" si="38"/>
        <v>-0.12709257931847864</v>
      </c>
      <c r="U73" s="11">
        <f>'OddsRatio_working_3-way'!S73-'OddsRatio_working_3-way'!R73^2/3</f>
        <v>-1.0421591504115246</v>
      </c>
      <c r="V73" s="11">
        <f>'OddsRatio_working_3-way'!S73*'OddsRatio_working_3-way'!R73/3-2*'OddsRatio_working_3-way'!R73^3/27-'OddsRatio_working_3-way'!T73</f>
        <v>0.12709257931847864</v>
      </c>
      <c r="W73" s="11">
        <f>'OddsRatio_working_3-way'!V73^2+4*'OddsRatio_working_3-way'!U73^3/27</f>
        <v>-0.15153407873318112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0.20474777315700218</v>
      </c>
      <c r="Y73" s="11">
        <f>IF('OddsRatio_working_3-way'!W73&gt;=0,IF('OddsRatio_working_3-way'!V73+SQRT('OddsRatio_working_3-way'!W73)&gt;0,0,PI()),ACOS('OddsRatio_working_3-way'!V73/(2*'OddsRatio_working_3-way'!X73)))</f>
        <v>1.2552206570765363</v>
      </c>
      <c r="Z73" s="11">
        <f>'OddsRatio_working_3-way'!X73^(1/3)*COS('OddsRatio_working_3-way'!Y73/3)</f>
        <v>0.53855218518379511</v>
      </c>
      <c r="AA73" s="11">
        <f>'OddsRatio_working_3-way'!X73^(1/3)*COS(('OddsRatio_working_3-way'!Y73+2*PI())/3)</f>
        <v>-0.47666689633738824</v>
      </c>
      <c r="AB73" s="11">
        <f>'OddsRatio_working_3-way'!X73^(1/3)*COS(('OddsRatio_working_3-way'!Y73+4*PI())/3)</f>
        <v>-6.1885288846406955E-2</v>
      </c>
      <c r="AC73" s="11">
        <f>'OddsRatio_working_3-way'!X73^(1/3)*SIN('OddsRatio_working_3-way'!Y73/3)</f>
        <v>0.23947427273982369</v>
      </c>
      <c r="AD73" s="11">
        <f>'OddsRatio_working_3-way'!X73^(1/3)*SIN(('OddsRatio_working_3-way'!Y73+2*PI())/3)</f>
        <v>0.34666273726287594</v>
      </c>
      <c r="AE73" s="11">
        <f>'OddsRatio_working_3-way'!X73^(1/3)*SIN(('OddsRatio_working_3-way'!Y73+4*PI())/3)</f>
        <v>-0.5861370100026998</v>
      </c>
      <c r="AF73" s="11">
        <f>-'OddsRatio_working_3-way'!U73/(3*'OddsRatio_working_3-way'!X73^(1/3))*COS(('OddsRatio_working_3-way'!Y73)/3)</f>
        <v>0.53855218518379511</v>
      </c>
      <c r="AG73" s="11">
        <f>-'OddsRatio_working_3-way'!U73/(3*'OddsRatio_working_3-way'!X73^(1/3))*COS(('OddsRatio_working_3-way'!Y73+2*PI())/3)</f>
        <v>-0.47666689633738824</v>
      </c>
      <c r="AH73" s="11">
        <f>-'OddsRatio_working_3-way'!U73/(3*'OddsRatio_working_3-way'!X73^(1/3))*COS(('OddsRatio_working_3-way'!Y73+4*PI())/3)</f>
        <v>-6.1885288846406955E-2</v>
      </c>
      <c r="AI73" s="11">
        <f>'OddsRatio_working_3-way'!U73/(3*'OddsRatio_working_3-way'!X73^(1/3))*SIN(('OddsRatio_working_3-way'!Y73)/3)</f>
        <v>-0.23947427273982369</v>
      </c>
      <c r="AJ73" s="11">
        <f>'OddsRatio_working_3-way'!U73/(3*'OddsRatio_working_3-way'!X73^(1/3))*SIN(('OddsRatio_working_3-way'!Y73+2*PI())/3)</f>
        <v>-0.34666273726287594</v>
      </c>
      <c r="AK73" s="11">
        <f>'OddsRatio_working_3-way'!U73/(3*'OddsRatio_working_3-way'!X73^(1/3))*SIN(('OddsRatio_working_3-way'!Y73+4*PI())/3)</f>
        <v>0.5861370100026998</v>
      </c>
      <c r="AL73" s="11">
        <f>'OddsRatio_working_3-way'!Z73+'OddsRatio_working_3-way'!AF73</f>
        <v>1.0771043703675902</v>
      </c>
      <c r="AM73" s="11">
        <f>'OddsRatio_working_3-way'!AA73+'OddsRatio_working_3-way'!AG73</f>
        <v>-0.95333379267477647</v>
      </c>
      <c r="AN73" s="11">
        <f>'OddsRatio_working_3-way'!AB73+'OddsRatio_working_3-way'!AH73</f>
        <v>-0.12377057769281391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1.0771043703675902</v>
      </c>
      <c r="AS73" s="11">
        <f>IF(('OddsRatio_working_3-way'!X73=0),IF(Q73&gt;0,-Q73^(1/3),(-Q73)^(1/3)),'OddsRatio_working_3-way'!AM73-'OddsRatio_working_3-way'!R73/3)</f>
        <v>-0.95333379267477647</v>
      </c>
      <c r="AT73" s="11">
        <f>IF(('OddsRatio_working_3-way'!X73=0),IF(Q73&gt;0,-Q73^(1/3),(-Q73)^(1/3)),'OddsRatio_working_3-way'!AN73-'OddsRatio_working_3-way'!R73/3)</f>
        <v>-0.12377057769281391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2.74</v>
      </c>
      <c r="B74" s="4">
        <f>IF('True_Odds_Calculator_3-way'!B73="","",'True_Odds_Calculator_3-way'!B73)</f>
        <v>3.44</v>
      </c>
      <c r="C74" s="4">
        <f>IF('True_Odds_Calculator_3-way'!C73="","",'True_Odds_Calculator_3-way'!C73)</f>
        <v>2.69</v>
      </c>
      <c r="D74" s="9">
        <f t="shared" si="26"/>
        <v>0.35549586891608115</v>
      </c>
      <c r="E74" s="9">
        <f t="shared" si="27"/>
        <v>0.28230015999362223</v>
      </c>
      <c r="F74" s="9">
        <f t="shared" si="28"/>
        <v>0.36220397109029662</v>
      </c>
      <c r="G74" s="9">
        <f t="shared" si="29"/>
        <v>1.0419380516744434</v>
      </c>
      <c r="H74" s="9">
        <f t="shared" si="30"/>
        <v>2.8129722099135317</v>
      </c>
      <c r="I74" s="9">
        <f t="shared" si="31"/>
        <v>3.5423288460856419</v>
      </c>
      <c r="J74" s="9">
        <f t="shared" si="32"/>
        <v>2.7608753073298091</v>
      </c>
      <c r="K74" s="11">
        <f t="shared" si="33"/>
        <v>0.36496350364963503</v>
      </c>
      <c r="L74" s="11">
        <f t="shared" si="34"/>
        <v>0.29069767441860467</v>
      </c>
      <c r="M74" s="11">
        <f t="shared" si="35"/>
        <v>0.37174721189591081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-0.28298570246718724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0.23151376398627105</v>
      </c>
      <c r="Q74" s="11">
        <f>2*'OddsRatio_working_3-way'!K74*'OddsRatio_working_3-way'!L74*'OddsRatio_working_3-way'!M74</f>
        <v>7.8880328445066802E-2</v>
      </c>
      <c r="R74" s="11">
        <f t="shared" si="36"/>
        <v>0</v>
      </c>
      <c r="S74" s="11">
        <f t="shared" si="37"/>
        <v>-0.81811116946134599</v>
      </c>
      <c r="T74" s="11">
        <f t="shared" si="38"/>
        <v>-0.27874315824918094</v>
      </c>
      <c r="U74" s="11">
        <f>'OddsRatio_working_3-way'!S74-'OddsRatio_working_3-way'!R74^2/3</f>
        <v>-0.81811116946134599</v>
      </c>
      <c r="V74" s="11">
        <f>'OddsRatio_working_3-way'!S74*'OddsRatio_working_3-way'!R74/3-2*'OddsRatio_working_3-way'!R74^3/27-'OddsRatio_working_3-way'!T74</f>
        <v>0.27874315824918094</v>
      </c>
      <c r="W74" s="11">
        <f>'OddsRatio_working_3-way'!V74^2+4*'OddsRatio_working_3-way'!U74^3/27</f>
        <v>-3.4232325875624275E-3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0.14240872590741269</v>
      </c>
      <c r="Y74" s="11">
        <f>IF('OddsRatio_working_3-way'!W74&gt;=0,IF('OddsRatio_working_3-way'!V74+SQRT('OddsRatio_working_3-way'!W74)&gt;0,0,PI()),ACOS('OddsRatio_working_3-way'!V74/(2*'OddsRatio_working_3-way'!X74)))</f>
        <v>0.20689713302984303</v>
      </c>
      <c r="Z74" s="11">
        <f>'OddsRatio_working_3-way'!X74^(1/3)*COS('OddsRatio_working_3-way'!Y74/3)</f>
        <v>0.52096902583722182</v>
      </c>
      <c r="AA74" s="11">
        <f>'OddsRatio_working_3-way'!X74^(1/3)*COS(('OddsRatio_working_3-way'!Y74+2*PI())/3)</f>
        <v>-0.29164936417765847</v>
      </c>
      <c r="AB74" s="11">
        <f>'OddsRatio_working_3-way'!X74^(1/3)*COS(('OddsRatio_working_3-way'!Y74+4*PI())/3)</f>
        <v>-0.22931966165956333</v>
      </c>
      <c r="AC74" s="11">
        <f>'OddsRatio_working_3-way'!X74^(1/3)*SIN('OddsRatio_working_3-way'!Y74/3)</f>
        <v>3.5986070527331521E-2</v>
      </c>
      <c r="AD74" s="11">
        <f>'OddsRatio_working_3-way'!X74^(1/3)*SIN(('OddsRatio_working_3-way'!Y74+2*PI())/3)</f>
        <v>0.43317937569619996</v>
      </c>
      <c r="AE74" s="11">
        <f>'OddsRatio_working_3-way'!X74^(1/3)*SIN(('OddsRatio_working_3-way'!Y74+4*PI())/3)</f>
        <v>-0.46916544622353146</v>
      </c>
      <c r="AF74" s="11">
        <f>-'OddsRatio_working_3-way'!U74/(3*'OddsRatio_working_3-way'!X74^(1/3))*COS(('OddsRatio_working_3-way'!Y74)/3)</f>
        <v>0.52096902583722171</v>
      </c>
      <c r="AG74" s="11">
        <f>-'OddsRatio_working_3-way'!U74/(3*'OddsRatio_working_3-way'!X74^(1/3))*COS(('OddsRatio_working_3-way'!Y74+2*PI())/3)</f>
        <v>-0.29164936417765841</v>
      </c>
      <c r="AH74" s="11">
        <f>-'OddsRatio_working_3-way'!U74/(3*'OddsRatio_working_3-way'!X74^(1/3))*COS(('OddsRatio_working_3-way'!Y74+4*PI())/3)</f>
        <v>-0.2293196616595633</v>
      </c>
      <c r="AI74" s="11">
        <f>'OddsRatio_working_3-way'!U74/(3*'OddsRatio_working_3-way'!X74^(1/3))*SIN(('OddsRatio_working_3-way'!Y74)/3)</f>
        <v>-3.5986070527331514E-2</v>
      </c>
      <c r="AJ74" s="11">
        <f>'OddsRatio_working_3-way'!U74/(3*'OddsRatio_working_3-way'!X74^(1/3))*SIN(('OddsRatio_working_3-way'!Y74+2*PI())/3)</f>
        <v>-0.43317937569619991</v>
      </c>
      <c r="AK74" s="11">
        <f>'OddsRatio_working_3-way'!U74/(3*'OddsRatio_working_3-way'!X74^(1/3))*SIN(('OddsRatio_working_3-way'!Y74+4*PI())/3)</f>
        <v>0.4691654462235314</v>
      </c>
      <c r="AL74" s="11">
        <f>'OddsRatio_working_3-way'!Z74+'OddsRatio_working_3-way'!AF74</f>
        <v>1.0419380516744434</v>
      </c>
      <c r="AM74" s="11">
        <f>'OddsRatio_working_3-way'!AA74+'OddsRatio_working_3-way'!AG74</f>
        <v>-0.58329872835531682</v>
      </c>
      <c r="AN74" s="11">
        <f>'OddsRatio_working_3-way'!AB74+'OddsRatio_working_3-way'!AH74</f>
        <v>-0.4586393233191266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1.0419380516744434</v>
      </c>
      <c r="AS74" s="11">
        <f>IF(('OddsRatio_working_3-way'!X74=0),IF(Q74&gt;0,-Q74^(1/3),(-Q74)^(1/3)),'OddsRatio_working_3-way'!AM74-'OddsRatio_working_3-way'!R74/3)</f>
        <v>-0.58329872835531682</v>
      </c>
      <c r="AT74" s="11">
        <f>IF(('OddsRatio_working_3-way'!X74=0),IF(Q74&gt;0,-Q74^(1/3),(-Q74)^(1/3)),'OddsRatio_working_3-way'!AN74-'OddsRatio_working_3-way'!R74/3)</f>
        <v>-0.4586393233191266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1.55</v>
      </c>
      <c r="B75" s="4">
        <f>IF('True_Odds_Calculator_3-way'!B74="","",'True_Odds_Calculator_3-way'!B74)</f>
        <v>4.13</v>
      </c>
      <c r="C75" s="4">
        <f>IF('True_Odds_Calculator_3-way'!C74="","",'True_Odds_Calculator_3-way'!C74)</f>
        <v>7</v>
      </c>
      <c r="D75" s="9">
        <f t="shared" si="26"/>
        <v>0.63207269270708022</v>
      </c>
      <c r="E75" s="9">
        <f t="shared" si="27"/>
        <v>0.23187554593357132</v>
      </c>
      <c r="F75" s="9">
        <f t="shared" si="28"/>
        <v>0.13605176135934866</v>
      </c>
      <c r="G75" s="9">
        <f t="shared" si="29"/>
        <v>1.0583572874624969</v>
      </c>
      <c r="H75" s="9">
        <f t="shared" si="30"/>
        <v>1.582096508104373</v>
      </c>
      <c r="I75" s="9">
        <f t="shared" si="31"/>
        <v>4.312658309757615</v>
      </c>
      <c r="J75" s="9">
        <f t="shared" si="32"/>
        <v>7.3501437247749823</v>
      </c>
      <c r="K75" s="11">
        <f t="shared" si="33"/>
        <v>0.64516129032258063</v>
      </c>
      <c r="L75" s="11">
        <f t="shared" si="34"/>
        <v>0.24213075060532688</v>
      </c>
      <c r="M75" s="11">
        <f t="shared" si="35"/>
        <v>0.14285714285714285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-0.23050401133662868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0.21602079869673396</v>
      </c>
      <c r="Q75" s="11">
        <f>2*'OddsRatio_working_3-way'!K75*'OddsRatio_working_3-way'!L75*'OddsRatio_working_3-way'!M75</f>
        <v>4.4632396424945042E-2</v>
      </c>
      <c r="R75" s="11">
        <f t="shared" si="36"/>
        <v>0</v>
      </c>
      <c r="S75" s="11">
        <f t="shared" si="37"/>
        <v>-0.93716719914802959</v>
      </c>
      <c r="T75" s="11">
        <f t="shared" si="38"/>
        <v>-0.1936295866008326</v>
      </c>
      <c r="U75" s="11">
        <f>'OddsRatio_working_3-way'!S75-'OddsRatio_working_3-way'!R75^2/3</f>
        <v>-0.93716719914802959</v>
      </c>
      <c r="V75" s="11">
        <f>'OddsRatio_working_3-way'!S75*'OddsRatio_working_3-way'!R75/3-2*'OddsRatio_working_3-way'!R75^3/27-'OddsRatio_working_3-way'!T75</f>
        <v>0.1936295866008326</v>
      </c>
      <c r="W75" s="11">
        <f>'OddsRatio_working_3-way'!V75^2+4*'OddsRatio_working_3-way'!U75^3/27</f>
        <v>-8.4447941503031976E-2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0.17459979833195777</v>
      </c>
      <c r="Y75" s="11">
        <f>IF('OddsRatio_working_3-way'!W75&gt;=0,IF('OddsRatio_working_3-way'!V75+SQRT('OddsRatio_working_3-way'!W75)&gt;0,0,PI()),ACOS('OddsRatio_working_3-way'!V75/(2*'OddsRatio_working_3-way'!X75)))</f>
        <v>0.98303978047334162</v>
      </c>
      <c r="Z75" s="11">
        <f>'OddsRatio_working_3-way'!X75^(1/3)*COS('OddsRatio_working_3-way'!Y75/3)</f>
        <v>0.52917864373124857</v>
      </c>
      <c r="AA75" s="11">
        <f>'OddsRatio_working_3-way'!X75^(1/3)*COS(('OddsRatio_working_3-way'!Y75+2*PI())/3)</f>
        <v>-0.42037530342710705</v>
      </c>
      <c r="AB75" s="11">
        <f>'OddsRatio_working_3-way'!X75^(1/3)*COS(('OddsRatio_working_3-way'!Y75+4*PI())/3)</f>
        <v>-0.10880334030414165</v>
      </c>
      <c r="AC75" s="11">
        <f>'OddsRatio_working_3-way'!X75^(1/3)*SIN('OddsRatio_working_3-way'!Y75/3)</f>
        <v>0.17988615678098441</v>
      </c>
      <c r="AD75" s="11">
        <f>'OddsRatio_working_3-way'!X75^(1/3)*SIN(('OddsRatio_working_3-way'!Y75+2*PI())/3)</f>
        <v>0.36833907022096402</v>
      </c>
      <c r="AE75" s="11">
        <f>'OddsRatio_working_3-way'!X75^(1/3)*SIN(('OddsRatio_working_3-way'!Y75+4*PI())/3)</f>
        <v>-0.54822522700194831</v>
      </c>
      <c r="AF75" s="11">
        <f>-'OddsRatio_working_3-way'!U75/(3*'OddsRatio_working_3-way'!X75^(1/3))*COS(('OddsRatio_working_3-way'!Y75)/3)</f>
        <v>0.52917864373124845</v>
      </c>
      <c r="AG75" s="11">
        <f>-'OddsRatio_working_3-way'!U75/(3*'OddsRatio_working_3-way'!X75^(1/3))*COS(('OddsRatio_working_3-way'!Y75+2*PI())/3)</f>
        <v>-0.42037530342710699</v>
      </c>
      <c r="AH75" s="11">
        <f>-'OddsRatio_working_3-way'!U75/(3*'OddsRatio_working_3-way'!X75^(1/3))*COS(('OddsRatio_working_3-way'!Y75+4*PI())/3)</f>
        <v>-0.10880334030414164</v>
      </c>
      <c r="AI75" s="11">
        <f>'OddsRatio_working_3-way'!U75/(3*'OddsRatio_working_3-way'!X75^(1/3))*SIN(('OddsRatio_working_3-way'!Y75)/3)</f>
        <v>-0.17988615678098435</v>
      </c>
      <c r="AJ75" s="11">
        <f>'OddsRatio_working_3-way'!U75/(3*'OddsRatio_working_3-way'!X75^(1/3))*SIN(('OddsRatio_working_3-way'!Y75+2*PI())/3)</f>
        <v>-0.3683390702209639</v>
      </c>
      <c r="AK75" s="11">
        <f>'OddsRatio_working_3-way'!U75/(3*'OddsRatio_working_3-way'!X75^(1/3))*SIN(('OddsRatio_working_3-way'!Y75+4*PI())/3)</f>
        <v>0.5482252270019482</v>
      </c>
      <c r="AL75" s="11">
        <f>'OddsRatio_working_3-way'!Z75+'OddsRatio_working_3-way'!AF75</f>
        <v>1.0583572874624969</v>
      </c>
      <c r="AM75" s="11">
        <f>'OddsRatio_working_3-way'!AA75+'OddsRatio_working_3-way'!AG75</f>
        <v>-0.8407506068542141</v>
      </c>
      <c r="AN75" s="11">
        <f>'OddsRatio_working_3-way'!AB75+'OddsRatio_working_3-way'!AH75</f>
        <v>-0.21760668060828331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1.0583572874624969</v>
      </c>
      <c r="AS75" s="11">
        <f>IF(('OddsRatio_working_3-way'!X75=0),IF(Q75&gt;0,-Q75^(1/3),(-Q75)^(1/3)),'OddsRatio_working_3-way'!AM75-'OddsRatio_working_3-way'!R75/3)</f>
        <v>-0.8407506068542141</v>
      </c>
      <c r="AT75" s="11">
        <f>IF(('OddsRatio_working_3-way'!X75=0),IF(Q75&gt;0,-Q75^(1/3),(-Q75)^(1/3)),'OddsRatio_working_3-way'!AN75-'OddsRatio_working_3-way'!R75/3)</f>
        <v>-0.21760668060828331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1.67</v>
      </c>
      <c r="B76" s="4">
        <f>IF('True_Odds_Calculator_3-way'!B75="","",'True_Odds_Calculator_3-way'!B75)</f>
        <v>3.82</v>
      </c>
      <c r="C76" s="4">
        <f>IF('True_Odds_Calculator_3-way'!C75="","",'True_Odds_Calculator_3-way'!C75)</f>
        <v>5.91</v>
      </c>
      <c r="D76" s="9">
        <f t="shared" si="26"/>
        <v>0.58619500700438998</v>
      </c>
      <c r="E76" s="9">
        <f t="shared" si="27"/>
        <v>0.25181477586687551</v>
      </c>
      <c r="F76" s="9">
        <f t="shared" si="28"/>
        <v>0.16199021712873471</v>
      </c>
      <c r="G76" s="9">
        <f t="shared" si="29"/>
        <v>1.0536073919956404</v>
      </c>
      <c r="H76" s="9">
        <f t="shared" si="30"/>
        <v>1.7059169526370788</v>
      </c>
      <c r="I76" s="9">
        <f t="shared" si="31"/>
        <v>3.9711728454277058</v>
      </c>
      <c r="J76" s="9">
        <f t="shared" si="32"/>
        <v>6.1732122946985948</v>
      </c>
      <c r="K76" s="11">
        <f t="shared" si="33"/>
        <v>0.5988023952095809</v>
      </c>
      <c r="L76" s="11">
        <f t="shared" si="34"/>
        <v>0.26178010471204188</v>
      </c>
      <c r="M76" s="11">
        <f t="shared" si="35"/>
        <v>0.16920473773265651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-0.24605833911150254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0.22279835046466984</v>
      </c>
      <c r="Q76" s="11">
        <f>2*'OddsRatio_working_3-way'!K76*'OddsRatio_working_3-way'!L76*'OddsRatio_working_3-way'!M76</f>
        <v>5.3047226301111874E-2</v>
      </c>
      <c r="R76" s="11">
        <f t="shared" si="36"/>
        <v>0</v>
      </c>
      <c r="S76" s="11">
        <f t="shared" si="37"/>
        <v>-0.9054696185838581</v>
      </c>
      <c r="T76" s="11">
        <f t="shared" si="38"/>
        <v>-0.21558800442472817</v>
      </c>
      <c r="U76" s="11">
        <f>'OddsRatio_working_3-way'!S76-'OddsRatio_working_3-way'!R76^2/3</f>
        <v>-0.9054696185838581</v>
      </c>
      <c r="V76" s="11">
        <f>'OddsRatio_working_3-way'!S76*'OddsRatio_working_3-way'!R76/3-2*'OddsRatio_working_3-way'!R76^3/27-'OddsRatio_working_3-way'!T76</f>
        <v>0.21558800442472817</v>
      </c>
      <c r="W76" s="11">
        <f>'OddsRatio_working_3-way'!V76^2+4*'OddsRatio_working_3-way'!U76^3/27</f>
        <v>-6.3502865971272499E-2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0.16581695753383391</v>
      </c>
      <c r="Y76" s="11">
        <f>IF('OddsRatio_working_3-way'!W76&gt;=0,IF('OddsRatio_working_3-way'!V76+SQRT('OddsRatio_working_3-way'!W76)&gt;0,0,PI()),ACOS('OddsRatio_working_3-way'!V76/(2*'OddsRatio_working_3-way'!X76)))</f>
        <v>0.86310887928087021</v>
      </c>
      <c r="Z76" s="11">
        <f>'OddsRatio_working_3-way'!X76^(1/3)*COS('OddsRatio_working_3-way'!Y76/3)</f>
        <v>0.52680369599782029</v>
      </c>
      <c r="AA76" s="11">
        <f>'OddsRatio_working_3-way'!X76^(1/3)*COS(('OddsRatio_working_3-way'!Y76+2*PI())/3)</f>
        <v>-0.39840482595955251</v>
      </c>
      <c r="AB76" s="11">
        <f>'OddsRatio_working_3-way'!X76^(1/3)*COS(('OddsRatio_working_3-way'!Y76+4*PI())/3)</f>
        <v>-0.12839887003826789</v>
      </c>
      <c r="AC76" s="11">
        <f>'OddsRatio_working_3-way'!X76^(1/3)*SIN('OddsRatio_working_3-way'!Y76/3)</f>
        <v>0.15588801133395602</v>
      </c>
      <c r="AD76" s="11">
        <f>'OddsRatio_working_3-way'!X76^(1/3)*SIN(('OddsRatio_working_3-way'!Y76+2*PI())/3)</f>
        <v>0.37828137787466898</v>
      </c>
      <c r="AE76" s="11">
        <f>'OddsRatio_working_3-way'!X76^(1/3)*SIN(('OddsRatio_working_3-way'!Y76+4*PI())/3)</f>
        <v>-0.534169389208625</v>
      </c>
      <c r="AF76" s="11">
        <f>-'OddsRatio_working_3-way'!U76/(3*'OddsRatio_working_3-way'!X76^(1/3))*COS(('OddsRatio_working_3-way'!Y76)/3)</f>
        <v>0.52680369599782018</v>
      </c>
      <c r="AG76" s="11">
        <f>-'OddsRatio_working_3-way'!U76/(3*'OddsRatio_working_3-way'!X76^(1/3))*COS(('OddsRatio_working_3-way'!Y76+2*PI())/3)</f>
        <v>-0.39840482595955246</v>
      </c>
      <c r="AH76" s="11">
        <f>-'OddsRatio_working_3-way'!U76/(3*'OddsRatio_working_3-way'!X76^(1/3))*COS(('OddsRatio_working_3-way'!Y76+4*PI())/3)</f>
        <v>-0.12839887003826786</v>
      </c>
      <c r="AI76" s="11">
        <f>'OddsRatio_working_3-way'!U76/(3*'OddsRatio_working_3-way'!X76^(1/3))*SIN(('OddsRatio_working_3-way'!Y76)/3)</f>
        <v>-0.15588801133395599</v>
      </c>
      <c r="AJ76" s="11">
        <f>'OddsRatio_working_3-way'!U76/(3*'OddsRatio_working_3-way'!X76^(1/3))*SIN(('OddsRatio_working_3-way'!Y76+2*PI())/3)</f>
        <v>-0.37828137787466887</v>
      </c>
      <c r="AK76" s="11">
        <f>'OddsRatio_working_3-way'!U76/(3*'OddsRatio_working_3-way'!X76^(1/3))*SIN(('OddsRatio_working_3-way'!Y76+4*PI())/3)</f>
        <v>0.53416938920862489</v>
      </c>
      <c r="AL76" s="11">
        <f>'OddsRatio_working_3-way'!Z76+'OddsRatio_working_3-way'!AF76</f>
        <v>1.0536073919956404</v>
      </c>
      <c r="AM76" s="11">
        <f>'OddsRatio_working_3-way'!AA76+'OddsRatio_working_3-way'!AG76</f>
        <v>-0.79680965191910502</v>
      </c>
      <c r="AN76" s="11">
        <f>'OddsRatio_working_3-way'!AB76+'OddsRatio_working_3-way'!AH76</f>
        <v>-0.25679774007653577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1.0536073919956404</v>
      </c>
      <c r="AS76" s="11">
        <f>IF(('OddsRatio_working_3-way'!X76=0),IF(Q76&gt;0,-Q76^(1/3),(-Q76)^(1/3)),'OddsRatio_working_3-way'!AM76-'OddsRatio_working_3-way'!R76/3)</f>
        <v>-0.79680965191910502</v>
      </c>
      <c r="AT76" s="11">
        <f>IF(('OddsRatio_working_3-way'!X76=0),IF(Q76&gt;0,-Q76^(1/3),(-Q76)^(1/3)),'OddsRatio_working_3-way'!AN76-'OddsRatio_working_3-way'!R76/3)</f>
        <v>-0.25679774007653577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2.11</v>
      </c>
      <c r="B77" s="4">
        <f>IF('True_Odds_Calculator_3-way'!B76="","",'True_Odds_Calculator_3-way'!B76)</f>
        <v>3.54</v>
      </c>
      <c r="C77" s="4">
        <f>IF('True_Odds_Calculator_3-way'!C76="","",'True_Odds_Calculator_3-way'!C76)</f>
        <v>3.68</v>
      </c>
      <c r="D77" s="9">
        <f t="shared" si="26"/>
        <v>0.46307438184340272</v>
      </c>
      <c r="E77" s="9">
        <f t="shared" si="27"/>
        <v>0.27373073230299716</v>
      </c>
      <c r="F77" s="9">
        <f t="shared" si="28"/>
        <v>0.26319488585360001</v>
      </c>
      <c r="G77" s="9">
        <f t="shared" si="29"/>
        <v>1.0445768370698372</v>
      </c>
      <c r="H77" s="9">
        <f t="shared" si="30"/>
        <v>2.1594802891475191</v>
      </c>
      <c r="I77" s="9">
        <f t="shared" si="31"/>
        <v>3.6532251661573869</v>
      </c>
      <c r="J77" s="9">
        <f t="shared" si="32"/>
        <v>3.7994659233471646</v>
      </c>
      <c r="K77" s="11">
        <f t="shared" si="33"/>
        <v>0.47393364928909953</v>
      </c>
      <c r="L77" s="11">
        <f t="shared" si="34"/>
        <v>0.2824858757062147</v>
      </c>
      <c r="M77" s="11">
        <f t="shared" si="35"/>
        <v>0.27173913043478259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-0.27488937473587893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0.23028739867354459</v>
      </c>
      <c r="Q77" s="11">
        <f>2*'OddsRatio_working_3-way'!K77*'OddsRatio_working_3-way'!L77*'OddsRatio_working_3-way'!M77</f>
        <v>7.2760631492431144E-2</v>
      </c>
      <c r="R77" s="11">
        <f t="shared" si="36"/>
        <v>0</v>
      </c>
      <c r="S77" s="11">
        <f t="shared" si="37"/>
        <v>-0.83774572551162041</v>
      </c>
      <c r="T77" s="11">
        <f t="shared" si="38"/>
        <v>-0.26469059257871103</v>
      </c>
      <c r="U77" s="11">
        <f>'OddsRatio_working_3-way'!S77-'OddsRatio_working_3-way'!R77^2/3</f>
        <v>-0.83774572551162041</v>
      </c>
      <c r="V77" s="11">
        <f>'OddsRatio_working_3-way'!S77*'OddsRatio_working_3-way'!R77/3-2*'OddsRatio_working_3-way'!R77^3/27-'OddsRatio_working_3-way'!T77</f>
        <v>0.26469059257871103</v>
      </c>
      <c r="W77" s="11">
        <f>'OddsRatio_working_3-way'!V77^2+4*'OddsRatio_working_3-way'!U77^3/27</f>
        <v>-1.7041845211600834E-2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0.14756604878093574</v>
      </c>
      <c r="Y77" s="11">
        <f>IF('OddsRatio_working_3-way'!W77&gt;=0,IF('OddsRatio_working_3-way'!V77+SQRT('OddsRatio_working_3-way'!W77)&gt;0,0,PI()),ACOS('OddsRatio_working_3-way'!V77/(2*'OddsRatio_working_3-way'!X77)))</f>
        <v>0.45818984267225238</v>
      </c>
      <c r="Z77" s="11">
        <f>'OddsRatio_working_3-way'!X77^(1/3)*COS('OddsRatio_working_3-way'!Y77/3)</f>
        <v>0.52228841853491859</v>
      </c>
      <c r="AA77" s="11">
        <f>'OddsRatio_working_3-way'!X77^(1/3)*COS(('OddsRatio_working_3-way'!Y77+2*PI())/3)</f>
        <v>-0.33076846708128022</v>
      </c>
      <c r="AB77" s="11">
        <f>'OddsRatio_working_3-way'!X77^(1/3)*COS(('OddsRatio_working_3-way'!Y77+4*PI())/3)</f>
        <v>-0.19151995145363823</v>
      </c>
      <c r="AC77" s="11">
        <f>'OddsRatio_working_3-way'!X77^(1/3)*SIN('OddsRatio_working_3-way'!Y77/3)</f>
        <v>8.0395167981874807E-2</v>
      </c>
      <c r="AD77" s="11">
        <f>'OddsRatio_working_3-way'!X77^(1/3)*SIN(('OddsRatio_working_3-way'!Y77+2*PI())/3)</f>
        <v>0.41211745456270127</v>
      </c>
      <c r="AE77" s="11">
        <f>'OddsRatio_working_3-way'!X77^(1/3)*SIN(('OddsRatio_working_3-way'!Y77+4*PI())/3)</f>
        <v>-0.49251262254457617</v>
      </c>
      <c r="AF77" s="11">
        <f>-'OddsRatio_working_3-way'!U77/(3*'OddsRatio_working_3-way'!X77^(1/3))*COS(('OddsRatio_working_3-way'!Y77)/3)</f>
        <v>0.52228841853491859</v>
      </c>
      <c r="AG77" s="11">
        <f>-'OddsRatio_working_3-way'!U77/(3*'OddsRatio_working_3-way'!X77^(1/3))*COS(('OddsRatio_working_3-way'!Y77+2*PI())/3)</f>
        <v>-0.33076846708128022</v>
      </c>
      <c r="AH77" s="11">
        <f>-'OddsRatio_working_3-way'!U77/(3*'OddsRatio_working_3-way'!X77^(1/3))*COS(('OddsRatio_working_3-way'!Y77+4*PI())/3)</f>
        <v>-0.19151995145363823</v>
      </c>
      <c r="AI77" s="11">
        <f>'OddsRatio_working_3-way'!U77/(3*'OddsRatio_working_3-way'!X77^(1/3))*SIN(('OddsRatio_working_3-way'!Y77)/3)</f>
        <v>-8.0395167981874807E-2</v>
      </c>
      <c r="AJ77" s="11">
        <f>'OddsRatio_working_3-way'!U77/(3*'OddsRatio_working_3-way'!X77^(1/3))*SIN(('OddsRatio_working_3-way'!Y77+2*PI())/3)</f>
        <v>-0.41211745456270127</v>
      </c>
      <c r="AK77" s="11">
        <f>'OddsRatio_working_3-way'!U77/(3*'OddsRatio_working_3-way'!X77^(1/3))*SIN(('OddsRatio_working_3-way'!Y77+4*PI())/3)</f>
        <v>0.49251262254457617</v>
      </c>
      <c r="AL77" s="11">
        <f>'OddsRatio_working_3-way'!Z77+'OddsRatio_working_3-way'!AF77</f>
        <v>1.0445768370698372</v>
      </c>
      <c r="AM77" s="11">
        <f>'OddsRatio_working_3-way'!AA77+'OddsRatio_working_3-way'!AG77</f>
        <v>-0.66153693416256043</v>
      </c>
      <c r="AN77" s="11">
        <f>'OddsRatio_working_3-way'!AB77+'OddsRatio_working_3-way'!AH77</f>
        <v>-0.38303990290727646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1.0445768370698372</v>
      </c>
      <c r="AS77" s="11">
        <f>IF(('OddsRatio_working_3-way'!X77=0),IF(Q77&gt;0,-Q77^(1/3),(-Q77)^(1/3)),'OddsRatio_working_3-way'!AM77-'OddsRatio_working_3-way'!R77/3)</f>
        <v>-0.66153693416256043</v>
      </c>
      <c r="AT77" s="11">
        <f>IF(('OddsRatio_working_3-way'!X77=0),IF(Q77&gt;0,-Q77^(1/3),(-Q77)^(1/3)),'OddsRatio_working_3-way'!AN77-'OddsRatio_working_3-way'!R77/3)</f>
        <v>-0.38303990290727646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2.63</v>
      </c>
      <c r="B78" s="4">
        <f>IF('True_Odds_Calculator_3-way'!B77="","",'True_Odds_Calculator_3-way'!B77)</f>
        <v>3.8</v>
      </c>
      <c r="C78" s="4">
        <f>IF('True_Odds_Calculator_3-way'!C77="","",'True_Odds_Calculator_3-way'!C77)</f>
        <v>2.6</v>
      </c>
      <c r="D78" s="9">
        <f t="shared" si="26"/>
        <v>0.37031040146926653</v>
      </c>
      <c r="E78" s="9">
        <f t="shared" si="27"/>
        <v>0.255037208477146</v>
      </c>
      <c r="F78" s="9">
        <f t="shared" si="28"/>
        <v>0.37465239005358719</v>
      </c>
      <c r="G78" s="9">
        <f t="shared" si="29"/>
        <v>1.0432130331815181</v>
      </c>
      <c r="H78" s="9">
        <f t="shared" si="30"/>
        <v>2.700437244085875</v>
      </c>
      <c r="I78" s="9">
        <f t="shared" si="31"/>
        <v>3.9209964929082513</v>
      </c>
      <c r="J78" s="9">
        <f t="shared" si="32"/>
        <v>2.6691408530904295</v>
      </c>
      <c r="K78" s="11">
        <f t="shared" si="33"/>
        <v>0.38022813688212931</v>
      </c>
      <c r="L78" s="11">
        <f t="shared" si="34"/>
        <v>0.26315789473684209</v>
      </c>
      <c r="M78" s="11">
        <f t="shared" si="35"/>
        <v>0.38461538461538458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-0.28103015655547159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0.23206231431166396</v>
      </c>
      <c r="Q78" s="11">
        <f>2*'OddsRatio_working_3-way'!K78*'OddsRatio_working_3-way'!L78*'OddsRatio_working_3-way'!M78</f>
        <v>7.6969258478163813E-2</v>
      </c>
      <c r="R78" s="11">
        <f t="shared" si="36"/>
        <v>0</v>
      </c>
      <c r="S78" s="11">
        <f t="shared" si="37"/>
        <v>-0.82575591586327846</v>
      </c>
      <c r="T78" s="11">
        <f t="shared" si="38"/>
        <v>-0.27388255915863291</v>
      </c>
      <c r="U78" s="11">
        <f>'OddsRatio_working_3-way'!S78-'OddsRatio_working_3-way'!R78^2/3</f>
        <v>-0.82575591586327846</v>
      </c>
      <c r="V78" s="11">
        <f>'OddsRatio_working_3-way'!S78*'OddsRatio_working_3-way'!R78/3-2*'OddsRatio_working_3-way'!R78^3/27-'OddsRatio_working_3-way'!T78</f>
        <v>0.27388255915863291</v>
      </c>
      <c r="W78" s="11">
        <f>'OddsRatio_working_3-way'!V78^2+4*'OddsRatio_working_3-way'!U78^3/27</f>
        <v>-8.4047179179075338E-3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0.1444094648293435</v>
      </c>
      <c r="Y78" s="11">
        <f>IF('OddsRatio_working_3-way'!W78&gt;=0,IF('OddsRatio_working_3-way'!V78+SQRT('OddsRatio_working_3-way'!W78)&gt;0,0,PI()),ACOS('OddsRatio_working_3-way'!V78/(2*'OddsRatio_working_3-way'!X78)))</f>
        <v>0.32300879898984314</v>
      </c>
      <c r="Z78" s="11">
        <f>'OddsRatio_working_3-way'!X78^(1/3)*COS('OddsRatio_working_3-way'!Y78/3)</f>
        <v>0.52160651659075907</v>
      </c>
      <c r="AA78" s="11">
        <f>'OddsRatio_working_3-way'!X78^(1/3)*COS(('OddsRatio_working_3-way'!Y78+2*PI())/3)</f>
        <v>-0.30962907475921581</v>
      </c>
      <c r="AB78" s="11">
        <f>'OddsRatio_working_3-way'!X78^(1/3)*COS(('OddsRatio_working_3-way'!Y78+4*PI())/3)</f>
        <v>-0.21197744183154341</v>
      </c>
      <c r="AC78" s="11">
        <f>'OddsRatio_working_3-way'!X78^(1/3)*SIN('OddsRatio_working_3-way'!Y78/3)</f>
        <v>5.6379196557598252E-2</v>
      </c>
      <c r="AD78" s="11">
        <f>'OddsRatio_working_3-way'!X78^(1/3)*SIN(('OddsRatio_working_3-way'!Y78+2*PI())/3)</f>
        <v>0.42353489586830756</v>
      </c>
      <c r="AE78" s="11">
        <f>'OddsRatio_working_3-way'!X78^(1/3)*SIN(('OddsRatio_working_3-way'!Y78+4*PI())/3)</f>
        <v>-0.47991409242590577</v>
      </c>
      <c r="AF78" s="11">
        <f>-'OddsRatio_working_3-way'!U78/(3*'OddsRatio_working_3-way'!X78^(1/3))*COS(('OddsRatio_working_3-way'!Y78)/3)</f>
        <v>0.52160651659075907</v>
      </c>
      <c r="AG78" s="11">
        <f>-'OddsRatio_working_3-way'!U78/(3*'OddsRatio_working_3-way'!X78^(1/3))*COS(('OddsRatio_working_3-way'!Y78+2*PI())/3)</f>
        <v>-0.30962907475921581</v>
      </c>
      <c r="AH78" s="11">
        <f>-'OddsRatio_working_3-way'!U78/(3*'OddsRatio_working_3-way'!X78^(1/3))*COS(('OddsRatio_working_3-way'!Y78+4*PI())/3)</f>
        <v>-0.21197744183154341</v>
      </c>
      <c r="AI78" s="11">
        <f>'OddsRatio_working_3-way'!U78/(3*'OddsRatio_working_3-way'!X78^(1/3))*SIN(('OddsRatio_working_3-way'!Y78)/3)</f>
        <v>-5.6379196557598252E-2</v>
      </c>
      <c r="AJ78" s="11">
        <f>'OddsRatio_working_3-way'!U78/(3*'OddsRatio_working_3-way'!X78^(1/3))*SIN(('OddsRatio_working_3-way'!Y78+2*PI())/3)</f>
        <v>-0.42353489586830756</v>
      </c>
      <c r="AK78" s="11">
        <f>'OddsRatio_working_3-way'!U78/(3*'OddsRatio_working_3-way'!X78^(1/3))*SIN(('OddsRatio_working_3-way'!Y78+4*PI())/3)</f>
        <v>0.47991409242590577</v>
      </c>
      <c r="AL78" s="11">
        <f>'OddsRatio_working_3-way'!Z78+'OddsRatio_working_3-way'!AF78</f>
        <v>1.0432130331815181</v>
      </c>
      <c r="AM78" s="11">
        <f>'OddsRatio_working_3-way'!AA78+'OddsRatio_working_3-way'!AG78</f>
        <v>-0.61925814951843161</v>
      </c>
      <c r="AN78" s="11">
        <f>'OddsRatio_working_3-way'!AB78+'OddsRatio_working_3-way'!AH78</f>
        <v>-0.42395488366308681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1.0432130331815181</v>
      </c>
      <c r="AS78" s="11">
        <f>IF(('OddsRatio_working_3-way'!X78=0),IF(Q78&gt;0,-Q78^(1/3),(-Q78)^(1/3)),'OddsRatio_working_3-way'!AM78-'OddsRatio_working_3-way'!R78/3)</f>
        <v>-0.61925814951843161</v>
      </c>
      <c r="AT78" s="11">
        <f>IF(('OddsRatio_working_3-way'!X78=0),IF(Q78&gt;0,-Q78^(1/3),(-Q78)^(1/3)),'OddsRatio_working_3-way'!AN78-'OddsRatio_working_3-way'!R78/3)</f>
        <v>-0.42395488366308681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1.95</v>
      </c>
      <c r="B79" s="4">
        <f>IF('True_Odds_Calculator_3-way'!B78="","",'True_Odds_Calculator_3-way'!B78)</f>
        <v>3.97</v>
      </c>
      <c r="C79" s="4">
        <f>IF('True_Odds_Calculator_3-way'!C78="","",'True_Odds_Calculator_3-way'!C78)</f>
        <v>3.79</v>
      </c>
      <c r="D79" s="9">
        <f t="shared" si="26"/>
        <v>0.50146009202588471</v>
      </c>
      <c r="E79" s="9">
        <f t="shared" si="27"/>
        <v>0.24342093351621963</v>
      </c>
      <c r="F79" s="9">
        <f t="shared" si="28"/>
        <v>0.25511897445789566</v>
      </c>
      <c r="G79" s="9">
        <f t="shared" si="29"/>
        <v>1.0465017233554459</v>
      </c>
      <c r="H79" s="9">
        <f t="shared" si="30"/>
        <v>1.9941766371876735</v>
      </c>
      <c r="I79" s="9">
        <f t="shared" si="31"/>
        <v>4.1081101183656745</v>
      </c>
      <c r="J79" s="9">
        <f t="shared" si="32"/>
        <v>3.9197398081616939</v>
      </c>
      <c r="K79" s="11">
        <f t="shared" si="33"/>
        <v>0.51282051282051289</v>
      </c>
      <c r="L79" s="11">
        <f t="shared" si="34"/>
        <v>0.25188916876574308</v>
      </c>
      <c r="M79" s="11">
        <f t="shared" si="35"/>
        <v>0.26385224274406333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-0.26829954105762777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0.22869580169381454</v>
      </c>
      <c r="Q79" s="11">
        <f>2*'OddsRatio_working_3-way'!K79*'OddsRatio_working_3-way'!L79*'OddsRatio_working_3-way'!M79</f>
        <v>6.8165663694132489E-2</v>
      </c>
      <c r="R79" s="11">
        <f t="shared" si="36"/>
        <v>0</v>
      </c>
      <c r="S79" s="11">
        <f t="shared" si="37"/>
        <v>-0.8523898356005507</v>
      </c>
      <c r="T79" s="11">
        <f t="shared" si="38"/>
        <v>-0.25406552476916561</v>
      </c>
      <c r="U79" s="11">
        <f>'OddsRatio_working_3-way'!S79-'OddsRatio_working_3-way'!R79^2/3</f>
        <v>-0.8523898356005507</v>
      </c>
      <c r="V79" s="11">
        <f>'OddsRatio_working_3-way'!S79*'OddsRatio_working_3-way'!R79/3-2*'OddsRatio_working_3-way'!R79^3/27-'OddsRatio_working_3-way'!T79</f>
        <v>0.25406552476916561</v>
      </c>
      <c r="W79" s="11">
        <f>'OddsRatio_working_3-way'!V79^2+4*'OddsRatio_working_3-way'!U79^3/27</f>
        <v>-2.7201752999990683E-2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0.15145217386705134</v>
      </c>
      <c r="Y79" s="11">
        <f>IF('OddsRatio_working_3-way'!W79&gt;=0,IF('OddsRatio_working_3-way'!V79+SQRT('OddsRatio_working_3-way'!W79)&gt;0,0,PI()),ACOS('OddsRatio_working_3-way'!V79/(2*'OddsRatio_working_3-way'!X79)))</f>
        <v>0.5757854906489327</v>
      </c>
      <c r="Z79" s="11">
        <f>'OddsRatio_working_3-way'!X79^(1/3)*COS('OddsRatio_working_3-way'!Y79/3)</f>
        <v>0.52325086167772306</v>
      </c>
      <c r="AA79" s="11">
        <f>'OddsRatio_working_3-way'!X79^(1/3)*COS(('OddsRatio_working_3-way'!Y79+2*PI())/3)</f>
        <v>-0.34968143980632505</v>
      </c>
      <c r="AB79" s="11">
        <f>'OddsRatio_working_3-way'!X79^(1/3)*COS(('OddsRatio_working_3-way'!Y79+4*PI())/3)</f>
        <v>-0.17356942187139784</v>
      </c>
      <c r="AC79" s="11">
        <f>'OddsRatio_working_3-way'!X79^(1/3)*SIN('OddsRatio_working_3-way'!Y79/3)</f>
        <v>0.1016783209622584</v>
      </c>
      <c r="AD79" s="11">
        <f>'OddsRatio_working_3-way'!X79^(1/3)*SIN(('OddsRatio_working_3-way'!Y79+2*PI())/3)</f>
        <v>0.40230937828387636</v>
      </c>
      <c r="AE79" s="11">
        <f>'OddsRatio_working_3-way'!X79^(1/3)*SIN(('OddsRatio_working_3-way'!Y79+4*PI())/3)</f>
        <v>-0.50398769924613473</v>
      </c>
      <c r="AF79" s="11">
        <f>-'OddsRatio_working_3-way'!U79/(3*'OddsRatio_working_3-way'!X79^(1/3))*COS(('OddsRatio_working_3-way'!Y79)/3)</f>
        <v>0.52325086167772283</v>
      </c>
      <c r="AG79" s="11">
        <f>-'OddsRatio_working_3-way'!U79/(3*'OddsRatio_working_3-way'!X79^(1/3))*COS(('OddsRatio_working_3-way'!Y79+2*PI())/3)</f>
        <v>-0.34968143980632493</v>
      </c>
      <c r="AH79" s="11">
        <f>-'OddsRatio_working_3-way'!U79/(3*'OddsRatio_working_3-way'!X79^(1/3))*COS(('OddsRatio_working_3-way'!Y79+4*PI())/3)</f>
        <v>-0.17356942187139776</v>
      </c>
      <c r="AI79" s="11">
        <f>'OddsRatio_working_3-way'!U79/(3*'OddsRatio_working_3-way'!X79^(1/3))*SIN(('OddsRatio_working_3-way'!Y79)/3)</f>
        <v>-0.10167832096225836</v>
      </c>
      <c r="AJ79" s="11">
        <f>'OddsRatio_working_3-way'!U79/(3*'OddsRatio_working_3-way'!X79^(1/3))*SIN(('OddsRatio_working_3-way'!Y79+2*PI())/3)</f>
        <v>-0.4023093782838762</v>
      </c>
      <c r="AK79" s="11">
        <f>'OddsRatio_working_3-way'!U79/(3*'OddsRatio_working_3-way'!X79^(1/3))*SIN(('OddsRatio_working_3-way'!Y79+4*PI())/3)</f>
        <v>0.50398769924613451</v>
      </c>
      <c r="AL79" s="11">
        <f>'OddsRatio_working_3-way'!Z79+'OddsRatio_working_3-way'!AF79</f>
        <v>1.0465017233554459</v>
      </c>
      <c r="AM79" s="11">
        <f>'OddsRatio_working_3-way'!AA79+'OddsRatio_working_3-way'!AG79</f>
        <v>-0.69936287961264998</v>
      </c>
      <c r="AN79" s="11">
        <f>'OddsRatio_working_3-way'!AB79+'OddsRatio_working_3-way'!AH79</f>
        <v>-0.34713884374279558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1.0465017233554459</v>
      </c>
      <c r="AS79" s="11">
        <f>IF(('OddsRatio_working_3-way'!X79=0),IF(Q79&gt;0,-Q79^(1/3),(-Q79)^(1/3)),'OddsRatio_working_3-way'!AM79-'OddsRatio_working_3-way'!R79/3)</f>
        <v>-0.69936287961264998</v>
      </c>
      <c r="AT79" s="11">
        <f>IF(('OddsRatio_working_3-way'!X79=0),IF(Q79&gt;0,-Q79^(1/3),(-Q79)^(1/3)),'OddsRatio_working_3-way'!AN79-'OddsRatio_working_3-way'!R79/3)</f>
        <v>-0.34713884374279558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1.52</v>
      </c>
      <c r="B80" s="4">
        <f>IF('True_Odds_Calculator_3-way'!B79="","",'True_Odds_Calculator_3-way'!B79)</f>
        <v>4.79</v>
      </c>
      <c r="C80" s="4">
        <f>IF('True_Odds_Calculator_3-way'!C79="","",'True_Odds_Calculator_3-way'!C79)</f>
        <v>6.07</v>
      </c>
      <c r="D80" s="9">
        <f t="shared" si="26"/>
        <v>0.64428779921732116</v>
      </c>
      <c r="E80" s="9">
        <f t="shared" si="27"/>
        <v>0.19904577955311342</v>
      </c>
      <c r="F80" s="9">
        <f t="shared" si="28"/>
        <v>0.15666642122956545</v>
      </c>
      <c r="G80" s="9">
        <f t="shared" si="29"/>
        <v>1.061733475960698</v>
      </c>
      <c r="H80" s="9">
        <f t="shared" si="30"/>
        <v>1.5521014074995629</v>
      </c>
      <c r="I80" s="9">
        <f t="shared" si="31"/>
        <v>5.023969873891045</v>
      </c>
      <c r="J80" s="9">
        <f t="shared" si="32"/>
        <v>6.3829887231207403</v>
      </c>
      <c r="K80" s="11">
        <f t="shared" si="33"/>
        <v>0.65789473684210531</v>
      </c>
      <c r="L80" s="11">
        <f t="shared" si="34"/>
        <v>0.20876826722338204</v>
      </c>
      <c r="M80" s="11">
        <f t="shared" si="35"/>
        <v>0.16474464579901152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-0.22609071146842485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0.21224381628320077</v>
      </c>
      <c r="Q80" s="11">
        <f>2*'OddsRatio_working_3-way'!K80*'OddsRatio_working_3-way'!L80*'OddsRatio_working_3-way'!M80</f>
        <v>4.5254545049722976E-2</v>
      </c>
      <c r="R80" s="11">
        <f t="shared" si="36"/>
        <v>0</v>
      </c>
      <c r="S80" s="11">
        <f t="shared" si="37"/>
        <v>-0.93875513463029681</v>
      </c>
      <c r="T80" s="11">
        <f t="shared" si="38"/>
        <v>-0.20016100951605476</v>
      </c>
      <c r="U80" s="11">
        <f>'OddsRatio_working_3-way'!S80-'OddsRatio_working_3-way'!R80^2/3</f>
        <v>-0.93875513463029681</v>
      </c>
      <c r="V80" s="11">
        <f>'OddsRatio_working_3-way'!S80*'OddsRatio_working_3-way'!R80/3-2*'OddsRatio_working_3-way'!R80^3/27-'OddsRatio_working_3-way'!T80</f>
        <v>0.20016100951605476</v>
      </c>
      <c r="W80" s="11">
        <f>'OddsRatio_working_3-way'!V80^2+4*'OddsRatio_working_3-way'!U80^3/27</f>
        <v>-8.2496826428630848E-2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0.17504374893088656</v>
      </c>
      <c r="Y80" s="11">
        <f>IF('OddsRatio_working_3-way'!W80&gt;=0,IF('OddsRatio_working_3-way'!V80+SQRT('OddsRatio_working_3-way'!W80)&gt;0,0,PI()),ACOS('OddsRatio_working_3-way'!V80/(2*'OddsRatio_working_3-way'!X80)))</f>
        <v>0.96216430269674469</v>
      </c>
      <c r="Z80" s="11">
        <f>'OddsRatio_working_3-way'!X80^(1/3)*COS('OddsRatio_working_3-way'!Y80/3)</f>
        <v>0.530866737980349</v>
      </c>
      <c r="AA80" s="11">
        <f>'OddsRatio_working_3-way'!X80^(1/3)*COS(('OddsRatio_working_3-way'!Y80+2*PI())/3)</f>
        <v>-0.4181558740022116</v>
      </c>
      <c r="AB80" s="11">
        <f>'OddsRatio_working_3-way'!X80^(1/3)*COS(('OddsRatio_working_3-way'!Y80+4*PI())/3)</f>
        <v>-0.11271086397813715</v>
      </c>
      <c r="AC80" s="11">
        <f>'OddsRatio_working_3-way'!X80^(1/3)*SIN('OddsRatio_working_3-way'!Y80/3)</f>
        <v>0.17634875876002729</v>
      </c>
      <c r="AD80" s="11">
        <f>'OddsRatio_working_3-way'!X80^(1/3)*SIN(('OddsRatio_working_3-way'!Y80+2*PI())/3)</f>
        <v>0.37156970173514609</v>
      </c>
      <c r="AE80" s="11">
        <f>'OddsRatio_working_3-way'!X80^(1/3)*SIN(('OddsRatio_working_3-way'!Y80+4*PI())/3)</f>
        <v>-0.54791846049517334</v>
      </c>
      <c r="AF80" s="11">
        <f>-'OddsRatio_working_3-way'!U80/(3*'OddsRatio_working_3-way'!X80^(1/3))*COS(('OddsRatio_working_3-way'!Y80)/3)</f>
        <v>0.530866737980349</v>
      </c>
      <c r="AG80" s="11">
        <f>-'OddsRatio_working_3-way'!U80/(3*'OddsRatio_working_3-way'!X80^(1/3))*COS(('OddsRatio_working_3-way'!Y80+2*PI())/3)</f>
        <v>-0.4181558740022116</v>
      </c>
      <c r="AH80" s="11">
        <f>-'OddsRatio_working_3-way'!U80/(3*'OddsRatio_working_3-way'!X80^(1/3))*COS(('OddsRatio_working_3-way'!Y80+4*PI())/3)</f>
        <v>-0.11271086397813715</v>
      </c>
      <c r="AI80" s="11">
        <f>'OddsRatio_working_3-way'!U80/(3*'OddsRatio_working_3-way'!X80^(1/3))*SIN(('OddsRatio_working_3-way'!Y80)/3)</f>
        <v>-0.17634875876002729</v>
      </c>
      <c r="AJ80" s="11">
        <f>'OddsRatio_working_3-way'!U80/(3*'OddsRatio_working_3-way'!X80^(1/3))*SIN(('OddsRatio_working_3-way'!Y80+2*PI())/3)</f>
        <v>-0.37156970173514609</v>
      </c>
      <c r="AK80" s="11">
        <f>'OddsRatio_working_3-way'!U80/(3*'OddsRatio_working_3-way'!X80^(1/3))*SIN(('OddsRatio_working_3-way'!Y80+4*PI())/3)</f>
        <v>0.54791846049517334</v>
      </c>
      <c r="AL80" s="11">
        <f>'OddsRatio_working_3-way'!Z80+'OddsRatio_working_3-way'!AF80</f>
        <v>1.061733475960698</v>
      </c>
      <c r="AM80" s="11">
        <f>'OddsRatio_working_3-way'!AA80+'OddsRatio_working_3-way'!AG80</f>
        <v>-0.83631174800442321</v>
      </c>
      <c r="AN80" s="11">
        <f>'OddsRatio_working_3-way'!AB80+'OddsRatio_working_3-way'!AH80</f>
        <v>-0.2254217279562743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1.061733475960698</v>
      </c>
      <c r="AS80" s="11">
        <f>IF(('OddsRatio_working_3-way'!X80=0),IF(Q80&gt;0,-Q80^(1/3),(-Q80)^(1/3)),'OddsRatio_working_3-way'!AM80-'OddsRatio_working_3-way'!R80/3)</f>
        <v>-0.83631174800442321</v>
      </c>
      <c r="AT80" s="11">
        <f>IF(('OddsRatio_working_3-way'!X80=0),IF(Q80&gt;0,-Q80^(1/3),(-Q80)^(1/3)),'OddsRatio_working_3-way'!AN80-'OddsRatio_working_3-way'!R80/3)</f>
        <v>-0.2254217279562743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1.37</v>
      </c>
      <c r="B81" s="4">
        <f>IF('True_Odds_Calculator_3-way'!B80="","",'True_Odds_Calculator_3-way'!B80)</f>
        <v>5.44</v>
      </c>
      <c r="C81" s="4">
        <f>IF('True_Odds_Calculator_3-way'!C80="","",'True_Odds_Calculator_3-way'!C80)</f>
        <v>8.44</v>
      </c>
      <c r="D81" s="9">
        <f t="shared" si="26"/>
        <v>0.71553077429663914</v>
      </c>
      <c r="E81" s="9">
        <f t="shared" si="27"/>
        <v>0.17328718610015642</v>
      </c>
      <c r="F81" s="9">
        <f t="shared" si="28"/>
        <v>0.11118203960320443</v>
      </c>
      <c r="G81" s="9">
        <f t="shared" si="29"/>
        <v>1.0744971044746157</v>
      </c>
      <c r="H81" s="9">
        <f t="shared" si="30"/>
        <v>1.3975639286556079</v>
      </c>
      <c r="I81" s="9">
        <f t="shared" si="31"/>
        <v>5.7707671438672943</v>
      </c>
      <c r="J81" s="9">
        <f t="shared" si="32"/>
        <v>8.9942584572911404</v>
      </c>
      <c r="K81" s="11">
        <f t="shared" si="33"/>
        <v>0.72992700729927007</v>
      </c>
      <c r="L81" s="11">
        <f t="shared" si="34"/>
        <v>0.18382352941176469</v>
      </c>
      <c r="M81" s="11">
        <f t="shared" si="35"/>
        <v>0.11848341232227488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-0.19431025255433754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0.19474852417183708</v>
      </c>
      <c r="Q81" s="11">
        <f>2*'OddsRatio_working_3-way'!K81*'OddsRatio_working_3-way'!L81*'OddsRatio_working_3-way'!M81</f>
        <v>3.1795677415810131E-2</v>
      </c>
      <c r="R81" s="11">
        <f t="shared" si="36"/>
        <v>0</v>
      </c>
      <c r="S81" s="11">
        <f t="shared" si="37"/>
        <v>-1.002255524923354</v>
      </c>
      <c r="T81" s="11">
        <f t="shared" si="38"/>
        <v>-0.16363355508952718</v>
      </c>
      <c r="U81" s="11">
        <f>'OddsRatio_working_3-way'!S81-'OddsRatio_working_3-way'!R81^2/3</f>
        <v>-1.002255524923354</v>
      </c>
      <c r="V81" s="11">
        <f>'OddsRatio_working_3-way'!S81*'OddsRatio_working_3-way'!R81/3-2*'OddsRatio_working_3-way'!R81^3/27-'OddsRatio_working_3-way'!T81</f>
        <v>0.16363355508952718</v>
      </c>
      <c r="W81" s="11">
        <f>'OddsRatio_working_3-way'!V81^2+4*'OddsRatio_working_3-way'!U81^3/27</f>
        <v>-0.12237692608177637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0.19310157070374498</v>
      </c>
      <c r="Y81" s="11">
        <f>IF('OddsRatio_working_3-way'!W81&gt;=0,IF('OddsRatio_working_3-way'!V81+SQRT('OddsRatio_working_3-way'!W81)&gt;0,0,PI()),ACOS('OddsRatio_working_3-way'!V81/(2*'OddsRatio_working_3-way'!X81)))</f>
        <v>1.1332721615960049</v>
      </c>
      <c r="Z81" s="11">
        <f>'OddsRatio_working_3-way'!X81^(1/3)*COS('OddsRatio_working_3-way'!Y81/3)</f>
        <v>0.53724855223730794</v>
      </c>
      <c r="AA81" s="11">
        <f>'OddsRatio_working_3-way'!X81^(1/3)*COS(('OddsRatio_working_3-way'!Y81+2*PI())/3)</f>
        <v>-0.4532505907924459</v>
      </c>
      <c r="AB81" s="11">
        <f>'OddsRatio_working_3-way'!X81^(1/3)*COS(('OddsRatio_working_3-way'!Y81+4*PI())/3)</f>
        <v>-8.3997961444862171E-2</v>
      </c>
      <c r="AC81" s="11">
        <f>'OddsRatio_working_3-way'!X81^(1/3)*SIN('OddsRatio_working_3-way'!Y81/3)</f>
        <v>0.21318810495280463</v>
      </c>
      <c r="AD81" s="11">
        <f>'OddsRatio_working_3-way'!X81^(1/3)*SIN(('OddsRatio_working_3-way'!Y81+2*PI())/3)</f>
        <v>0.35867684190751736</v>
      </c>
      <c r="AE81" s="11">
        <f>'OddsRatio_working_3-way'!X81^(1/3)*SIN(('OddsRatio_working_3-way'!Y81+4*PI())/3)</f>
        <v>-0.57186494686032197</v>
      </c>
      <c r="AF81" s="11">
        <f>-'OddsRatio_working_3-way'!U81/(3*'OddsRatio_working_3-way'!X81^(1/3))*COS(('OddsRatio_working_3-way'!Y81)/3)</f>
        <v>0.53724855223730783</v>
      </c>
      <c r="AG81" s="11">
        <f>-'OddsRatio_working_3-way'!U81/(3*'OddsRatio_working_3-way'!X81^(1/3))*COS(('OddsRatio_working_3-way'!Y81+2*PI())/3)</f>
        <v>-0.45325059079244578</v>
      </c>
      <c r="AH81" s="11">
        <f>-'OddsRatio_working_3-way'!U81/(3*'OddsRatio_working_3-way'!X81^(1/3))*COS(('OddsRatio_working_3-way'!Y81+4*PI())/3)</f>
        <v>-8.3997961444862143E-2</v>
      </c>
      <c r="AI81" s="11">
        <f>'OddsRatio_working_3-way'!U81/(3*'OddsRatio_working_3-way'!X81^(1/3))*SIN(('OddsRatio_working_3-way'!Y81)/3)</f>
        <v>-0.21318810495280457</v>
      </c>
      <c r="AJ81" s="11">
        <f>'OddsRatio_working_3-way'!U81/(3*'OddsRatio_working_3-way'!X81^(1/3))*SIN(('OddsRatio_working_3-way'!Y81+2*PI())/3)</f>
        <v>-0.35867684190751725</v>
      </c>
      <c r="AK81" s="11">
        <f>'OddsRatio_working_3-way'!U81/(3*'OddsRatio_working_3-way'!X81^(1/3))*SIN(('OddsRatio_working_3-way'!Y81+4*PI())/3)</f>
        <v>0.57186494686032185</v>
      </c>
      <c r="AL81" s="11">
        <f>'OddsRatio_working_3-way'!Z81+'OddsRatio_working_3-way'!AF81</f>
        <v>1.0744971044746157</v>
      </c>
      <c r="AM81" s="11">
        <f>'OddsRatio_working_3-way'!AA81+'OddsRatio_working_3-way'!AG81</f>
        <v>-0.90650118158489168</v>
      </c>
      <c r="AN81" s="11">
        <f>'OddsRatio_working_3-way'!AB81+'OddsRatio_working_3-way'!AH81</f>
        <v>-0.16799592288972431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1.0744971044746157</v>
      </c>
      <c r="AS81" s="11">
        <f>IF(('OddsRatio_working_3-way'!X81=0),IF(Q81&gt;0,-Q81^(1/3),(-Q81)^(1/3)),'OddsRatio_working_3-way'!AM81-'OddsRatio_working_3-way'!R81/3)</f>
        <v>-0.90650118158489168</v>
      </c>
      <c r="AT81" s="11">
        <f>IF(('OddsRatio_working_3-way'!X81=0),IF(Q81&gt;0,-Q81^(1/3),(-Q81)^(1/3)),'OddsRatio_working_3-way'!AN81-'OddsRatio_working_3-way'!R81/3)</f>
        <v>-0.16799592288972431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1.82</v>
      </c>
      <c r="B82" s="4">
        <f>IF('True_Odds_Calculator_3-way'!B81="","",'True_Odds_Calculator_3-way'!B81)</f>
        <v>4.09</v>
      </c>
      <c r="C82" s="4">
        <f>IF('True_Odds_Calculator_3-way'!C81="","",'True_Odds_Calculator_3-way'!C81)</f>
        <v>4.24</v>
      </c>
      <c r="D82" s="9">
        <f t="shared" si="26"/>
        <v>0.53729861290054615</v>
      </c>
      <c r="E82" s="9">
        <f t="shared" si="27"/>
        <v>0.23556503740844625</v>
      </c>
      <c r="F82" s="9">
        <f t="shared" si="28"/>
        <v>0.22713634969100796</v>
      </c>
      <c r="G82" s="9">
        <f t="shared" si="29"/>
        <v>1.0501981034744885</v>
      </c>
      <c r="H82" s="9">
        <f t="shared" si="30"/>
        <v>1.8611624448490802</v>
      </c>
      <c r="I82" s="9">
        <f t="shared" si="31"/>
        <v>4.2451121397361691</v>
      </c>
      <c r="J82" s="9">
        <f t="shared" si="32"/>
        <v>4.4026418552573432</v>
      </c>
      <c r="K82" s="11">
        <f t="shared" si="33"/>
        <v>0.54945054945054939</v>
      </c>
      <c r="L82" s="11">
        <f t="shared" si="34"/>
        <v>0.24449877750611249</v>
      </c>
      <c r="M82" s="11">
        <f t="shared" si="35"/>
        <v>0.23584905660377356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-0.26010984448498886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0.22654030934697075</v>
      </c>
      <c r="Q82" s="11">
        <f>2*'OddsRatio_working_3-way'!K82*'OddsRatio_working_3-way'!L82*'OddsRatio_working_3-way'!M82</f>
        <v>6.336791869845336E-2</v>
      </c>
      <c r="R82" s="11">
        <f t="shared" si="36"/>
        <v>0</v>
      </c>
      <c r="S82" s="11">
        <f t="shared" si="37"/>
        <v>-0.87094092803567291</v>
      </c>
      <c r="T82" s="11">
        <f t="shared" si="38"/>
        <v>-0.24361984000997844</v>
      </c>
      <c r="U82" s="11">
        <f>'OddsRatio_working_3-way'!S82-'OddsRatio_working_3-way'!R82^2/3</f>
        <v>-0.87094092803567291</v>
      </c>
      <c r="V82" s="11">
        <f>'OddsRatio_working_3-way'!S82*'OddsRatio_working_3-way'!R82/3-2*'OddsRatio_working_3-way'!R82^3/27-'OddsRatio_working_3-way'!T82</f>
        <v>0.24361984000997844</v>
      </c>
      <c r="W82" s="11">
        <f>'OddsRatio_working_3-way'!V82^2+4*'OddsRatio_working_3-way'!U82^3/27</f>
        <v>-3.8522244201746922E-2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0.15642320052363909</v>
      </c>
      <c r="Y82" s="11">
        <f>IF('OddsRatio_working_3-way'!W82&gt;=0,IF('OddsRatio_working_3-way'!V82+SQRT('OddsRatio_working_3-way'!W82)&gt;0,0,PI()),ACOS('OddsRatio_working_3-way'!V82/(2*'OddsRatio_working_3-way'!X82)))</f>
        <v>0.67817289746129028</v>
      </c>
      <c r="Z82" s="11">
        <f>'OddsRatio_working_3-way'!X82^(1/3)*COS('OddsRatio_working_3-way'!Y82/3)</f>
        <v>0.52509905173724425</v>
      </c>
      <c r="AA82" s="11">
        <f>'OddsRatio_working_3-way'!X82^(1/3)*COS(('OddsRatio_working_3-way'!Y82+2*PI())/3)</f>
        <v>-0.36713667329794719</v>
      </c>
      <c r="AB82" s="11">
        <f>'OddsRatio_working_3-way'!X82^(1/3)*COS(('OddsRatio_working_3-way'!Y82+4*PI())/3)</f>
        <v>-0.15796237843929697</v>
      </c>
      <c r="AC82" s="11">
        <f>'OddsRatio_working_3-way'!X82^(1/3)*SIN('OddsRatio_working_3-way'!Y82/3)</f>
        <v>0.12076683544419187</v>
      </c>
      <c r="AD82" s="11">
        <f>'OddsRatio_working_3-way'!X82^(1/3)*SIN(('OddsRatio_working_3-way'!Y82+2*PI())/3)</f>
        <v>0.39436570058547693</v>
      </c>
      <c r="AE82" s="11">
        <f>'OddsRatio_working_3-way'!X82^(1/3)*SIN(('OddsRatio_working_3-way'!Y82+4*PI())/3)</f>
        <v>-0.5151325360296688</v>
      </c>
      <c r="AF82" s="11">
        <f>-'OddsRatio_working_3-way'!U82/(3*'OddsRatio_working_3-way'!X82^(1/3))*COS(('OddsRatio_working_3-way'!Y82)/3)</f>
        <v>0.52509905173724414</v>
      </c>
      <c r="AG82" s="11">
        <f>-'OddsRatio_working_3-way'!U82/(3*'OddsRatio_working_3-way'!X82^(1/3))*COS(('OddsRatio_working_3-way'!Y82+2*PI())/3)</f>
        <v>-0.36713667329794714</v>
      </c>
      <c r="AH82" s="11">
        <f>-'OddsRatio_working_3-way'!U82/(3*'OddsRatio_working_3-way'!X82^(1/3))*COS(('OddsRatio_working_3-way'!Y82+4*PI())/3)</f>
        <v>-0.15796237843929695</v>
      </c>
      <c r="AI82" s="11">
        <f>'OddsRatio_working_3-way'!U82/(3*'OddsRatio_working_3-way'!X82^(1/3))*SIN(('OddsRatio_working_3-way'!Y82)/3)</f>
        <v>-0.12076683544419184</v>
      </c>
      <c r="AJ82" s="11">
        <f>'OddsRatio_working_3-way'!U82/(3*'OddsRatio_working_3-way'!X82^(1/3))*SIN(('OddsRatio_working_3-way'!Y82+2*PI())/3)</f>
        <v>-0.39436570058547687</v>
      </c>
      <c r="AK82" s="11">
        <f>'OddsRatio_working_3-way'!U82/(3*'OddsRatio_working_3-way'!X82^(1/3))*SIN(('OddsRatio_working_3-way'!Y82+4*PI())/3)</f>
        <v>0.51513253602966869</v>
      </c>
      <c r="AL82" s="11">
        <f>'OddsRatio_working_3-way'!Z82+'OddsRatio_working_3-way'!AF82</f>
        <v>1.0501981034744885</v>
      </c>
      <c r="AM82" s="11">
        <f>'OddsRatio_working_3-way'!AA82+'OddsRatio_working_3-way'!AG82</f>
        <v>-0.73427334659589438</v>
      </c>
      <c r="AN82" s="11">
        <f>'OddsRatio_working_3-way'!AB82+'OddsRatio_working_3-way'!AH82</f>
        <v>-0.31592475687859389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1.0501981034744885</v>
      </c>
      <c r="AS82" s="11">
        <f>IF(('OddsRatio_working_3-way'!X82=0),IF(Q82&gt;0,-Q82^(1/3),(-Q82)^(1/3)),'OddsRatio_working_3-way'!AM82-'OddsRatio_working_3-way'!R82/3)</f>
        <v>-0.73427334659589438</v>
      </c>
      <c r="AT82" s="11">
        <f>IF(('OddsRatio_working_3-way'!X82=0),IF(Q82&gt;0,-Q82^(1/3),(-Q82)^(1/3)),'OddsRatio_working_3-way'!AN82-'OddsRatio_working_3-way'!R82/3)</f>
        <v>-0.31592475687859389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1.51</v>
      </c>
      <c r="B83" s="4">
        <f>IF('True_Odds_Calculator_3-way'!B82="","",'True_Odds_Calculator_3-way'!B82)</f>
        <v>4.92</v>
      </c>
      <c r="C83" s="4">
        <f>IF('True_Odds_Calculator_3-way'!C82="","",'True_Odds_Calculator_3-way'!C82)</f>
        <v>6.1</v>
      </c>
      <c r="D83" s="9">
        <f t="shared" si="26"/>
        <v>0.64945952975898091</v>
      </c>
      <c r="E83" s="9">
        <f t="shared" si="27"/>
        <v>0.19422741319079828</v>
      </c>
      <c r="F83" s="9">
        <f t="shared" si="28"/>
        <v>0.15631305705022064</v>
      </c>
      <c r="G83" s="9">
        <f t="shared" si="29"/>
        <v>1.0583172990465195</v>
      </c>
      <c r="H83" s="9">
        <f t="shared" si="30"/>
        <v>1.5397418225137249</v>
      </c>
      <c r="I83" s="9">
        <f t="shared" si="31"/>
        <v>5.1486038122623565</v>
      </c>
      <c r="J83" s="9">
        <f t="shared" si="32"/>
        <v>6.3974182251372484</v>
      </c>
      <c r="K83" s="11">
        <f t="shared" si="33"/>
        <v>0.66225165562913912</v>
      </c>
      <c r="L83" s="11">
        <f t="shared" si="34"/>
        <v>0.2032520325203252</v>
      </c>
      <c r="M83" s="11">
        <f t="shared" si="35"/>
        <v>0.16393442622950821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-0.22498550248774651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0.21029115947440014</v>
      </c>
      <c r="Q83" s="11">
        <f>2*'OddsRatio_working_3-way'!K83*'OddsRatio_working_3-way'!L83*'OddsRatio_working_3-way'!M83</f>
        <v>4.4132457392319017E-2</v>
      </c>
      <c r="R83" s="11">
        <f t="shared" si="36"/>
        <v>0</v>
      </c>
      <c r="S83" s="11">
        <f t="shared" si="37"/>
        <v>-0.93468760053040889</v>
      </c>
      <c r="T83" s="11">
        <f t="shared" si="38"/>
        <v>-0.19615689413020124</v>
      </c>
      <c r="U83" s="11">
        <f>'OddsRatio_working_3-way'!S83-'OddsRatio_working_3-way'!R83^2/3</f>
        <v>-0.93468760053040889</v>
      </c>
      <c r="V83" s="11">
        <f>'OddsRatio_working_3-way'!S83*'OddsRatio_working_3-way'!R83/3-2*'OddsRatio_working_3-way'!R83^3/27-'OddsRatio_working_3-way'!T83</f>
        <v>0.19615689413020124</v>
      </c>
      <c r="W83" s="11">
        <f>'OddsRatio_working_3-way'!V83^2+4*'OddsRatio_working_3-way'!U83^3/27</f>
        <v>-8.2497484209662547E-2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0.17390731103411777</v>
      </c>
      <c r="Y83" s="11">
        <f>IF('OddsRatio_working_3-way'!W83&gt;=0,IF('OddsRatio_working_3-way'!V83+SQRT('OddsRatio_working_3-way'!W83)&gt;0,0,PI()),ACOS('OddsRatio_working_3-way'!V83/(2*'OddsRatio_working_3-way'!X83)))</f>
        <v>0.97161129952168812</v>
      </c>
      <c r="Z83" s="11">
        <f>'OddsRatio_working_3-way'!X83^(1/3)*COS('OddsRatio_working_3-way'!Y83/3)</f>
        <v>0.52915864952325975</v>
      </c>
      <c r="AA83" s="11">
        <f>'OddsRatio_working_3-way'!X83^(1/3)*COS(('OddsRatio_working_3-way'!Y83+2*PI())/3)</f>
        <v>-0.41841444057932026</v>
      </c>
      <c r="AB83" s="11">
        <f>'OddsRatio_working_3-way'!X83^(1/3)*COS(('OddsRatio_working_3-way'!Y83+4*PI())/3)</f>
        <v>-0.11074420894393963</v>
      </c>
      <c r="AC83" s="11">
        <f>'OddsRatio_working_3-way'!X83^(1/3)*SIN('OddsRatio_working_3-way'!Y83/3)</f>
        <v>0.17763349105632165</v>
      </c>
      <c r="AD83" s="11">
        <f>'OddsRatio_working_3-way'!X83^(1/3)*SIN(('OddsRatio_working_3-way'!Y83+2*PI())/3)</f>
        <v>0.36944808759124848</v>
      </c>
      <c r="AE83" s="11">
        <f>'OddsRatio_working_3-way'!X83^(1/3)*SIN(('OddsRatio_working_3-way'!Y83+4*PI())/3)</f>
        <v>-0.54708157864757012</v>
      </c>
      <c r="AF83" s="11">
        <f>-'OddsRatio_working_3-way'!U83/(3*'OddsRatio_working_3-way'!X83^(1/3))*COS(('OddsRatio_working_3-way'!Y83)/3)</f>
        <v>0.52915864952325975</v>
      </c>
      <c r="AG83" s="11">
        <f>-'OddsRatio_working_3-way'!U83/(3*'OddsRatio_working_3-way'!X83^(1/3))*COS(('OddsRatio_working_3-way'!Y83+2*PI())/3)</f>
        <v>-0.41841444057932026</v>
      </c>
      <c r="AH83" s="11">
        <f>-'OddsRatio_working_3-way'!U83/(3*'OddsRatio_working_3-way'!X83^(1/3))*COS(('OddsRatio_working_3-way'!Y83+4*PI())/3)</f>
        <v>-0.11074420894393963</v>
      </c>
      <c r="AI83" s="11">
        <f>'OddsRatio_working_3-way'!U83/(3*'OddsRatio_working_3-way'!X83^(1/3))*SIN(('OddsRatio_working_3-way'!Y83)/3)</f>
        <v>-0.17763349105632165</v>
      </c>
      <c r="AJ83" s="11">
        <f>'OddsRatio_working_3-way'!U83/(3*'OddsRatio_working_3-way'!X83^(1/3))*SIN(('OddsRatio_working_3-way'!Y83+2*PI())/3)</f>
        <v>-0.36944808759124848</v>
      </c>
      <c r="AK83" s="11">
        <f>'OddsRatio_working_3-way'!U83/(3*'OddsRatio_working_3-way'!X83^(1/3))*SIN(('OddsRatio_working_3-way'!Y83+4*PI())/3)</f>
        <v>0.54708157864757012</v>
      </c>
      <c r="AL83" s="11">
        <f>'OddsRatio_working_3-way'!Z83+'OddsRatio_working_3-way'!AF83</f>
        <v>1.0583172990465195</v>
      </c>
      <c r="AM83" s="11">
        <f>'OddsRatio_working_3-way'!AA83+'OddsRatio_working_3-way'!AG83</f>
        <v>-0.83682888115864051</v>
      </c>
      <c r="AN83" s="11">
        <f>'OddsRatio_working_3-way'!AB83+'OddsRatio_working_3-way'!AH83</f>
        <v>-0.22148841788787926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1.0583172990465195</v>
      </c>
      <c r="AS83" s="11">
        <f>IF(('OddsRatio_working_3-way'!X83=0),IF(Q83&gt;0,-Q83^(1/3),(-Q83)^(1/3)),'OddsRatio_working_3-way'!AM83-'OddsRatio_working_3-way'!R83/3)</f>
        <v>-0.83682888115864051</v>
      </c>
      <c r="AT83" s="11">
        <f>IF(('OddsRatio_working_3-way'!X83=0),IF(Q83&gt;0,-Q83^(1/3),(-Q83)^(1/3)),'OddsRatio_working_3-way'!AN83-'OddsRatio_working_3-way'!R83/3)</f>
        <v>-0.22148841788787926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2.5499999999999998</v>
      </c>
      <c r="B84" s="4">
        <f>IF('True_Odds_Calculator_3-way'!B83="","",'True_Odds_Calculator_3-way'!B83)</f>
        <v>3.24</v>
      </c>
      <c r="C84" s="4">
        <f>IF('True_Odds_Calculator_3-way'!C83="","",'True_Odds_Calculator_3-way'!C83)</f>
        <v>2.96</v>
      </c>
      <c r="D84" s="9">
        <f t="shared" si="26"/>
        <v>0.37848724391935878</v>
      </c>
      <c r="E84" s="9">
        <f t="shared" si="27"/>
        <v>0.29646363577171153</v>
      </c>
      <c r="F84" s="9">
        <f t="shared" si="28"/>
        <v>0.32504912030893013</v>
      </c>
      <c r="G84" s="9">
        <f t="shared" si="29"/>
        <v>1.0594173994153491</v>
      </c>
      <c r="H84" s="9">
        <f t="shared" si="30"/>
        <v>2.6420969690937905</v>
      </c>
      <c r="I84" s="9">
        <f t="shared" si="31"/>
        <v>3.3730949746903822</v>
      </c>
      <c r="J84" s="9">
        <f t="shared" si="32"/>
        <v>3.0764581028540836</v>
      </c>
      <c r="K84" s="11">
        <f t="shared" si="33"/>
        <v>0.39215686274509809</v>
      </c>
      <c r="L84" s="11">
        <f t="shared" si="34"/>
        <v>0.30864197530864196</v>
      </c>
      <c r="M84" s="11">
        <f t="shared" si="35"/>
        <v>0.33783783783783783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-0.27826519329787325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0.23512074165668934</v>
      </c>
      <c r="Q84" s="11">
        <f>2*'OddsRatio_working_3-way'!K84*'OddsRatio_working_3-way'!L84*'OddsRatio_working_3-way'!M84</f>
        <v>8.1781127532761524E-2</v>
      </c>
      <c r="R84" s="11">
        <f t="shared" si="36"/>
        <v>0</v>
      </c>
      <c r="S84" s="11">
        <f t="shared" si="37"/>
        <v>-0.84495203611398395</v>
      </c>
      <c r="T84" s="11">
        <f t="shared" si="38"/>
        <v>-0.29389636038747274</v>
      </c>
      <c r="U84" s="11">
        <f>'OddsRatio_working_3-way'!S84-'OddsRatio_working_3-way'!R84^2/3</f>
        <v>-0.84495203611398395</v>
      </c>
      <c r="V84" s="11">
        <f>'OddsRatio_working_3-way'!S84*'OddsRatio_working_3-way'!R84/3-2*'OddsRatio_working_3-way'!R84^3/27-'OddsRatio_working_3-way'!T84</f>
        <v>0.29389636038747274</v>
      </c>
      <c r="W84" s="11">
        <f>'OddsRatio_working_3-way'!V84^2+4*'OddsRatio_working_3-way'!U84^3/27</f>
        <v>-2.9950609940495587E-3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0.14947418810872734</v>
      </c>
      <c r="Y84" s="11">
        <f>IF('OddsRatio_working_3-way'!W84&gt;=0,IF('OddsRatio_working_3-way'!V84+SQRT('OddsRatio_working_3-way'!W84)&gt;0,0,PI()),ACOS('OddsRatio_working_3-way'!V84/(2*'OddsRatio_working_3-way'!X84)))</f>
        <v>0.18410380280723304</v>
      </c>
      <c r="Z84" s="11">
        <f>'OddsRatio_working_3-way'!X84^(1/3)*COS('OddsRatio_working_3-way'!Y84/3)</f>
        <v>0.52970869970767454</v>
      </c>
      <c r="AA84" s="11">
        <f>'OddsRatio_working_3-way'!X84^(1/3)*COS(('OddsRatio_working_3-way'!Y84+2*PI())/3)</f>
        <v>-0.29304174276271522</v>
      </c>
      <c r="AB84" s="11">
        <f>'OddsRatio_working_3-way'!X84^(1/3)*COS(('OddsRatio_working_3-way'!Y84+4*PI())/3)</f>
        <v>-0.23666695694495946</v>
      </c>
      <c r="AC84" s="11">
        <f>'OddsRatio_working_3-way'!X84^(1/3)*SIN('OddsRatio_working_3-way'!Y84/3)</f>
        <v>3.2547997767388884E-2</v>
      </c>
      <c r="AD84" s="11">
        <f>'OddsRatio_working_3-way'!X84^(1/3)*SIN(('OddsRatio_working_3-way'!Y84+2*PI())/3)</f>
        <v>0.44246719166877441</v>
      </c>
      <c r="AE84" s="11">
        <f>'OddsRatio_working_3-way'!X84^(1/3)*SIN(('OddsRatio_working_3-way'!Y84+4*PI())/3)</f>
        <v>-0.47501518943616317</v>
      </c>
      <c r="AF84" s="11">
        <f>-'OddsRatio_working_3-way'!U84/(3*'OddsRatio_working_3-way'!X84^(1/3))*COS(('OddsRatio_working_3-way'!Y84)/3)</f>
        <v>0.52970869970767454</v>
      </c>
      <c r="AG84" s="11">
        <f>-'OddsRatio_working_3-way'!U84/(3*'OddsRatio_working_3-way'!X84^(1/3))*COS(('OddsRatio_working_3-way'!Y84+2*PI())/3)</f>
        <v>-0.29304174276271522</v>
      </c>
      <c r="AH84" s="11">
        <f>-'OddsRatio_working_3-way'!U84/(3*'OddsRatio_working_3-way'!X84^(1/3))*COS(('OddsRatio_working_3-way'!Y84+4*PI())/3)</f>
        <v>-0.23666695694495946</v>
      </c>
      <c r="AI84" s="11">
        <f>'OddsRatio_working_3-way'!U84/(3*'OddsRatio_working_3-way'!X84^(1/3))*SIN(('OddsRatio_working_3-way'!Y84)/3)</f>
        <v>-3.2547997767388884E-2</v>
      </c>
      <c r="AJ84" s="11">
        <f>'OddsRatio_working_3-way'!U84/(3*'OddsRatio_working_3-way'!X84^(1/3))*SIN(('OddsRatio_working_3-way'!Y84+2*PI())/3)</f>
        <v>-0.44246719166877441</v>
      </c>
      <c r="AK84" s="11">
        <f>'OddsRatio_working_3-way'!U84/(3*'OddsRatio_working_3-way'!X84^(1/3))*SIN(('OddsRatio_working_3-way'!Y84+4*PI())/3)</f>
        <v>0.47501518943616317</v>
      </c>
      <c r="AL84" s="11">
        <f>'OddsRatio_working_3-way'!Z84+'OddsRatio_working_3-way'!AF84</f>
        <v>1.0594173994153491</v>
      </c>
      <c r="AM84" s="11">
        <f>'OddsRatio_working_3-way'!AA84+'OddsRatio_working_3-way'!AG84</f>
        <v>-0.58608348552543044</v>
      </c>
      <c r="AN84" s="11">
        <f>'OddsRatio_working_3-way'!AB84+'OddsRatio_working_3-way'!AH84</f>
        <v>-0.47333391388991891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1.0594173994153491</v>
      </c>
      <c r="AS84" s="11">
        <f>IF(('OddsRatio_working_3-way'!X84=0),IF(Q84&gt;0,-Q84^(1/3),(-Q84)^(1/3)),'OddsRatio_working_3-way'!AM84-'OddsRatio_working_3-way'!R84/3)</f>
        <v>-0.58608348552543044</v>
      </c>
      <c r="AT84" s="11">
        <f>IF(('OddsRatio_working_3-way'!X84=0),IF(Q84&gt;0,-Q84^(1/3),(-Q84)^(1/3)),'OddsRatio_working_3-way'!AN84-'OddsRatio_working_3-way'!R84/3)</f>
        <v>-0.47333391388991891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2.1800000000000002</v>
      </c>
      <c r="B85" s="4">
        <f>IF('True_Odds_Calculator_3-way'!B84="","",'True_Odds_Calculator_3-way'!B84)</f>
        <v>3.44</v>
      </c>
      <c r="C85" s="4">
        <f>IF('True_Odds_Calculator_3-way'!C84="","",'True_Odds_Calculator_3-way'!C84)</f>
        <v>3.46</v>
      </c>
      <c r="D85" s="9">
        <f t="shared" si="26"/>
        <v>0.44416833803773409</v>
      </c>
      <c r="E85" s="9">
        <f t="shared" si="27"/>
        <v>0.27873493013539674</v>
      </c>
      <c r="F85" s="9">
        <f t="shared" si="28"/>
        <v>0.27709673182686928</v>
      </c>
      <c r="G85" s="9">
        <f t="shared" si="29"/>
        <v>1.0605073369366029</v>
      </c>
      <c r="H85" s="9">
        <f t="shared" si="30"/>
        <v>2.2513986575851912</v>
      </c>
      <c r="I85" s="9">
        <f t="shared" si="31"/>
        <v>3.5876379021253113</v>
      </c>
      <c r="J85" s="9">
        <f t="shared" si="32"/>
        <v>3.6088480488640422</v>
      </c>
      <c r="K85" s="11">
        <f t="shared" si="33"/>
        <v>0.4587155963302752</v>
      </c>
      <c r="L85" s="11">
        <f t="shared" si="34"/>
        <v>0.29069767441860467</v>
      </c>
      <c r="M85" s="11">
        <f t="shared" si="35"/>
        <v>0.28901734104046245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-0.2729706197562809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0.23432171878680547</v>
      </c>
      <c r="Q85" s="11">
        <f>2*'OddsRatio_working_3-way'!K85*'OddsRatio_working_3-way'!L85*'OddsRatio_working_3-way'!M85</f>
        <v>7.7079512758817595E-2</v>
      </c>
      <c r="R85" s="11">
        <f t="shared" si="36"/>
        <v>0</v>
      </c>
      <c r="S85" s="11">
        <f t="shared" si="37"/>
        <v>-0.85841369666822487</v>
      </c>
      <c r="T85" s="11">
        <f t="shared" si="38"/>
        <v>-0.28237292653560031</v>
      </c>
      <c r="U85" s="11">
        <f>'OddsRatio_working_3-way'!S85-'OddsRatio_working_3-way'!R85^2/3</f>
        <v>-0.85841369666822487</v>
      </c>
      <c r="V85" s="11">
        <f>'OddsRatio_working_3-way'!S85*'OddsRatio_working_3-way'!R85/3-2*'OddsRatio_working_3-way'!R85^3/27-'OddsRatio_working_3-way'!T85</f>
        <v>0.28237292653560031</v>
      </c>
      <c r="W85" s="11">
        <f>'OddsRatio_working_3-way'!V85^2+4*'OddsRatio_working_3-way'!U85^3/27</f>
        <v>-1.3975574564174059E-2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0.15306048167673261</v>
      </c>
      <c r="Y85" s="11">
        <f>IF('OddsRatio_working_3-way'!W85&gt;=0,IF('OddsRatio_working_3-way'!V85+SQRT('OddsRatio_working_3-way'!W85)&gt;0,0,PI()),ACOS('OddsRatio_working_3-way'!V85/(2*'OddsRatio_working_3-way'!X85)))</f>
        <v>0.39648863421954572</v>
      </c>
      <c r="Z85" s="11">
        <f>'OddsRatio_working_3-way'!X85^(1/3)*COS('OddsRatio_working_3-way'!Y85/3)</f>
        <v>0.53025366846830146</v>
      </c>
      <c r="AA85" s="11">
        <f>'OddsRatio_working_3-way'!X85^(1/3)*COS(('OddsRatio_working_3-way'!Y85+2*PI())/3)</f>
        <v>-0.32617361526302874</v>
      </c>
      <c r="AB85" s="11">
        <f>'OddsRatio_working_3-way'!X85^(1/3)*COS(('OddsRatio_working_3-way'!Y85+4*PI())/3)</f>
        <v>-0.20408005320527278</v>
      </c>
      <c r="AC85" s="11">
        <f>'OddsRatio_working_3-way'!X85^(1/3)*SIN('OddsRatio_working_3-way'!Y85/3)</f>
        <v>7.0490750920365705E-2</v>
      </c>
      <c r="AD85" s="11">
        <f>'OddsRatio_working_3-way'!X85^(1/3)*SIN(('OddsRatio_working_3-way'!Y85+2*PI())/3)</f>
        <v>0.42396777188325774</v>
      </c>
      <c r="AE85" s="11">
        <f>'OddsRatio_working_3-way'!X85^(1/3)*SIN(('OddsRatio_working_3-way'!Y85+4*PI())/3)</f>
        <v>-0.4944585228036234</v>
      </c>
      <c r="AF85" s="11">
        <f>-'OddsRatio_working_3-way'!U85/(3*'OddsRatio_working_3-way'!X85^(1/3))*COS(('OddsRatio_working_3-way'!Y85)/3)</f>
        <v>0.53025366846830135</v>
      </c>
      <c r="AG85" s="11">
        <f>-'OddsRatio_working_3-way'!U85/(3*'OddsRatio_working_3-way'!X85^(1/3))*COS(('OddsRatio_working_3-way'!Y85+2*PI())/3)</f>
        <v>-0.32617361526302868</v>
      </c>
      <c r="AH85" s="11">
        <f>-'OddsRatio_working_3-way'!U85/(3*'OddsRatio_working_3-way'!X85^(1/3))*COS(('OddsRatio_working_3-way'!Y85+4*PI())/3)</f>
        <v>-0.20408005320527275</v>
      </c>
      <c r="AI85" s="11">
        <f>'OddsRatio_working_3-way'!U85/(3*'OddsRatio_working_3-way'!X85^(1/3))*SIN(('OddsRatio_working_3-way'!Y85)/3)</f>
        <v>-7.0490750920365691E-2</v>
      </c>
      <c r="AJ85" s="11">
        <f>'OddsRatio_working_3-way'!U85/(3*'OddsRatio_working_3-way'!X85^(1/3))*SIN(('OddsRatio_working_3-way'!Y85+2*PI())/3)</f>
        <v>-0.42396777188325763</v>
      </c>
      <c r="AK85" s="11">
        <f>'OddsRatio_working_3-way'!U85/(3*'OddsRatio_working_3-way'!X85^(1/3))*SIN(('OddsRatio_working_3-way'!Y85+4*PI())/3)</f>
        <v>0.49445852280362335</v>
      </c>
      <c r="AL85" s="11">
        <f>'OddsRatio_working_3-way'!Z85+'OddsRatio_working_3-way'!AF85</f>
        <v>1.0605073369366029</v>
      </c>
      <c r="AM85" s="11">
        <f>'OddsRatio_working_3-way'!AA85+'OddsRatio_working_3-way'!AG85</f>
        <v>-0.65234723052605736</v>
      </c>
      <c r="AN85" s="11">
        <f>'OddsRatio_working_3-way'!AB85+'OddsRatio_working_3-way'!AH85</f>
        <v>-0.40816010641054556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1.0605073369366029</v>
      </c>
      <c r="AS85" s="11">
        <f>IF(('OddsRatio_working_3-way'!X85=0),IF(Q85&gt;0,-Q85^(1/3),(-Q85)^(1/3)),'OddsRatio_working_3-way'!AM85-'OddsRatio_working_3-way'!R85/3)</f>
        <v>-0.65234723052605736</v>
      </c>
      <c r="AT85" s="11">
        <f>IF(('OddsRatio_working_3-way'!X85=0),IF(Q85&gt;0,-Q85^(1/3),(-Q85)^(1/3)),'OddsRatio_working_3-way'!AN85-'OddsRatio_working_3-way'!R85/3)</f>
        <v>-0.40816010641054556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2.71</v>
      </c>
      <c r="B86" s="4">
        <f>IF('True_Odds_Calculator_3-way'!B85="","",'True_Odds_Calculator_3-way'!B85)</f>
        <v>3.43</v>
      </c>
      <c r="C86" s="4">
        <f>IF('True_Odds_Calculator_3-way'!C85="","",'True_Odds_Calculator_3-way'!C85)</f>
        <v>2.64</v>
      </c>
      <c r="D86" s="9">
        <f t="shared" si="26"/>
        <v>0.35541238049967061</v>
      </c>
      <c r="E86" s="9">
        <f t="shared" si="27"/>
        <v>0.27954294097496563</v>
      </c>
      <c r="F86" s="9">
        <f t="shared" si="28"/>
        <v>0.36504467852536349</v>
      </c>
      <c r="G86" s="9">
        <f t="shared" si="29"/>
        <v>1.0606040896472031</v>
      </c>
      <c r="H86" s="9">
        <f t="shared" si="30"/>
        <v>2.813632993296717</v>
      </c>
      <c r="I86" s="9">
        <f t="shared" si="31"/>
        <v>3.5772679378427039</v>
      </c>
      <c r="J86" s="9">
        <f t="shared" si="32"/>
        <v>2.7393907070214132</v>
      </c>
      <c r="K86" s="11">
        <f t="shared" si="33"/>
        <v>0.36900369003690037</v>
      </c>
      <c r="L86" s="11">
        <f t="shared" si="34"/>
        <v>0.29154518950437314</v>
      </c>
      <c r="M86" s="11">
        <f t="shared" si="35"/>
        <v>0.37878787878787878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-0.2777019275626097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0.23553773836174619</v>
      </c>
      <c r="Q86" s="11">
        <f>2*'OddsRatio_working_3-way'!K86*'OddsRatio_working_3-way'!L86*'OddsRatio_working_3-way'!M86</f>
        <v>8.150094753001598E-2</v>
      </c>
      <c r="R86" s="11">
        <f t="shared" si="36"/>
        <v>0</v>
      </c>
      <c r="S86" s="11">
        <f t="shared" si="37"/>
        <v>-0.84816745936573545</v>
      </c>
      <c r="T86" s="11">
        <f t="shared" si="38"/>
        <v>-0.2934835499535417</v>
      </c>
      <c r="U86" s="11">
        <f>'OddsRatio_working_3-way'!S86-'OddsRatio_working_3-way'!R86^2/3</f>
        <v>-0.84816745936573545</v>
      </c>
      <c r="V86" s="11">
        <f>'OddsRatio_working_3-way'!S86*'OddsRatio_working_3-way'!R86/3-2*'OddsRatio_working_3-way'!R86^3/27-'OddsRatio_working_3-way'!T86</f>
        <v>0.2934835499535417</v>
      </c>
      <c r="W86" s="11">
        <f>'OddsRatio_working_3-way'!V86^2+4*'OddsRatio_working_3-way'!U86^3/27</f>
        <v>-4.2617059725015977E-3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0.15032822428425957</v>
      </c>
      <c r="Y86" s="11">
        <f>IF('OddsRatio_working_3-way'!W86&gt;=0,IF('OddsRatio_working_3-way'!V86+SQRT('OddsRatio_working_3-way'!W86)&gt;0,0,PI()),ACOS('OddsRatio_working_3-way'!V86/(2*'OddsRatio_working_3-way'!X86)))</f>
        <v>0.21887407021174332</v>
      </c>
      <c r="Z86" s="11">
        <f>'OddsRatio_working_3-way'!X86^(1/3)*COS('OddsRatio_working_3-way'!Y86/3)</f>
        <v>0.53030204482360155</v>
      </c>
      <c r="AA86" s="11">
        <f>'OddsRatio_working_3-way'!X86^(1/3)*COS(('OddsRatio_working_3-way'!Y86+2*PI())/3)</f>
        <v>-0.29871693940157029</v>
      </c>
      <c r="AB86" s="11">
        <f>'OddsRatio_working_3-way'!X86^(1/3)*COS(('OddsRatio_working_3-way'!Y86+4*PI())/3)</f>
        <v>-0.23158510542203115</v>
      </c>
      <c r="AC86" s="11">
        <f>'OddsRatio_working_3-way'!X86^(1/3)*SIN('OddsRatio_working_3-way'!Y86/3)</f>
        <v>3.8758582419280145E-2</v>
      </c>
      <c r="AD86" s="11">
        <f>'OddsRatio_working_3-way'!X86^(1/3)*SIN(('OddsRatio_working_3-way'!Y86+2*PI())/3)</f>
        <v>0.43987575128643291</v>
      </c>
      <c r="AE86" s="11">
        <f>'OddsRatio_working_3-way'!X86^(1/3)*SIN(('OddsRatio_working_3-way'!Y86+4*PI())/3)</f>
        <v>-0.47863433370571318</v>
      </c>
      <c r="AF86" s="11">
        <f>-'OddsRatio_working_3-way'!U86/(3*'OddsRatio_working_3-way'!X86^(1/3))*COS(('OddsRatio_working_3-way'!Y86)/3)</f>
        <v>0.53030204482360144</v>
      </c>
      <c r="AG86" s="11">
        <f>-'OddsRatio_working_3-way'!U86/(3*'OddsRatio_working_3-way'!X86^(1/3))*COS(('OddsRatio_working_3-way'!Y86+2*PI())/3)</f>
        <v>-0.29871693940157024</v>
      </c>
      <c r="AH86" s="11">
        <f>-'OddsRatio_working_3-way'!U86/(3*'OddsRatio_working_3-way'!X86^(1/3))*COS(('OddsRatio_working_3-way'!Y86+4*PI())/3)</f>
        <v>-0.23158510542203109</v>
      </c>
      <c r="AI86" s="11">
        <f>'OddsRatio_working_3-way'!U86/(3*'OddsRatio_working_3-way'!X86^(1/3))*SIN(('OddsRatio_working_3-way'!Y86)/3)</f>
        <v>-3.8758582419280138E-2</v>
      </c>
      <c r="AJ86" s="11">
        <f>'OddsRatio_working_3-way'!U86/(3*'OddsRatio_working_3-way'!X86^(1/3))*SIN(('OddsRatio_working_3-way'!Y86+2*PI())/3)</f>
        <v>-0.4398757512864328</v>
      </c>
      <c r="AK86" s="11">
        <f>'OddsRatio_working_3-way'!U86/(3*'OddsRatio_working_3-way'!X86^(1/3))*SIN(('OddsRatio_working_3-way'!Y86+4*PI())/3)</f>
        <v>0.47863433370571307</v>
      </c>
      <c r="AL86" s="11">
        <f>'OddsRatio_working_3-way'!Z86+'OddsRatio_working_3-way'!AF86</f>
        <v>1.0606040896472031</v>
      </c>
      <c r="AM86" s="11">
        <f>'OddsRatio_working_3-way'!AA86+'OddsRatio_working_3-way'!AG86</f>
        <v>-0.59743387880314058</v>
      </c>
      <c r="AN86" s="11">
        <f>'OddsRatio_working_3-way'!AB86+'OddsRatio_working_3-way'!AH86</f>
        <v>-0.46317021084406224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1.0606040896472031</v>
      </c>
      <c r="AS86" s="11">
        <f>IF(('OddsRatio_working_3-way'!X86=0),IF(Q86&gt;0,-Q86^(1/3),(-Q86)^(1/3)),'OddsRatio_working_3-way'!AM86-'OddsRatio_working_3-way'!R86/3)</f>
        <v>-0.59743387880314058</v>
      </c>
      <c r="AT86" s="11">
        <f>IF(('OddsRatio_working_3-way'!X86=0),IF(Q86&gt;0,-Q86^(1/3),(-Q86)^(1/3)),'OddsRatio_working_3-way'!AN86-'OddsRatio_working_3-way'!R86/3)</f>
        <v>-0.46317021084406224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1.58</v>
      </c>
      <c r="B87" s="4">
        <f>IF('True_Odds_Calculator_3-way'!B86="","",'True_Odds_Calculator_3-way'!B86)</f>
        <v>3.76</v>
      </c>
      <c r="C87" s="4">
        <f>IF('True_Odds_Calculator_3-way'!C86="","",'True_Odds_Calculator_3-way'!C86)</f>
        <v>5.89</v>
      </c>
      <c r="D87" s="9">
        <f t="shared" si="26"/>
        <v>0.60403469695373591</v>
      </c>
      <c r="E87" s="9">
        <f t="shared" si="27"/>
        <v>0.24275156990074365</v>
      </c>
      <c r="F87" s="9">
        <f t="shared" si="28"/>
        <v>0.15321373314552061</v>
      </c>
      <c r="G87" s="9">
        <f t="shared" si="29"/>
        <v>1.1302310973171084</v>
      </c>
      <c r="H87" s="9">
        <f t="shared" si="30"/>
        <v>1.6555340364439226</v>
      </c>
      <c r="I87" s="9">
        <f t="shared" si="31"/>
        <v>4.1194378285952196</v>
      </c>
      <c r="J87" s="9">
        <f t="shared" si="32"/>
        <v>6.5268300658806586</v>
      </c>
      <c r="K87" s="11">
        <f t="shared" si="33"/>
        <v>0.63291139240506322</v>
      </c>
      <c r="L87" s="11">
        <f t="shared" si="34"/>
        <v>0.26595744680851063</v>
      </c>
      <c r="M87" s="11">
        <f t="shared" si="35"/>
        <v>0.16977928692699493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-0.22371015982481601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0.23520124081086183</v>
      </c>
      <c r="Q87" s="11">
        <f>2*'OddsRatio_working_3-way'!K87*'OddsRatio_working_3-way'!L87*'OddsRatio_working_3-way'!M87</f>
        <v>5.7157045154522926E-2</v>
      </c>
      <c r="R87" s="11">
        <f t="shared" si="36"/>
        <v>0</v>
      </c>
      <c r="S87" s="11">
        <f t="shared" si="37"/>
        <v>-1.0513659325756342</v>
      </c>
      <c r="T87" s="11">
        <f t="shared" si="38"/>
        <v>-0.25549597389444328</v>
      </c>
      <c r="U87" s="11">
        <f>'OddsRatio_working_3-way'!S87-'OddsRatio_working_3-way'!R87^2/3</f>
        <v>-1.0513659325756342</v>
      </c>
      <c r="V87" s="11">
        <f>'OddsRatio_working_3-way'!S87*'OddsRatio_working_3-way'!R87/3-2*'OddsRatio_working_3-way'!R87^3/27-'OddsRatio_working_3-way'!T87</f>
        <v>0.25549597389444328</v>
      </c>
      <c r="W87" s="11">
        <f>'OddsRatio_working_3-way'!V87^2+4*'OddsRatio_working_3-way'!U87^3/27</f>
        <v>-0.10689198535685622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0.20746697209021384</v>
      </c>
      <c r="Y87" s="11">
        <f>IF('OddsRatio_working_3-way'!W87&gt;=0,IF('OddsRatio_working_3-way'!V87+SQRT('OddsRatio_working_3-way'!W87)&gt;0,0,PI()),ACOS('OddsRatio_working_3-way'!V87/(2*'OddsRatio_working_3-way'!X87)))</f>
        <v>0.90745765006439427</v>
      </c>
      <c r="Z87" s="11">
        <f>'OddsRatio_working_3-way'!X87^(1/3)*COS('OddsRatio_working_3-way'!Y87/3)</f>
        <v>0.56511554865855429</v>
      </c>
      <c r="AA87" s="11">
        <f>'OddsRatio_working_3-way'!X87^(1/3)*COS(('OddsRatio_working_3-way'!Y87+2*PI())/3)</f>
        <v>-0.43528234878330685</v>
      </c>
      <c r="AB87" s="11">
        <f>'OddsRatio_working_3-way'!X87^(1/3)*COS(('OddsRatio_working_3-way'!Y87+4*PI())/3)</f>
        <v>-0.12983319987524758</v>
      </c>
      <c r="AC87" s="11">
        <f>'OddsRatio_working_3-way'!X87^(1/3)*SIN('OddsRatio_working_3-way'!Y87/3)</f>
        <v>0.17635114834581031</v>
      </c>
      <c r="AD87" s="11">
        <f>'OddsRatio_working_3-way'!X87^(1/3)*SIN(('OddsRatio_working_3-way'!Y87+2*PI())/3)</f>
        <v>0.40122884703898398</v>
      </c>
      <c r="AE87" s="11">
        <f>'OddsRatio_working_3-way'!X87^(1/3)*SIN(('OddsRatio_working_3-way'!Y87+4*PI())/3)</f>
        <v>-0.5775799953847941</v>
      </c>
      <c r="AF87" s="11">
        <f>-'OddsRatio_working_3-way'!U87/(3*'OddsRatio_working_3-way'!X87^(1/3))*COS(('OddsRatio_working_3-way'!Y87)/3)</f>
        <v>0.56511554865855418</v>
      </c>
      <c r="AG87" s="11">
        <f>-'OddsRatio_working_3-way'!U87/(3*'OddsRatio_working_3-way'!X87^(1/3))*COS(('OddsRatio_working_3-way'!Y87+2*PI())/3)</f>
        <v>-0.43528234878330674</v>
      </c>
      <c r="AH87" s="11">
        <f>-'OddsRatio_working_3-way'!U87/(3*'OddsRatio_working_3-way'!X87^(1/3))*COS(('OddsRatio_working_3-way'!Y87+4*PI())/3)</f>
        <v>-0.12983319987524755</v>
      </c>
      <c r="AI87" s="11">
        <f>'OddsRatio_working_3-way'!U87/(3*'OddsRatio_working_3-way'!X87^(1/3))*SIN(('OddsRatio_working_3-way'!Y87)/3)</f>
        <v>-0.17635114834581025</v>
      </c>
      <c r="AJ87" s="11">
        <f>'OddsRatio_working_3-way'!U87/(3*'OddsRatio_working_3-way'!X87^(1/3))*SIN(('OddsRatio_working_3-way'!Y87+2*PI())/3)</f>
        <v>-0.40122884703898393</v>
      </c>
      <c r="AK87" s="11">
        <f>'OddsRatio_working_3-way'!U87/(3*'OddsRatio_working_3-way'!X87^(1/3))*SIN(('OddsRatio_working_3-way'!Y87+4*PI())/3)</f>
        <v>0.57757999538479399</v>
      </c>
      <c r="AL87" s="11">
        <f>'OddsRatio_working_3-way'!Z87+'OddsRatio_working_3-way'!AF87</f>
        <v>1.1302310973171084</v>
      </c>
      <c r="AM87" s="11">
        <f>'OddsRatio_working_3-way'!AA87+'OddsRatio_working_3-way'!AG87</f>
        <v>-0.87056469756661359</v>
      </c>
      <c r="AN87" s="11">
        <f>'OddsRatio_working_3-way'!AB87+'OddsRatio_working_3-way'!AH87</f>
        <v>-0.2596663997504951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1.1302310973171084</v>
      </c>
      <c r="AS87" s="11">
        <f>IF(('OddsRatio_working_3-way'!X87=0),IF(Q87&gt;0,-Q87^(1/3),(-Q87)^(1/3)),'OddsRatio_working_3-way'!AM87-'OddsRatio_working_3-way'!R87/3)</f>
        <v>-0.87056469756661359</v>
      </c>
      <c r="AT87" s="11">
        <f>IF(('OddsRatio_working_3-way'!X87=0),IF(Q87&gt;0,-Q87^(1/3),(-Q87)^(1/3)),'OddsRatio_working_3-way'!AN87-'OddsRatio_working_3-way'!R87/3)</f>
        <v>-0.2596663997504951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1.92</v>
      </c>
      <c r="B88" s="4">
        <f>IF('True_Odds_Calculator_3-way'!B87="","",'True_Odds_Calculator_3-way'!B87)</f>
        <v>3.4</v>
      </c>
      <c r="C88" s="4">
        <f>IF('True_Odds_Calculator_3-way'!C87="","",'True_Odds_Calculator_3-way'!C87)</f>
        <v>4.34</v>
      </c>
      <c r="D88" s="9">
        <f t="shared" si="26"/>
        <v>0.50279093947067199</v>
      </c>
      <c r="E88" s="9">
        <f t="shared" si="27"/>
        <v>0.27935032897877743</v>
      </c>
      <c r="F88" s="9">
        <f t="shared" si="28"/>
        <v>0.21785873155055044</v>
      </c>
      <c r="G88" s="9">
        <f t="shared" si="29"/>
        <v>1.0748893597388771</v>
      </c>
      <c r="H88" s="9">
        <f t="shared" si="30"/>
        <v>1.988898210959767</v>
      </c>
      <c r="I88" s="9">
        <f t="shared" si="31"/>
        <v>3.5797344633733048</v>
      </c>
      <c r="J88" s="9">
        <f t="shared" si="32"/>
        <v>4.59013046152785</v>
      </c>
      <c r="K88" s="11">
        <f t="shared" si="33"/>
        <v>0.52083333333333337</v>
      </c>
      <c r="L88" s="11">
        <f t="shared" si="34"/>
        <v>0.29411764705882354</v>
      </c>
      <c r="M88" s="11">
        <f t="shared" si="35"/>
        <v>0.2304147465437788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-0.26030089455136884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0.23507386825698023</v>
      </c>
      <c r="Q88" s="11">
        <f>2*'OddsRatio_working_3-way'!K88*'OddsRatio_working_3-way'!L88*'OddsRatio_working_3-way'!M88</f>
        <v>7.0592753230324393E-2</v>
      </c>
      <c r="R88" s="11">
        <f t="shared" si="36"/>
        <v>0</v>
      </c>
      <c r="S88" s="11">
        <f t="shared" si="37"/>
        <v>-0.90308513407966717</v>
      </c>
      <c r="T88" s="11">
        <f t="shared" si="38"/>
        <v>-0.271196736960861</v>
      </c>
      <c r="U88" s="11">
        <f>'OddsRatio_working_3-way'!S88-'OddsRatio_working_3-way'!R88^2/3</f>
        <v>-0.90308513407966717</v>
      </c>
      <c r="V88" s="11">
        <f>'OddsRatio_working_3-way'!S88*'OddsRatio_working_3-way'!R88/3-2*'OddsRatio_working_3-way'!R88^3/27-'OddsRatio_working_3-way'!T88</f>
        <v>0.271196736960861</v>
      </c>
      <c r="W88" s="11">
        <f>'OddsRatio_working_3-way'!V88^2+4*'OddsRatio_working_3-way'!U88^3/27</f>
        <v>-3.556678970166903E-2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0.16516238966535893</v>
      </c>
      <c r="Y88" s="11">
        <f>IF('OddsRatio_working_3-way'!W88&gt;=0,IF('OddsRatio_working_3-way'!V88+SQRT('OddsRatio_working_3-way'!W88)&gt;0,0,PI()),ACOS('OddsRatio_working_3-way'!V88/(2*'OddsRatio_working_3-way'!X88)))</f>
        <v>0.60763547983866617</v>
      </c>
      <c r="Z88" s="11">
        <f>'OddsRatio_working_3-way'!X88^(1/3)*COS('OddsRatio_working_3-way'!Y88/3)</f>
        <v>0.53744467986943856</v>
      </c>
      <c r="AA88" s="11">
        <f>'OddsRatio_working_3-way'!X88^(1/3)*COS(('OddsRatio_working_3-way'!Y88+2*PI())/3)</f>
        <v>-0.36430578818777365</v>
      </c>
      <c r="AB88" s="11">
        <f>'OddsRatio_working_3-way'!X88^(1/3)*COS(('OddsRatio_working_3-way'!Y88+4*PI())/3)</f>
        <v>-0.17313889168166502</v>
      </c>
      <c r="AC88" s="11">
        <f>'OddsRatio_working_3-way'!X88^(1/3)*SIN('OddsRatio_working_3-way'!Y88/3)</f>
        <v>0.11037025915794724</v>
      </c>
      <c r="AD88" s="11">
        <f>'OddsRatio_working_3-way'!X88^(1/3)*SIN(('OddsRatio_working_3-way'!Y88+2*PI())/3)</f>
        <v>0.41025561631675528</v>
      </c>
      <c r="AE88" s="11">
        <f>'OddsRatio_working_3-way'!X88^(1/3)*SIN(('OddsRatio_working_3-way'!Y88+4*PI())/3)</f>
        <v>-0.5206258754747024</v>
      </c>
      <c r="AF88" s="11">
        <f>-'OddsRatio_working_3-way'!U88/(3*'OddsRatio_working_3-way'!X88^(1/3))*COS(('OddsRatio_working_3-way'!Y88)/3)</f>
        <v>0.53744467986943856</v>
      </c>
      <c r="AG88" s="11">
        <f>-'OddsRatio_working_3-way'!U88/(3*'OddsRatio_working_3-way'!X88^(1/3))*COS(('OddsRatio_working_3-way'!Y88+2*PI())/3)</f>
        <v>-0.36430578818777365</v>
      </c>
      <c r="AH88" s="11">
        <f>-'OddsRatio_working_3-way'!U88/(3*'OddsRatio_working_3-way'!X88^(1/3))*COS(('OddsRatio_working_3-way'!Y88+4*PI())/3)</f>
        <v>-0.17313889168166502</v>
      </c>
      <c r="AI88" s="11">
        <f>'OddsRatio_working_3-way'!U88/(3*'OddsRatio_working_3-way'!X88^(1/3))*SIN(('OddsRatio_working_3-way'!Y88)/3)</f>
        <v>-0.11037025915794724</v>
      </c>
      <c r="AJ88" s="11">
        <f>'OddsRatio_working_3-way'!U88/(3*'OddsRatio_working_3-way'!X88^(1/3))*SIN(('OddsRatio_working_3-way'!Y88+2*PI())/3)</f>
        <v>-0.41025561631675528</v>
      </c>
      <c r="AK88" s="11">
        <f>'OddsRatio_working_3-way'!U88/(3*'OddsRatio_working_3-way'!X88^(1/3))*SIN(('OddsRatio_working_3-way'!Y88+4*PI())/3)</f>
        <v>0.5206258754747024</v>
      </c>
      <c r="AL88" s="11">
        <f>'OddsRatio_working_3-way'!Z88+'OddsRatio_working_3-way'!AF88</f>
        <v>1.0748893597388771</v>
      </c>
      <c r="AM88" s="11">
        <f>'OddsRatio_working_3-way'!AA88+'OddsRatio_working_3-way'!AG88</f>
        <v>-0.7286115763755473</v>
      </c>
      <c r="AN88" s="11">
        <f>'OddsRatio_working_3-way'!AB88+'OddsRatio_working_3-way'!AH88</f>
        <v>-0.34627778336333004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1.0748893597388771</v>
      </c>
      <c r="AS88" s="11">
        <f>IF(('OddsRatio_working_3-way'!X88=0),IF(Q88&gt;0,-Q88^(1/3),(-Q88)^(1/3)),'OddsRatio_working_3-way'!AM88-'OddsRatio_working_3-way'!R88/3)</f>
        <v>-0.7286115763755473</v>
      </c>
      <c r="AT88" s="11">
        <f>IF(('OddsRatio_working_3-way'!X88=0),IF(Q88&gt;0,-Q88^(1/3),(-Q88)^(1/3)),'OddsRatio_working_3-way'!AN88-'OddsRatio_working_3-way'!R88/3)</f>
        <v>-0.34627778336333004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4.67</v>
      </c>
      <c r="B89" s="4">
        <f>IF('True_Odds_Calculator_3-way'!B88="","",'True_Odds_Calculator_3-way'!B88)</f>
        <v>3.27</v>
      </c>
      <c r="C89" s="4">
        <f>IF('True_Odds_Calculator_3-way'!C88="","",'True_Odds_Calculator_3-way'!C88)</f>
        <v>1.9</v>
      </c>
      <c r="D89" s="9">
        <f t="shared" si="26"/>
        <v>0.20191385937750336</v>
      </c>
      <c r="E89" s="9">
        <f t="shared" si="27"/>
        <v>0.29029256984142054</v>
      </c>
      <c r="F89" s="9">
        <f t="shared" si="28"/>
        <v>0.50779357078107623</v>
      </c>
      <c r="G89" s="9">
        <f t="shared" si="29"/>
        <v>1.0770046411266061</v>
      </c>
      <c r="H89" s="9">
        <f t="shared" si="30"/>
        <v>4.9526070329346448</v>
      </c>
      <c r="I89" s="9">
        <f t="shared" si="31"/>
        <v>3.4448005353573969</v>
      </c>
      <c r="J89" s="9">
        <f t="shared" si="32"/>
        <v>1.9693041770139454</v>
      </c>
      <c r="K89" s="11">
        <f t="shared" si="33"/>
        <v>0.21413276231263384</v>
      </c>
      <c r="L89" s="11">
        <f t="shared" si="34"/>
        <v>0.3058103975535168</v>
      </c>
      <c r="M89" s="11">
        <f t="shared" si="35"/>
        <v>0.52631578947368418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-0.25841409409227267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0.23574249061941338</v>
      </c>
      <c r="Q89" s="11">
        <f>2*'OddsRatio_working_3-way'!K89*'OddsRatio_working_3-way'!L89*'OddsRatio_working_3-way'!M89</f>
        <v>6.893055281269396E-2</v>
      </c>
      <c r="R89" s="11">
        <f t="shared" si="36"/>
        <v>0</v>
      </c>
      <c r="S89" s="11">
        <f t="shared" si="37"/>
        <v>-0.91226638178348018</v>
      </c>
      <c r="T89" s="11">
        <f t="shared" si="38"/>
        <v>-0.26674455607704095</v>
      </c>
      <c r="U89" s="11">
        <f>'OddsRatio_working_3-way'!S89-'OddsRatio_working_3-way'!R89^2/3</f>
        <v>-0.91226638178348018</v>
      </c>
      <c r="V89" s="11">
        <f>'OddsRatio_working_3-way'!S89*'OddsRatio_working_3-way'!R89/3-2*'OddsRatio_working_3-way'!R89^3/27-'OddsRatio_working_3-way'!T89</f>
        <v>0.26674455607704095</v>
      </c>
      <c r="W89" s="11">
        <f>'OddsRatio_working_3-way'!V89^2+4*'OddsRatio_working_3-way'!U89^3/27</f>
        <v>-4.1323698323822294E-2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0.16768747457738156</v>
      </c>
      <c r="Y89" s="11">
        <f>IF('OddsRatio_working_3-way'!W89&gt;=0,IF('OddsRatio_working_3-way'!V89+SQRT('OddsRatio_working_3-way'!W89)&gt;0,0,PI()),ACOS('OddsRatio_working_3-way'!V89/(2*'OddsRatio_working_3-way'!X89)))</f>
        <v>0.65119143058821627</v>
      </c>
      <c r="Z89" s="11">
        <f>'OddsRatio_working_3-way'!X89^(1/3)*COS('OddsRatio_working_3-way'!Y89/3)</f>
        <v>0.53850232056330316</v>
      </c>
      <c r="AA89" s="11">
        <f>'OddsRatio_working_3-way'!X89^(1/3)*COS(('OddsRatio_working_3-way'!Y89+2*PI())/3)</f>
        <v>-0.37210072764497704</v>
      </c>
      <c r="AB89" s="11">
        <f>'OddsRatio_working_3-way'!X89^(1/3)*COS(('OddsRatio_working_3-way'!Y89+4*PI())/3)</f>
        <v>-0.16640159291832612</v>
      </c>
      <c r="AC89" s="11">
        <f>'OddsRatio_working_3-way'!X89^(1/3)*SIN('OddsRatio_working_3-way'!Y89/3)</f>
        <v>0.11876045080650502</v>
      </c>
      <c r="AD89" s="11">
        <f>'OddsRatio_working_3-way'!X89^(1/3)*SIN(('OddsRatio_working_3-way'!Y89+2*PI())/3)</f>
        <v>0.40697646420143924</v>
      </c>
      <c r="AE89" s="11">
        <f>'OddsRatio_working_3-way'!X89^(1/3)*SIN(('OddsRatio_working_3-way'!Y89+4*PI())/3)</f>
        <v>-0.52573691500794428</v>
      </c>
      <c r="AF89" s="11">
        <f>-'OddsRatio_working_3-way'!U89/(3*'OddsRatio_working_3-way'!X89^(1/3))*COS(('OddsRatio_working_3-way'!Y89)/3)</f>
        <v>0.53850232056330305</v>
      </c>
      <c r="AG89" s="11">
        <f>-'OddsRatio_working_3-way'!U89/(3*'OddsRatio_working_3-way'!X89^(1/3))*COS(('OddsRatio_working_3-way'!Y89+2*PI())/3)</f>
        <v>-0.37210072764497698</v>
      </c>
      <c r="AH89" s="11">
        <f>-'OddsRatio_working_3-way'!U89/(3*'OddsRatio_working_3-way'!X89^(1/3))*COS(('OddsRatio_working_3-way'!Y89+4*PI())/3)</f>
        <v>-0.1664015929183261</v>
      </c>
      <c r="AI89" s="11">
        <f>'OddsRatio_working_3-way'!U89/(3*'OddsRatio_working_3-way'!X89^(1/3))*SIN(('OddsRatio_working_3-way'!Y89)/3)</f>
        <v>-0.11876045080650501</v>
      </c>
      <c r="AJ89" s="11">
        <f>'OddsRatio_working_3-way'!U89/(3*'OddsRatio_working_3-way'!X89^(1/3))*SIN(('OddsRatio_working_3-way'!Y89+2*PI())/3)</f>
        <v>-0.40697646420143918</v>
      </c>
      <c r="AK89" s="11">
        <f>'OddsRatio_working_3-way'!U89/(3*'OddsRatio_working_3-way'!X89^(1/3))*SIN(('OddsRatio_working_3-way'!Y89+4*PI())/3)</f>
        <v>0.52573691500794417</v>
      </c>
      <c r="AL89" s="11">
        <f>'OddsRatio_working_3-way'!Z89+'OddsRatio_working_3-way'!AF89</f>
        <v>1.0770046411266061</v>
      </c>
      <c r="AM89" s="11">
        <f>'OddsRatio_working_3-way'!AA89+'OddsRatio_working_3-way'!AG89</f>
        <v>-0.74420145528995407</v>
      </c>
      <c r="AN89" s="11">
        <f>'OddsRatio_working_3-way'!AB89+'OddsRatio_working_3-way'!AH89</f>
        <v>-0.33280318583665225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1.0770046411266061</v>
      </c>
      <c r="AS89" s="11">
        <f>IF(('OddsRatio_working_3-way'!X89=0),IF(Q89&gt;0,-Q89^(1/3),(-Q89)^(1/3)),'OddsRatio_working_3-way'!AM89-'OddsRatio_working_3-way'!R89/3)</f>
        <v>-0.74420145528995407</v>
      </c>
      <c r="AT89" s="11">
        <f>IF(('OddsRatio_working_3-way'!X89=0),IF(Q89&gt;0,-Q89^(1/3),(-Q89)^(1/3)),'OddsRatio_working_3-way'!AN89-'OddsRatio_working_3-way'!R89/3)</f>
        <v>-0.33280318583665225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3.62</v>
      </c>
      <c r="C90" s="4">
        <f>IF('True_Odds_Calculator_3-way'!C89="","",'True_Odds_Calculator_3-way'!C89)</f>
        <v>4.3899999999999997</v>
      </c>
      <c r="D90" s="9">
        <f t="shared" si="26"/>
        <v>0.51411585003988403</v>
      </c>
      <c r="E90" s="9">
        <f t="shared" si="27"/>
        <v>0.26657759795353841</v>
      </c>
      <c r="F90" s="9">
        <f t="shared" si="28"/>
        <v>0.21930655200657759</v>
      </c>
      <c r="G90" s="9">
        <f t="shared" si="29"/>
        <v>1.0500965447604469</v>
      </c>
      <c r="H90" s="9">
        <f t="shared" si="30"/>
        <v>1.9450868902844021</v>
      </c>
      <c r="I90" s="9">
        <f t="shared" si="31"/>
        <v>3.7512529472723704</v>
      </c>
      <c r="J90" s="9">
        <f t="shared" si="32"/>
        <v>4.5598272867379146</v>
      </c>
      <c r="K90" s="11">
        <f t="shared" si="33"/>
        <v>0.52631578947368418</v>
      </c>
      <c r="L90" s="11">
        <f t="shared" si="34"/>
        <v>0.27624309392265195</v>
      </c>
      <c r="M90" s="11">
        <f t="shared" si="35"/>
        <v>0.22779043280182235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-0.26473831919937518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0.22885023126789658</v>
      </c>
      <c r="Q90" s="11">
        <f>2*'OddsRatio_working_3-way'!K90*'OddsRatio_working_3-way'!L90*'OddsRatio_working_3-way'!M90</f>
        <v>6.6237404129637203E-2</v>
      </c>
      <c r="R90" s="11">
        <f t="shared" si="36"/>
        <v>0</v>
      </c>
      <c r="S90" s="11">
        <f t="shared" si="37"/>
        <v>-0.86443939041385554</v>
      </c>
      <c r="T90" s="11">
        <f t="shared" si="38"/>
        <v>-0.25019953412846752</v>
      </c>
      <c r="U90" s="11">
        <f>'OddsRatio_working_3-way'!S90-'OddsRatio_working_3-way'!R90^2/3</f>
        <v>-0.86443939041385554</v>
      </c>
      <c r="V90" s="11">
        <f>'OddsRatio_working_3-way'!S90*'OddsRatio_working_3-way'!R90/3-2*'OddsRatio_working_3-way'!R90^3/27-'OddsRatio_working_3-way'!T90</f>
        <v>0.25019953412846752</v>
      </c>
      <c r="W90" s="11">
        <f>'OddsRatio_working_3-way'!V90^2+4*'OddsRatio_working_3-way'!U90^3/27</f>
        <v>-3.3097534464963968E-2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0.15467493441332547</v>
      </c>
      <c r="Y90" s="11">
        <f>IF('OddsRatio_working_3-way'!W90&gt;=0,IF('OddsRatio_working_3-way'!V90+SQRT('OddsRatio_working_3-way'!W90)&gt;0,0,PI()),ACOS('OddsRatio_working_3-way'!V90/(2*'OddsRatio_working_3-way'!X90)))</f>
        <v>0.62870212008250281</v>
      </c>
      <c r="Z90" s="11">
        <f>'OddsRatio_working_3-way'!X90^(1/3)*COS('OddsRatio_working_3-way'!Y90/3)</f>
        <v>0.52504827238022356</v>
      </c>
      <c r="AA90" s="11">
        <f>'OddsRatio_working_3-way'!X90^(1/3)*COS(('OddsRatio_working_3-way'!Y90+2*PI())/3)</f>
        <v>-0.35923546622114205</v>
      </c>
      <c r="AB90" s="11">
        <f>'OddsRatio_working_3-way'!X90^(1/3)*COS(('OddsRatio_working_3-way'!Y90+4*PI())/3)</f>
        <v>-0.16581280615908162</v>
      </c>
      <c r="AC90" s="11">
        <f>'OddsRatio_working_3-way'!X90^(1/3)*SIN('OddsRatio_working_3-way'!Y90/3)</f>
        <v>0.11167262485420412</v>
      </c>
      <c r="AD90" s="11">
        <f>'OddsRatio_working_3-way'!X90^(1/3)*SIN(('OddsRatio_working_3-way'!Y90+2*PI())/3)</f>
        <v>0.39886882966730297</v>
      </c>
      <c r="AE90" s="11">
        <f>'OddsRatio_working_3-way'!X90^(1/3)*SIN(('OddsRatio_working_3-way'!Y90+4*PI())/3)</f>
        <v>-0.51054145452150701</v>
      </c>
      <c r="AF90" s="11">
        <f>-'OddsRatio_working_3-way'!U90/(3*'OddsRatio_working_3-way'!X90^(1/3))*COS(('OddsRatio_working_3-way'!Y90)/3)</f>
        <v>0.52504827238022345</v>
      </c>
      <c r="AG90" s="11">
        <f>-'OddsRatio_working_3-way'!U90/(3*'OddsRatio_working_3-way'!X90^(1/3))*COS(('OddsRatio_working_3-way'!Y90+2*PI())/3)</f>
        <v>-0.359235466221142</v>
      </c>
      <c r="AH90" s="11">
        <f>-'OddsRatio_working_3-way'!U90/(3*'OddsRatio_working_3-way'!X90^(1/3))*COS(('OddsRatio_working_3-way'!Y90+4*PI())/3)</f>
        <v>-0.16581280615908159</v>
      </c>
      <c r="AI90" s="11">
        <f>'OddsRatio_working_3-way'!U90/(3*'OddsRatio_working_3-way'!X90^(1/3))*SIN(('OddsRatio_working_3-way'!Y90)/3)</f>
        <v>-0.11167262485420409</v>
      </c>
      <c r="AJ90" s="11">
        <f>'OddsRatio_working_3-way'!U90/(3*'OddsRatio_working_3-way'!X90^(1/3))*SIN(('OddsRatio_working_3-way'!Y90+2*PI())/3)</f>
        <v>-0.39886882966730292</v>
      </c>
      <c r="AK90" s="11">
        <f>'OddsRatio_working_3-way'!U90/(3*'OddsRatio_working_3-way'!X90^(1/3))*SIN(('OddsRatio_working_3-way'!Y90+4*PI())/3)</f>
        <v>0.5105414545215069</v>
      </c>
      <c r="AL90" s="11">
        <f>'OddsRatio_working_3-way'!Z90+'OddsRatio_working_3-way'!AF90</f>
        <v>1.0500965447604469</v>
      </c>
      <c r="AM90" s="11">
        <f>'OddsRatio_working_3-way'!AA90+'OddsRatio_working_3-way'!AG90</f>
        <v>-0.71847093244228399</v>
      </c>
      <c r="AN90" s="11">
        <f>'OddsRatio_working_3-way'!AB90+'OddsRatio_working_3-way'!AH90</f>
        <v>-0.33162561231816323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1.0500965447604469</v>
      </c>
      <c r="AS90" s="11">
        <f>IF(('OddsRatio_working_3-way'!X90=0),IF(Q90&gt;0,-Q90^(1/3),(-Q90)^(1/3)),'OddsRatio_working_3-way'!AM90-'OddsRatio_working_3-way'!R90/3)</f>
        <v>-0.71847093244228399</v>
      </c>
      <c r="AT90" s="11">
        <f>IF(('OddsRatio_working_3-way'!X90=0),IF(Q90&gt;0,-Q90^(1/3),(-Q90)^(1/3)),'OddsRatio_working_3-way'!AN90-'OddsRatio_working_3-way'!R90/3)</f>
        <v>-0.33162561231816323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2.57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2.88</v>
      </c>
      <c r="D91" s="9">
        <f t="shared" si="26"/>
        <v>0.37770859482109248</v>
      </c>
      <c r="E91" s="9">
        <f t="shared" si="27"/>
        <v>0.28591440296146237</v>
      </c>
      <c r="F91" s="9">
        <f t="shared" si="28"/>
        <v>0.33637700221744504</v>
      </c>
      <c r="G91" s="9">
        <f t="shared" si="29"/>
        <v>1.0493908737528126</v>
      </c>
      <c r="H91" s="9">
        <f t="shared" si="30"/>
        <v>2.6475436717919152</v>
      </c>
      <c r="I91" s="9">
        <f t="shared" si="31"/>
        <v>3.4975502795316937</v>
      </c>
      <c r="J91" s="9">
        <f t="shared" si="32"/>
        <v>2.9728548426552877</v>
      </c>
      <c r="K91" s="11">
        <f t="shared" si="33"/>
        <v>0.38910505836575876</v>
      </c>
      <c r="L91" s="11">
        <f t="shared" si="34"/>
        <v>0.29585798816568049</v>
      </c>
      <c r="M91" s="11">
        <f t="shared" si="35"/>
        <v>0.34722222222222221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-0.2807967955753049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0.23303773116703375</v>
      </c>
      <c r="Q91" s="11">
        <f>2*'OddsRatio_working_3-way'!K91*'OddsRatio_working_3-way'!L91*'OddsRatio_working_3-way'!M91</f>
        <v>7.9944333161932682E-2</v>
      </c>
      <c r="R91" s="11">
        <f t="shared" si="36"/>
        <v>0</v>
      </c>
      <c r="S91" s="11">
        <f t="shared" si="37"/>
        <v>-0.82991592083370835</v>
      </c>
      <c r="T91" s="11">
        <f t="shared" si="38"/>
        <v>-0.28470529016593771</v>
      </c>
      <c r="U91" s="11">
        <f>'OddsRatio_working_3-way'!S91-'OddsRatio_working_3-way'!R91^2/3</f>
        <v>-0.82991592083370835</v>
      </c>
      <c r="V91" s="11">
        <f>'OddsRatio_working_3-way'!S91*'OddsRatio_working_3-way'!R91/3-2*'OddsRatio_working_3-way'!R91^3/27-'OddsRatio_working_3-way'!T91</f>
        <v>0.28470529016593771</v>
      </c>
      <c r="W91" s="11">
        <f>'OddsRatio_working_3-way'!V91^2+4*'OddsRatio_working_3-way'!U91^3/27</f>
        <v>-3.6263423721222543E-3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0.14550210017435578</v>
      </c>
      <c r="Y91" s="11">
        <f>IF('OddsRatio_working_3-way'!W91&gt;=0,IF('OddsRatio_working_3-way'!V91+SQRT('OddsRatio_working_3-way'!W91)&gt;0,0,PI()),ACOS('OddsRatio_working_3-way'!V91/(2*'OddsRatio_working_3-way'!X91)))</f>
        <v>0.20844168649192008</v>
      </c>
      <c r="Z91" s="11">
        <f>'OddsRatio_working_3-way'!X91^(1/3)*COS('OddsRatio_working_3-way'!Y91/3)</f>
        <v>0.5246954368764063</v>
      </c>
      <c r="AA91" s="11">
        <f>'OddsRatio_working_3-way'!X91^(1/3)*COS(('OddsRatio_working_3-way'!Y91+2*PI())/3)</f>
        <v>-0.293970559854417</v>
      </c>
      <c r="AB91" s="11">
        <f>'OddsRatio_working_3-way'!X91^(1/3)*COS(('OddsRatio_working_3-way'!Y91+4*PI())/3)</f>
        <v>-0.23072487702198938</v>
      </c>
      <c r="AC91" s="11">
        <f>'OddsRatio_working_3-way'!X91^(1/3)*SIN('OddsRatio_working_3-way'!Y91/3)</f>
        <v>3.6514912008383846E-2</v>
      </c>
      <c r="AD91" s="11">
        <f>'OddsRatio_working_3-way'!X91^(1/3)*SIN(('OddsRatio_working_3-way'!Y91+2*PI())/3)</f>
        <v>0.43614212158055032</v>
      </c>
      <c r="AE91" s="11">
        <f>'OddsRatio_working_3-way'!X91^(1/3)*SIN(('OddsRatio_working_3-way'!Y91+4*PI())/3)</f>
        <v>-0.47265703358893407</v>
      </c>
      <c r="AF91" s="11">
        <f>-'OddsRatio_working_3-way'!U91/(3*'OddsRatio_working_3-way'!X91^(1/3))*COS(('OddsRatio_working_3-way'!Y91)/3)</f>
        <v>0.52469543687640618</v>
      </c>
      <c r="AG91" s="11">
        <f>-'OddsRatio_working_3-way'!U91/(3*'OddsRatio_working_3-way'!X91^(1/3))*COS(('OddsRatio_working_3-way'!Y91+2*PI())/3)</f>
        <v>-0.29397055985441695</v>
      </c>
      <c r="AH91" s="11">
        <f>-'OddsRatio_working_3-way'!U91/(3*'OddsRatio_working_3-way'!X91^(1/3))*COS(('OddsRatio_working_3-way'!Y91+4*PI())/3)</f>
        <v>-0.23072487702198932</v>
      </c>
      <c r="AI91" s="11">
        <f>'OddsRatio_working_3-way'!U91/(3*'OddsRatio_working_3-way'!X91^(1/3))*SIN(('OddsRatio_working_3-way'!Y91)/3)</f>
        <v>-3.6514912008383839E-2</v>
      </c>
      <c r="AJ91" s="11">
        <f>'OddsRatio_working_3-way'!U91/(3*'OddsRatio_working_3-way'!X91^(1/3))*SIN(('OddsRatio_working_3-way'!Y91+2*PI())/3)</f>
        <v>-0.43614212158055021</v>
      </c>
      <c r="AK91" s="11">
        <f>'OddsRatio_working_3-way'!U91/(3*'OddsRatio_working_3-way'!X91^(1/3))*SIN(('OddsRatio_working_3-way'!Y91+4*PI())/3)</f>
        <v>0.47265703358893402</v>
      </c>
      <c r="AL91" s="11">
        <f>'OddsRatio_working_3-way'!Z91+'OddsRatio_working_3-way'!AF91</f>
        <v>1.0493908737528126</v>
      </c>
      <c r="AM91" s="11">
        <f>'OddsRatio_working_3-way'!AA91+'OddsRatio_working_3-way'!AG91</f>
        <v>-0.587941119708834</v>
      </c>
      <c r="AN91" s="11">
        <f>'OddsRatio_working_3-way'!AB91+'OddsRatio_working_3-way'!AH91</f>
        <v>-0.4614497540439787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1.0493908737528126</v>
      </c>
      <c r="AS91" s="11">
        <f>IF(('OddsRatio_working_3-way'!X91=0),IF(Q91&gt;0,-Q91^(1/3),(-Q91)^(1/3)),'OddsRatio_working_3-way'!AM91-'OddsRatio_working_3-way'!R91/3)</f>
        <v>-0.587941119708834</v>
      </c>
      <c r="AT91" s="11">
        <f>IF(('OddsRatio_working_3-way'!X91=0),IF(Q91&gt;0,-Q91^(1/3),(-Q91)^(1/3)),'OddsRatio_working_3-way'!AN91-'OddsRatio_working_3-way'!R91/3)</f>
        <v>-0.4614497540439787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2.12</v>
      </c>
      <c r="B92" s="4">
        <f>IF('True_Odds_Calculator_3-way'!B91="","",'True_Odds_Calculator_3-way'!B91)</f>
        <v>3.64</v>
      </c>
      <c r="C92" s="4">
        <f>IF('True_Odds_Calculator_3-way'!C91="","",'True_Odds_Calculator_3-way'!C91)</f>
        <v>3.48</v>
      </c>
      <c r="D92" s="9">
        <f t="shared" si="26"/>
        <v>0.45873291068261512</v>
      </c>
      <c r="E92" s="9">
        <f t="shared" si="27"/>
        <v>0.26446388547561117</v>
      </c>
      <c r="F92" s="9">
        <f t="shared" si="28"/>
        <v>0.27680320384177365</v>
      </c>
      <c r="G92" s="9">
        <f t="shared" si="29"/>
        <v>1.0534979628372172</v>
      </c>
      <c r="H92" s="9">
        <f t="shared" si="30"/>
        <v>2.1799177183776832</v>
      </c>
      <c r="I92" s="9">
        <f t="shared" si="31"/>
        <v>3.7812346218902539</v>
      </c>
      <c r="J92" s="9">
        <f t="shared" si="32"/>
        <v>3.6126749478362989</v>
      </c>
      <c r="K92" s="11">
        <f t="shared" si="33"/>
        <v>0.47169811320754712</v>
      </c>
      <c r="L92" s="11">
        <f t="shared" si="34"/>
        <v>0.27472527472527469</v>
      </c>
      <c r="M92" s="11">
        <f t="shared" si="35"/>
        <v>0.28735632183908044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-0.27305940643611448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0.2323636025652942</v>
      </c>
      <c r="Q92" s="11">
        <f>2*'OddsRatio_working_3-way'!K92*'OddsRatio_working_3-way'!L92*'OddsRatio_working_3-way'!M92</f>
        <v>7.4475513642722466E-2</v>
      </c>
      <c r="R92" s="11">
        <f t="shared" si="36"/>
        <v>0</v>
      </c>
      <c r="S92" s="11">
        <f t="shared" si="37"/>
        <v>-0.8509635525764554</v>
      </c>
      <c r="T92" s="11">
        <f t="shared" si="38"/>
        <v>-0.27274472838988939</v>
      </c>
      <c r="U92" s="11">
        <f>'OddsRatio_working_3-way'!S92-'OddsRatio_working_3-way'!R92^2/3</f>
        <v>-0.8509635525764554</v>
      </c>
      <c r="V92" s="11">
        <f>'OddsRatio_working_3-way'!S92*'OddsRatio_working_3-way'!R92/3-2*'OddsRatio_working_3-way'!R92^3/27-'OddsRatio_working_3-way'!T92</f>
        <v>0.27274472838988939</v>
      </c>
      <c r="W92" s="11">
        <f>'OddsRatio_working_3-way'!V92^2+4*'OddsRatio_working_3-way'!U92^3/27</f>
        <v>-1.6901552929549035E-2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0.15107220111094527</v>
      </c>
      <c r="Y92" s="11">
        <f>IF('OddsRatio_working_3-way'!W92&gt;=0,IF('OddsRatio_working_3-way'!V92+SQRT('OddsRatio_working_3-way'!W92)&gt;0,0,PI()),ACOS('OddsRatio_working_3-way'!V92/(2*'OddsRatio_working_3-way'!X92)))</f>
        <v>0.44480029366786189</v>
      </c>
      <c r="Z92" s="11">
        <f>'OddsRatio_working_3-way'!X92^(1/3)*COS('OddsRatio_working_3-way'!Y92/3)</f>
        <v>0.5267489814186086</v>
      </c>
      <c r="AA92" s="11">
        <f>'OddsRatio_working_3-way'!X92^(1/3)*COS(('OddsRatio_working_3-way'!Y92+2*PI())/3)</f>
        <v>-0.33151053898741989</v>
      </c>
      <c r="AB92" s="11">
        <f>'OddsRatio_working_3-way'!X92^(1/3)*COS(('OddsRatio_working_3-way'!Y92+4*PI())/3)</f>
        <v>-0.19523844243118879</v>
      </c>
      <c r="AC92" s="11">
        <f>'OddsRatio_working_3-way'!X92^(1/3)*SIN('OddsRatio_working_3-way'!Y92/3)</f>
        <v>7.8676731629774815E-2</v>
      </c>
      <c r="AD92" s="11">
        <f>'OddsRatio_working_3-way'!X92^(1/3)*SIN(('OddsRatio_working_3-way'!Y92+2*PI())/3)</f>
        <v>0.4168396335112049</v>
      </c>
      <c r="AE92" s="11">
        <f>'OddsRatio_working_3-way'!X92^(1/3)*SIN(('OddsRatio_working_3-way'!Y92+4*PI())/3)</f>
        <v>-0.49551636514097958</v>
      </c>
      <c r="AF92" s="11">
        <f>-'OddsRatio_working_3-way'!U92/(3*'OddsRatio_working_3-way'!X92^(1/3))*COS(('OddsRatio_working_3-way'!Y92)/3)</f>
        <v>0.52674898141860849</v>
      </c>
      <c r="AG92" s="11">
        <f>-'OddsRatio_working_3-way'!U92/(3*'OddsRatio_working_3-way'!X92^(1/3))*COS(('OddsRatio_working_3-way'!Y92+2*PI())/3)</f>
        <v>-0.33151053898741983</v>
      </c>
      <c r="AH92" s="11">
        <f>-'OddsRatio_working_3-way'!U92/(3*'OddsRatio_working_3-way'!X92^(1/3))*COS(('OddsRatio_working_3-way'!Y92+4*PI())/3)</f>
        <v>-0.19523844243118876</v>
      </c>
      <c r="AI92" s="11">
        <f>'OddsRatio_working_3-way'!U92/(3*'OddsRatio_working_3-way'!X92^(1/3))*SIN(('OddsRatio_working_3-way'!Y92)/3)</f>
        <v>-7.8676731629774788E-2</v>
      </c>
      <c r="AJ92" s="11">
        <f>'OddsRatio_working_3-way'!U92/(3*'OddsRatio_working_3-way'!X92^(1/3))*SIN(('OddsRatio_working_3-way'!Y92+2*PI())/3)</f>
        <v>-0.41683963351120479</v>
      </c>
      <c r="AK92" s="11">
        <f>'OddsRatio_working_3-way'!U92/(3*'OddsRatio_working_3-way'!X92^(1/3))*SIN(('OddsRatio_working_3-way'!Y92+4*PI())/3)</f>
        <v>0.49551636514097946</v>
      </c>
      <c r="AL92" s="11">
        <f>'OddsRatio_working_3-way'!Z92+'OddsRatio_working_3-way'!AF92</f>
        <v>1.0534979628372172</v>
      </c>
      <c r="AM92" s="11">
        <f>'OddsRatio_working_3-way'!AA92+'OddsRatio_working_3-way'!AG92</f>
        <v>-0.66302107797483978</v>
      </c>
      <c r="AN92" s="11">
        <f>'OddsRatio_working_3-way'!AB92+'OddsRatio_working_3-way'!AH92</f>
        <v>-0.39047688486237753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1.0534979628372172</v>
      </c>
      <c r="AS92" s="11">
        <f>IF(('OddsRatio_working_3-way'!X92=0),IF(Q92&gt;0,-Q92^(1/3),(-Q92)^(1/3)),'OddsRatio_working_3-way'!AM92-'OddsRatio_working_3-way'!R92/3)</f>
        <v>-0.66302107797483978</v>
      </c>
      <c r="AT92" s="11">
        <f>IF(('OddsRatio_working_3-way'!X92=0),IF(Q92&gt;0,-Q92^(1/3),(-Q92)^(1/3)),'OddsRatio_working_3-way'!AN92-'OddsRatio_working_3-way'!R92/3)</f>
        <v>-0.39047688486237753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3.24</v>
      </c>
      <c r="B93" s="4">
        <f>IF('True_Odds_Calculator_3-way'!B92="","",'True_Odds_Calculator_3-way'!B92)</f>
        <v>3.29</v>
      </c>
      <c r="C93" s="4">
        <f>IF('True_Odds_Calculator_3-way'!C92="","",'True_Odds_Calculator_3-way'!C92)</f>
        <v>2.41</v>
      </c>
      <c r="D93" s="9">
        <f t="shared" si="26"/>
        <v>0.29985729750310408</v>
      </c>
      <c r="E93" s="9">
        <f t="shared" si="27"/>
        <v>0.29524318233406055</v>
      </c>
      <c r="F93" s="9">
        <f t="shared" si="28"/>
        <v>0.40489952016283559</v>
      </c>
      <c r="G93" s="9">
        <f t="shared" si="29"/>
        <v>1.0423748532202817</v>
      </c>
      <c r="H93" s="9">
        <f t="shared" si="30"/>
        <v>3.3349196712134317</v>
      </c>
      <c r="I93" s="9">
        <f t="shared" si="31"/>
        <v>3.3870384138744449</v>
      </c>
      <c r="J93" s="9">
        <f t="shared" si="32"/>
        <v>2.469748543040597</v>
      </c>
      <c r="K93" s="11">
        <f t="shared" si="33"/>
        <v>0.30864197530864196</v>
      </c>
      <c r="L93" s="11">
        <f t="shared" si="34"/>
        <v>0.303951367781155</v>
      </c>
      <c r="M93" s="11">
        <f t="shared" si="35"/>
        <v>0.41493775933609955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-0.28154295374212401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0.23122164907280113</v>
      </c>
      <c r="Q93" s="11">
        <f>2*'OddsRatio_working_3-way'!K93*'OddsRatio_working_3-way'!L93*'OddsRatio_working_3-way'!M93</f>
        <v>7.7852407095219248E-2</v>
      </c>
      <c r="R93" s="11">
        <f t="shared" si="36"/>
        <v>0</v>
      </c>
      <c r="S93" s="11">
        <f t="shared" si="37"/>
        <v>-0.82126597735628615</v>
      </c>
      <c r="T93" s="11">
        <f t="shared" si="38"/>
        <v>-0.27652053109639269</v>
      </c>
      <c r="U93" s="11">
        <f>'OddsRatio_working_3-way'!S93-'OddsRatio_working_3-way'!R93^2/3</f>
        <v>-0.82126597735628615</v>
      </c>
      <c r="V93" s="11">
        <f>'OddsRatio_working_3-way'!S93*'OddsRatio_working_3-way'!R93/3-2*'OddsRatio_working_3-way'!R93^3/27-'OddsRatio_working_3-way'!T93</f>
        <v>0.27652053109639269</v>
      </c>
      <c r="W93" s="11">
        <f>'OddsRatio_working_3-way'!V93^2+4*'OddsRatio_working_3-way'!U93^3/27</f>
        <v>-5.5994587252504863E-3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0.14323325630163683</v>
      </c>
      <c r="Y93" s="11">
        <f>IF('OddsRatio_working_3-way'!W93&gt;=0,IF('OddsRatio_working_3-way'!V93+SQRT('OddsRatio_working_3-way'!W93)&gt;0,0,PI()),ACOS('OddsRatio_working_3-way'!V93/(2*'OddsRatio_working_3-way'!X93)))</f>
        <v>0.264281344857209</v>
      </c>
      <c r="Z93" s="11">
        <f>'OddsRatio_working_3-way'!X93^(1/3)*COS('OddsRatio_working_3-way'!Y93/3)</f>
        <v>0.52118742661014084</v>
      </c>
      <c r="AA93" s="11">
        <f>'OddsRatio_working_3-way'!X93^(1/3)*COS(('OddsRatio_working_3-way'!Y93+2*PI())/3)</f>
        <v>-0.30045903779510563</v>
      </c>
      <c r="AB93" s="11">
        <f>'OddsRatio_working_3-way'!X93^(1/3)*COS(('OddsRatio_working_3-way'!Y93+4*PI())/3)</f>
        <v>-0.22072838881503495</v>
      </c>
      <c r="AC93" s="11">
        <f>'OddsRatio_working_3-way'!X93^(1/3)*SIN('OddsRatio_working_3-way'!Y93/3)</f>
        <v>4.6032511651307291E-2</v>
      </c>
      <c r="AD93" s="11">
        <f>'OddsRatio_working_3-way'!X93^(1/3)*SIN(('OddsRatio_working_3-way'!Y93+2*PI())/3)</f>
        <v>0.42834529575176616</v>
      </c>
      <c r="AE93" s="11">
        <f>'OddsRatio_working_3-way'!X93^(1/3)*SIN(('OddsRatio_working_3-way'!Y93+4*PI())/3)</f>
        <v>-0.4743778074030735</v>
      </c>
      <c r="AF93" s="11">
        <f>-'OddsRatio_working_3-way'!U93/(3*'OddsRatio_working_3-way'!X93^(1/3))*COS(('OddsRatio_working_3-way'!Y93)/3)</f>
        <v>0.52118742661014084</v>
      </c>
      <c r="AG93" s="11">
        <f>-'OddsRatio_working_3-way'!U93/(3*'OddsRatio_working_3-way'!X93^(1/3))*COS(('OddsRatio_working_3-way'!Y93+2*PI())/3)</f>
        <v>-0.30045903779510563</v>
      </c>
      <c r="AH93" s="11">
        <f>-'OddsRatio_working_3-way'!U93/(3*'OddsRatio_working_3-way'!X93^(1/3))*COS(('OddsRatio_working_3-way'!Y93+4*PI())/3)</f>
        <v>-0.22072838881503495</v>
      </c>
      <c r="AI93" s="11">
        <f>'OddsRatio_working_3-way'!U93/(3*'OddsRatio_working_3-way'!X93^(1/3))*SIN(('OddsRatio_working_3-way'!Y93)/3)</f>
        <v>-4.6032511651307291E-2</v>
      </c>
      <c r="AJ93" s="11">
        <f>'OddsRatio_working_3-way'!U93/(3*'OddsRatio_working_3-way'!X93^(1/3))*SIN(('OddsRatio_working_3-way'!Y93+2*PI())/3)</f>
        <v>-0.42834529575176616</v>
      </c>
      <c r="AK93" s="11">
        <f>'OddsRatio_working_3-way'!U93/(3*'OddsRatio_working_3-way'!X93^(1/3))*SIN(('OddsRatio_working_3-way'!Y93+4*PI())/3)</f>
        <v>0.4743778074030735</v>
      </c>
      <c r="AL93" s="11">
        <f>'OddsRatio_working_3-way'!Z93+'OddsRatio_working_3-way'!AF93</f>
        <v>1.0423748532202817</v>
      </c>
      <c r="AM93" s="11">
        <f>'OddsRatio_working_3-way'!AA93+'OddsRatio_working_3-way'!AG93</f>
        <v>-0.60091807559021126</v>
      </c>
      <c r="AN93" s="11">
        <f>'OddsRatio_working_3-way'!AB93+'OddsRatio_working_3-way'!AH93</f>
        <v>-0.44145677763006991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1.0423748532202817</v>
      </c>
      <c r="AS93" s="11">
        <f>IF(('OddsRatio_working_3-way'!X93=0),IF(Q93&gt;0,-Q93^(1/3),(-Q93)^(1/3)),'OddsRatio_working_3-way'!AM93-'OddsRatio_working_3-way'!R93/3)</f>
        <v>-0.60091807559021126</v>
      </c>
      <c r="AT93" s="11">
        <f>IF(('OddsRatio_working_3-way'!X93=0),IF(Q93&gt;0,-Q93^(1/3),(-Q93)^(1/3)),'OddsRatio_working_3-way'!AN93-'OddsRatio_working_3-way'!R93/3)</f>
        <v>-0.44145677763006991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7.21</v>
      </c>
      <c r="B94" s="4">
        <f>IF('True_Odds_Calculator_3-way'!B93="","",'True_Odds_Calculator_3-way'!B93)</f>
        <v>4.3600000000000003</v>
      </c>
      <c r="C94" s="4">
        <f>IF('True_Odds_Calculator_3-way'!C93="","",'True_Odds_Calculator_3-way'!C93)</f>
        <v>1.51</v>
      </c>
      <c r="D94" s="9">
        <f t="shared" si="26"/>
        <v>0.13183629926780488</v>
      </c>
      <c r="E94" s="9">
        <f t="shared" si="27"/>
        <v>0.2191546663519629</v>
      </c>
      <c r="F94" s="9">
        <f t="shared" si="28"/>
        <v>0.64900903438023239</v>
      </c>
      <c r="G94" s="9">
        <f t="shared" si="29"/>
        <v>1.0604129421770114</v>
      </c>
      <c r="H94" s="9">
        <f t="shared" si="30"/>
        <v>7.5851643709192409</v>
      </c>
      <c r="I94" s="9">
        <f t="shared" si="31"/>
        <v>4.5629874857147588</v>
      </c>
      <c r="J94" s="9">
        <f t="shared" si="32"/>
        <v>1.5408106005102757</v>
      </c>
      <c r="K94" s="11">
        <f t="shared" si="33"/>
        <v>0.13869625520110956</v>
      </c>
      <c r="L94" s="11">
        <f t="shared" si="34"/>
        <v>0.2293577981651376</v>
      </c>
      <c r="M94" s="11">
        <f t="shared" si="35"/>
        <v>0.66225165562913912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-0.22418283265802585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0.21235467714125772</v>
      </c>
      <c r="Q94" s="11">
        <f>2*'OddsRatio_working_3-way'!K94*'OddsRatio_working_3-way'!L94*'OddsRatio_working_3-way'!M94</f>
        <v>4.2133864512154305E-2</v>
      </c>
      <c r="R94" s="11">
        <f t="shared" si="36"/>
        <v>0</v>
      </c>
      <c r="S94" s="11">
        <f t="shared" si="37"/>
        <v>-0.94723879890120266</v>
      </c>
      <c r="T94" s="11">
        <f t="shared" si="38"/>
        <v>-0.18794420613119098</v>
      </c>
      <c r="U94" s="11">
        <f>'OddsRatio_working_3-way'!S94-'OddsRatio_working_3-way'!R94^2/3</f>
        <v>-0.94723879890120266</v>
      </c>
      <c r="V94" s="11">
        <f>'OddsRatio_working_3-way'!S94*'OddsRatio_working_3-way'!R94/3-2*'OddsRatio_working_3-way'!R94^3/27-'OddsRatio_working_3-way'!T94</f>
        <v>0.18794420613119098</v>
      </c>
      <c r="W94" s="11">
        <f>'OddsRatio_working_3-way'!V94^2+4*'OddsRatio_working_3-way'!U94^3/27</f>
        <v>-9.0591161460644942E-2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0.17742194486514945</v>
      </c>
      <c r="Y94" s="11">
        <f>IF('OddsRatio_working_3-way'!W94&gt;=0,IF('OddsRatio_working_3-way'!V94+SQRT('OddsRatio_working_3-way'!W94)&gt;0,0,PI()),ACOS('OddsRatio_working_3-way'!V94/(2*'OddsRatio_working_3-way'!X94)))</f>
        <v>1.0126046578769972</v>
      </c>
      <c r="Z94" s="11">
        <f>'OddsRatio_working_3-way'!X94^(1/3)*COS('OddsRatio_working_3-way'!Y94/3)</f>
        <v>0.53020647108850572</v>
      </c>
      <c r="AA94" s="11">
        <f>'OddsRatio_working_3-way'!X94^(1/3)*COS(('OddsRatio_working_3-way'!Y94+2*PI())/3)</f>
        <v>-0.42625696102773597</v>
      </c>
      <c r="AB94" s="11">
        <f>'OddsRatio_working_3-way'!X94^(1/3)*COS(('OddsRatio_working_3-way'!Y94+4*PI())/3)</f>
        <v>-0.10394951006076995</v>
      </c>
      <c r="AC94" s="11">
        <f>'OddsRatio_working_3-way'!X94^(1/3)*SIN('OddsRatio_working_3-way'!Y94/3)</f>
        <v>0.18608429357760001</v>
      </c>
      <c r="AD94" s="11">
        <f>'OddsRatio_working_3-way'!X94^(1/3)*SIN(('OddsRatio_working_3-way'!Y94+2*PI())/3)</f>
        <v>0.36613012642474552</v>
      </c>
      <c r="AE94" s="11">
        <f>'OddsRatio_working_3-way'!X94^(1/3)*SIN(('OddsRatio_working_3-way'!Y94+4*PI())/3)</f>
        <v>-0.55221442000234544</v>
      </c>
      <c r="AF94" s="11">
        <f>-'OddsRatio_working_3-way'!U94/(3*'OddsRatio_working_3-way'!X94^(1/3))*COS(('OddsRatio_working_3-way'!Y94)/3)</f>
        <v>0.5302064710885056</v>
      </c>
      <c r="AG94" s="11">
        <f>-'OddsRatio_working_3-way'!U94/(3*'OddsRatio_working_3-way'!X94^(1/3))*COS(('OddsRatio_working_3-way'!Y94+2*PI())/3)</f>
        <v>-0.42625696102773586</v>
      </c>
      <c r="AH94" s="11">
        <f>-'OddsRatio_working_3-way'!U94/(3*'OddsRatio_working_3-way'!X94^(1/3))*COS(('OddsRatio_working_3-way'!Y94+4*PI())/3)</f>
        <v>-0.10394951006076994</v>
      </c>
      <c r="AI94" s="11">
        <f>'OddsRatio_working_3-way'!U94/(3*'OddsRatio_working_3-way'!X94^(1/3))*SIN(('OddsRatio_working_3-way'!Y94)/3)</f>
        <v>-0.18608429357759995</v>
      </c>
      <c r="AJ94" s="11">
        <f>'OddsRatio_working_3-way'!U94/(3*'OddsRatio_working_3-way'!X94^(1/3))*SIN(('OddsRatio_working_3-way'!Y94+2*PI())/3)</f>
        <v>-0.36613012642474541</v>
      </c>
      <c r="AK94" s="11">
        <f>'OddsRatio_working_3-way'!U94/(3*'OddsRatio_working_3-way'!X94^(1/3))*SIN(('OddsRatio_working_3-way'!Y94+4*PI())/3)</f>
        <v>0.55221442000234533</v>
      </c>
      <c r="AL94" s="11">
        <f>'OddsRatio_working_3-way'!Z94+'OddsRatio_working_3-way'!AF94</f>
        <v>1.0604129421770114</v>
      </c>
      <c r="AM94" s="11">
        <f>'OddsRatio_working_3-way'!AA94+'OddsRatio_working_3-way'!AG94</f>
        <v>-0.85251392205547183</v>
      </c>
      <c r="AN94" s="11">
        <f>'OddsRatio_working_3-way'!AB94+'OddsRatio_working_3-way'!AH94</f>
        <v>-0.20789902012153988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1.0604129421770114</v>
      </c>
      <c r="AS94" s="11">
        <f>IF(('OddsRatio_working_3-way'!X94=0),IF(Q94&gt;0,-Q94^(1/3),(-Q94)^(1/3)),'OddsRatio_working_3-way'!AM94-'OddsRatio_working_3-way'!R94/3)</f>
        <v>-0.85251392205547183</v>
      </c>
      <c r="AT94" s="11">
        <f>IF(('OddsRatio_working_3-way'!X94=0),IF(Q94&gt;0,-Q94^(1/3),(-Q94)^(1/3)),'OddsRatio_working_3-way'!AN94-'OddsRatio_working_3-way'!R94/3)</f>
        <v>-0.20789902012153988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2.61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2.68</v>
      </c>
      <c r="D95" s="9">
        <f t="shared" si="26"/>
        <v>0.37321675728365389</v>
      </c>
      <c r="E95" s="9">
        <f t="shared" si="27"/>
        <v>0.26346736812853888</v>
      </c>
      <c r="F95" s="9">
        <f t="shared" si="28"/>
        <v>0.36331587458780729</v>
      </c>
      <c r="G95" s="9">
        <f t="shared" si="29"/>
        <v>1.0431106169215663</v>
      </c>
      <c r="H95" s="9">
        <f t="shared" si="30"/>
        <v>2.6794080932437216</v>
      </c>
      <c r="I95" s="9">
        <f t="shared" si="31"/>
        <v>3.7955364533497979</v>
      </c>
      <c r="J95" s="9">
        <f t="shared" si="32"/>
        <v>2.7524258364282317</v>
      </c>
      <c r="K95" s="11">
        <f t="shared" si="33"/>
        <v>0.38314176245210729</v>
      </c>
      <c r="L95" s="11">
        <f t="shared" si="34"/>
        <v>0.27173913043478259</v>
      </c>
      <c r="M95" s="11">
        <f t="shared" si="35"/>
        <v>0.37313432835820892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-0.2816091954022989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0.23192694697427402</v>
      </c>
      <c r="Q95" s="11">
        <f>2*'OddsRatio_working_3-way'!K95*'OddsRatio_working_3-way'!L95*'OddsRatio_working_3-way'!M95</f>
        <v>7.7697469673123631E-2</v>
      </c>
      <c r="R95" s="11">
        <f t="shared" si="36"/>
        <v>0</v>
      </c>
      <c r="S95" s="11">
        <f t="shared" si="37"/>
        <v>-0.82357732190864641</v>
      </c>
      <c r="T95" s="11">
        <f t="shared" si="38"/>
        <v>-0.27590530047190837</v>
      </c>
      <c r="U95" s="11">
        <f>'OddsRatio_working_3-way'!S95-'OddsRatio_working_3-way'!R95^2/3</f>
        <v>-0.82357732190864641</v>
      </c>
      <c r="V95" s="11">
        <f>'OddsRatio_working_3-way'!S95*'OddsRatio_working_3-way'!R95/3-2*'OddsRatio_working_3-way'!R95^3/27-'OddsRatio_working_3-way'!T95</f>
        <v>0.27590530047190837</v>
      </c>
      <c r="W95" s="11">
        <f>'OddsRatio_working_3-way'!V95^2+4*'OddsRatio_working_3-way'!U95^3/27</f>
        <v>-6.634146760358367E-3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0.14383834814545493</v>
      </c>
      <c r="Y95" s="11">
        <f>IF('OddsRatio_working_3-way'!W95&gt;=0,IF('OddsRatio_working_3-way'!V95+SQRT('OddsRatio_working_3-way'!W95)&gt;0,0,PI()),ACOS('OddsRatio_working_3-way'!V95/(2*'OddsRatio_working_3-way'!X95)))</f>
        <v>0.28705741965461606</v>
      </c>
      <c r="Z95" s="11">
        <f>'OddsRatio_working_3-way'!X95^(1/3)*COS('OddsRatio_working_3-way'!Y95/3)</f>
        <v>0.52155530846078313</v>
      </c>
      <c r="AA95" s="11">
        <f>'OddsRatio_working_3-way'!X95^(1/3)*COS(('OddsRatio_working_3-way'!Y95+2*PI())/3)</f>
        <v>-0.30412942050864816</v>
      </c>
      <c r="AB95" s="11">
        <f>'OddsRatio_working_3-way'!X95^(1/3)*COS(('OddsRatio_working_3-way'!Y95+4*PI())/3)</f>
        <v>-0.21742588795213511</v>
      </c>
      <c r="AC95" s="11">
        <f>'OddsRatio_working_3-way'!X95^(1/3)*SIN('OddsRatio_working_3-way'!Y95/3)</f>
        <v>5.0058307861194369E-2</v>
      </c>
      <c r="AD95" s="11">
        <f>'OddsRatio_working_3-way'!X95^(1/3)*SIN(('OddsRatio_working_3-way'!Y95+2*PI())/3)</f>
        <v>0.42665099267507001</v>
      </c>
      <c r="AE95" s="11">
        <f>'OddsRatio_working_3-way'!X95^(1/3)*SIN(('OddsRatio_working_3-way'!Y95+4*PI())/3)</f>
        <v>-0.47670930053626431</v>
      </c>
      <c r="AF95" s="11">
        <f>-'OddsRatio_working_3-way'!U95/(3*'OddsRatio_working_3-way'!X95^(1/3))*COS(('OddsRatio_working_3-way'!Y95)/3)</f>
        <v>0.52155530846078324</v>
      </c>
      <c r="AG95" s="11">
        <f>-'OddsRatio_working_3-way'!U95/(3*'OddsRatio_working_3-way'!X95^(1/3))*COS(('OddsRatio_working_3-way'!Y95+2*PI())/3)</f>
        <v>-0.30412942050864822</v>
      </c>
      <c r="AH95" s="11">
        <f>-'OddsRatio_working_3-way'!U95/(3*'OddsRatio_working_3-way'!X95^(1/3))*COS(('OddsRatio_working_3-way'!Y95+4*PI())/3)</f>
        <v>-0.21742588795213513</v>
      </c>
      <c r="AI95" s="11">
        <f>'OddsRatio_working_3-way'!U95/(3*'OddsRatio_working_3-way'!X95^(1/3))*SIN(('OddsRatio_working_3-way'!Y95)/3)</f>
        <v>-5.0058307861194376E-2</v>
      </c>
      <c r="AJ95" s="11">
        <f>'OddsRatio_working_3-way'!U95/(3*'OddsRatio_working_3-way'!X95^(1/3))*SIN(('OddsRatio_working_3-way'!Y95+2*PI())/3)</f>
        <v>-0.42665099267507012</v>
      </c>
      <c r="AK95" s="11">
        <f>'OddsRatio_working_3-way'!U95/(3*'OddsRatio_working_3-way'!X95^(1/3))*SIN(('OddsRatio_working_3-way'!Y95+4*PI())/3)</f>
        <v>0.47670930053626442</v>
      </c>
      <c r="AL95" s="11">
        <f>'OddsRatio_working_3-way'!Z95+'OddsRatio_working_3-way'!AF95</f>
        <v>1.0431106169215663</v>
      </c>
      <c r="AM95" s="11">
        <f>'OddsRatio_working_3-way'!AA95+'OddsRatio_working_3-way'!AG95</f>
        <v>-0.60825884101729644</v>
      </c>
      <c r="AN95" s="11">
        <f>'OddsRatio_working_3-way'!AB95+'OddsRatio_working_3-way'!AH95</f>
        <v>-0.43485177590427027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1.0431106169215663</v>
      </c>
      <c r="AS95" s="11">
        <f>IF(('OddsRatio_working_3-way'!X95=0),IF(Q95&gt;0,-Q95^(1/3),(-Q95)^(1/3)),'OddsRatio_working_3-way'!AM95-'OddsRatio_working_3-way'!R95/3)</f>
        <v>-0.60825884101729644</v>
      </c>
      <c r="AT95" s="11">
        <f>IF(('OddsRatio_working_3-way'!X95=0),IF(Q95&gt;0,-Q95^(1/3),(-Q95)^(1/3)),'OddsRatio_working_3-way'!AN95-'OddsRatio_working_3-way'!R95/3)</f>
        <v>-0.43485177590427027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1.64</v>
      </c>
      <c r="B96" s="4">
        <f>IF('True_Odds_Calculator_3-way'!B95="","",'True_Odds_Calculator_3-way'!B95)</f>
        <v>4.17</v>
      </c>
      <c r="C96" s="4">
        <f>IF('True_Odds_Calculator_3-way'!C95="","",'True_Odds_Calculator_3-way'!C95)</f>
        <v>5.57</v>
      </c>
      <c r="D96" s="9">
        <f t="shared" si="26"/>
        <v>0.59741206608618813</v>
      </c>
      <c r="E96" s="9">
        <f t="shared" si="27"/>
        <v>0.23052926043125563</v>
      </c>
      <c r="F96" s="9">
        <f t="shared" si="28"/>
        <v>0.1720586734825566</v>
      </c>
      <c r="G96" s="9">
        <f t="shared" si="29"/>
        <v>1.0529476762352166</v>
      </c>
      <c r="H96" s="9">
        <f t="shared" si="30"/>
        <v>1.6738865127905382</v>
      </c>
      <c r="I96" s="9">
        <f t="shared" si="31"/>
        <v>4.3378441336656364</v>
      </c>
      <c r="J96" s="9">
        <f t="shared" si="32"/>
        <v>5.8119708803949397</v>
      </c>
      <c r="K96" s="11">
        <f t="shared" si="33"/>
        <v>0.6097560975609756</v>
      </c>
      <c r="L96" s="11">
        <f t="shared" si="34"/>
        <v>0.23980815347721823</v>
      </c>
      <c r="M96" s="11">
        <f t="shared" si="35"/>
        <v>0.17953321364452424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-0.24339986783616863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0.21999302952873501</v>
      </c>
      <c r="Q96" s="11">
        <f>2*'OddsRatio_working_3-way'!K96*'OddsRatio_working_3-way'!L96*'OddsRatio_working_3-way'!M96</f>
        <v>5.2504302990151554E-2</v>
      </c>
      <c r="R96" s="11">
        <f t="shared" si="36"/>
        <v>0</v>
      </c>
      <c r="S96" s="11">
        <f t="shared" si="37"/>
        <v>-0.90383380847524264</v>
      </c>
      <c r="T96" s="11">
        <f t="shared" si="38"/>
        <v>-0.21571212612774288</v>
      </c>
      <c r="U96" s="11">
        <f>'OddsRatio_working_3-way'!S96-'OddsRatio_working_3-way'!R96^2/3</f>
        <v>-0.90383380847524264</v>
      </c>
      <c r="V96" s="11">
        <f>'OddsRatio_working_3-way'!S96*'OddsRatio_working_3-way'!R96/3-2*'OddsRatio_working_3-way'!R96^3/27-'OddsRatio_working_3-way'!T96</f>
        <v>0.21571212612774288</v>
      </c>
      <c r="W96" s="11">
        <f>'OddsRatio_working_3-way'!V96^2+4*'OddsRatio_working_3-way'!U96^3/27</f>
        <v>-6.2854337275602662E-2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0.16536781627190483</v>
      </c>
      <c r="Y96" s="11">
        <f>IF('OddsRatio_working_3-way'!W96&gt;=0,IF('OddsRatio_working_3-way'!V96+SQRT('OddsRatio_working_3-way'!W96)&gt;0,0,PI()),ACOS('OddsRatio_working_3-way'!V96/(2*'OddsRatio_working_3-way'!X96)))</f>
        <v>0.86028799097521735</v>
      </c>
      <c r="Z96" s="11">
        <f>'OddsRatio_working_3-way'!X96^(1/3)*COS('OddsRatio_working_3-way'!Y96/3)</f>
        <v>0.52647383811760828</v>
      </c>
      <c r="AA96" s="11">
        <f>'OddsRatio_working_3-way'!X96^(1/3)*COS(('OddsRatio_working_3-way'!Y96+2*PI())/3)</f>
        <v>-0.39768923570711029</v>
      </c>
      <c r="AB96" s="11">
        <f>'OddsRatio_working_3-way'!X96^(1/3)*COS(('OddsRatio_working_3-way'!Y96+4*PI())/3)</f>
        <v>-0.12878460241049816</v>
      </c>
      <c r="AC96" s="11">
        <f>'OddsRatio_working_3-way'!X96^(1/3)*SIN('OddsRatio_working_3-way'!Y96/3)</f>
        <v>0.15525216242013673</v>
      </c>
      <c r="AD96" s="11">
        <f>'OddsRatio_working_3-way'!X96^(1/3)*SIN(('OddsRatio_working_3-way'!Y96+2*PI())/3)</f>
        <v>0.37831363702767662</v>
      </c>
      <c r="AE96" s="11">
        <f>'OddsRatio_working_3-way'!X96^(1/3)*SIN(('OddsRatio_working_3-way'!Y96+4*PI())/3)</f>
        <v>-0.53356579944781324</v>
      </c>
      <c r="AF96" s="11">
        <f>-'OddsRatio_working_3-way'!U96/(3*'OddsRatio_working_3-way'!X96^(1/3))*COS(('OddsRatio_working_3-way'!Y96)/3)</f>
        <v>0.52647383811760828</v>
      </c>
      <c r="AG96" s="11">
        <f>-'OddsRatio_working_3-way'!U96/(3*'OddsRatio_working_3-way'!X96^(1/3))*COS(('OddsRatio_working_3-way'!Y96+2*PI())/3)</f>
        <v>-0.39768923570711029</v>
      </c>
      <c r="AH96" s="11">
        <f>-'OddsRatio_working_3-way'!U96/(3*'OddsRatio_working_3-way'!X96^(1/3))*COS(('OddsRatio_working_3-way'!Y96+4*PI())/3)</f>
        <v>-0.12878460241049816</v>
      </c>
      <c r="AI96" s="11">
        <f>'OddsRatio_working_3-way'!U96/(3*'OddsRatio_working_3-way'!X96^(1/3))*SIN(('OddsRatio_working_3-way'!Y96)/3)</f>
        <v>-0.15525216242013673</v>
      </c>
      <c r="AJ96" s="11">
        <f>'OddsRatio_working_3-way'!U96/(3*'OddsRatio_working_3-way'!X96^(1/3))*SIN(('OddsRatio_working_3-way'!Y96+2*PI())/3)</f>
        <v>-0.37831363702767662</v>
      </c>
      <c r="AK96" s="11">
        <f>'OddsRatio_working_3-way'!U96/(3*'OddsRatio_working_3-way'!X96^(1/3))*SIN(('OddsRatio_working_3-way'!Y96+4*PI())/3)</f>
        <v>0.53356579944781324</v>
      </c>
      <c r="AL96" s="11">
        <f>'OddsRatio_working_3-way'!Z96+'OddsRatio_working_3-way'!AF96</f>
        <v>1.0529476762352166</v>
      </c>
      <c r="AM96" s="11">
        <f>'OddsRatio_working_3-way'!AA96+'OddsRatio_working_3-way'!AG96</f>
        <v>-0.79537847141422058</v>
      </c>
      <c r="AN96" s="11">
        <f>'OddsRatio_working_3-way'!AB96+'OddsRatio_working_3-way'!AH96</f>
        <v>-0.25756920482099632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1.0529476762352166</v>
      </c>
      <c r="AS96" s="11">
        <f>IF(('OddsRatio_working_3-way'!X96=0),IF(Q96&gt;0,-Q96^(1/3),(-Q96)^(1/3)),'OddsRatio_working_3-way'!AM96-'OddsRatio_working_3-way'!R96/3)</f>
        <v>-0.79537847141422058</v>
      </c>
      <c r="AT96" s="11">
        <f>IF(('OddsRatio_working_3-way'!X96=0),IF(Q96&gt;0,-Q96^(1/3),(-Q96)^(1/3)),'OddsRatio_working_3-way'!AN96-'OddsRatio_working_3-way'!R96/3)</f>
        <v>-0.25756920482099632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2.34</v>
      </c>
      <c r="B97" s="4">
        <f>IF('True_Odds_Calculator_3-way'!B96="","",'True_Odds_Calculator_3-way'!B96)</f>
        <v>3.57</v>
      </c>
      <c r="C97" s="4">
        <f>IF('True_Odds_Calculator_3-way'!C96="","",'True_Odds_Calculator_3-way'!C96)</f>
        <v>2.98</v>
      </c>
      <c r="D97" s="9">
        <f t="shared" si="26"/>
        <v>0.41154080066524318</v>
      </c>
      <c r="E97" s="9">
        <f t="shared" si="27"/>
        <v>0.2672077654023986</v>
      </c>
      <c r="F97" s="9">
        <f t="shared" si="28"/>
        <v>0.32125143393235822</v>
      </c>
      <c r="G97" s="9">
        <f t="shared" si="29"/>
        <v>1.0670841275278109</v>
      </c>
      <c r="H97" s="9">
        <f t="shared" si="30"/>
        <v>2.4298927308872669</v>
      </c>
      <c r="I97" s="9">
        <f t="shared" si="31"/>
        <v>3.7424062077464737</v>
      </c>
      <c r="J97" s="9">
        <f t="shared" si="32"/>
        <v>3.1128265725050652</v>
      </c>
      <c r="K97" s="11">
        <f t="shared" si="33"/>
        <v>0.42735042735042739</v>
      </c>
      <c r="L97" s="11">
        <f t="shared" si="34"/>
        <v>0.28011204481792717</v>
      </c>
      <c r="M97" s="11">
        <f t="shared" si="35"/>
        <v>0.33557046979865773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-0.27390677489374682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0.23660011816348175</v>
      </c>
      <c r="Q97" s="11">
        <f>2*'OddsRatio_working_3-way'!K97*'OddsRatio_working_3-way'!L97*'OddsRatio_working_3-way'!M97</f>
        <v>8.0339598697277345E-2</v>
      </c>
      <c r="R97" s="11">
        <f t="shared" si="36"/>
        <v>0</v>
      </c>
      <c r="S97" s="11">
        <f t="shared" si="37"/>
        <v>-0.86379797745149978</v>
      </c>
      <c r="T97" s="11">
        <f t="shared" si="38"/>
        <v>-0.29331000932139217</v>
      </c>
      <c r="U97" s="11">
        <f>'OddsRatio_working_3-way'!S97-'OddsRatio_working_3-way'!R97^2/3</f>
        <v>-0.86379797745149978</v>
      </c>
      <c r="V97" s="11">
        <f>'OddsRatio_working_3-way'!S97*'OddsRatio_working_3-way'!R97/3-2*'OddsRatio_working_3-way'!R97^3/27-'OddsRatio_working_3-way'!T97</f>
        <v>0.29331000932139217</v>
      </c>
      <c r="W97" s="11">
        <f>'OddsRatio_working_3-way'!V97^2+4*'OddsRatio_working_3-way'!U97^3/27</f>
        <v>-9.4537158698464047E-3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0.15450281343551772</v>
      </c>
      <c r="Y97" s="11">
        <f>IF('OddsRatio_working_3-way'!W97&gt;=0,IF('OddsRatio_working_3-way'!V97+SQRT('OddsRatio_working_3-way'!W97)&gt;0,0,PI()),ACOS('OddsRatio_working_3-way'!V97/(2*'OddsRatio_working_3-way'!X97)))</f>
        <v>0.32009335954943152</v>
      </c>
      <c r="Z97" s="11">
        <f>'OddsRatio_working_3-way'!X97^(1/3)*COS('OddsRatio_working_3-way'!Y97/3)</f>
        <v>0.53354206376390545</v>
      </c>
      <c r="AA97" s="11">
        <f>'OddsRatio_working_3-way'!X97^(1/3)*COS(('OddsRatio_working_3-way'!Y97+2*PI())/3)</f>
        <v>-0.31625985899261921</v>
      </c>
      <c r="AB97" s="11">
        <f>'OddsRatio_working_3-way'!X97^(1/3)*COS(('OddsRatio_working_3-way'!Y97+4*PI())/3)</f>
        <v>-0.21728220477128635</v>
      </c>
      <c r="AC97" s="11">
        <f>'OddsRatio_working_3-way'!X97^(1/3)*SIN('OddsRatio_working_3-way'!Y97/3)</f>
        <v>5.7144775308444376E-2</v>
      </c>
      <c r="AD97" s="11">
        <f>'OddsRatio_working_3-way'!X97^(1/3)*SIN(('OddsRatio_working_3-way'!Y97+2*PI())/3)</f>
        <v>0.43348859355289676</v>
      </c>
      <c r="AE97" s="11">
        <f>'OddsRatio_working_3-way'!X97^(1/3)*SIN(('OddsRatio_working_3-way'!Y97+4*PI())/3)</f>
        <v>-0.49063336886134107</v>
      </c>
      <c r="AF97" s="11">
        <f>-'OddsRatio_working_3-way'!U97/(3*'OddsRatio_working_3-way'!X97^(1/3))*COS(('OddsRatio_working_3-way'!Y97)/3)</f>
        <v>0.53354206376390534</v>
      </c>
      <c r="AG97" s="11">
        <f>-'OddsRatio_working_3-way'!U97/(3*'OddsRatio_working_3-way'!X97^(1/3))*COS(('OddsRatio_working_3-way'!Y97+2*PI())/3)</f>
        <v>-0.31625985899261916</v>
      </c>
      <c r="AH97" s="11">
        <f>-'OddsRatio_working_3-way'!U97/(3*'OddsRatio_working_3-way'!X97^(1/3))*COS(('OddsRatio_working_3-way'!Y97+4*PI())/3)</f>
        <v>-0.21728220477128629</v>
      </c>
      <c r="AI97" s="11">
        <f>'OddsRatio_working_3-way'!U97/(3*'OddsRatio_working_3-way'!X97^(1/3))*SIN(('OddsRatio_working_3-way'!Y97)/3)</f>
        <v>-5.7144775308444362E-2</v>
      </c>
      <c r="AJ97" s="11">
        <f>'OddsRatio_working_3-way'!U97/(3*'OddsRatio_working_3-way'!X97^(1/3))*SIN(('OddsRatio_working_3-way'!Y97+2*PI())/3)</f>
        <v>-0.43348859355289671</v>
      </c>
      <c r="AK97" s="11">
        <f>'OddsRatio_working_3-way'!U97/(3*'OddsRatio_working_3-way'!X97^(1/3))*SIN(('OddsRatio_working_3-way'!Y97+4*PI())/3)</f>
        <v>0.49063336886134096</v>
      </c>
      <c r="AL97" s="11">
        <f>'OddsRatio_working_3-way'!Z97+'OddsRatio_working_3-way'!AF97</f>
        <v>1.0670841275278109</v>
      </c>
      <c r="AM97" s="11">
        <f>'OddsRatio_working_3-way'!AA97+'OddsRatio_working_3-way'!AG97</f>
        <v>-0.63251971798523843</v>
      </c>
      <c r="AN97" s="11">
        <f>'OddsRatio_working_3-way'!AB97+'OddsRatio_working_3-way'!AH97</f>
        <v>-0.43456440954257264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1.0670841275278109</v>
      </c>
      <c r="AS97" s="11">
        <f>IF(('OddsRatio_working_3-way'!X97=0),IF(Q97&gt;0,-Q97^(1/3),(-Q97)^(1/3)),'OddsRatio_working_3-way'!AM97-'OddsRatio_working_3-way'!R97/3)</f>
        <v>-0.63251971798523843</v>
      </c>
      <c r="AT97" s="11">
        <f>IF(('OddsRatio_working_3-way'!X97=0),IF(Q97&gt;0,-Q97^(1/3),(-Q97)^(1/3)),'OddsRatio_working_3-way'!AN97-'OddsRatio_working_3-way'!R97/3)</f>
        <v>-0.43456440954257264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1.81</v>
      </c>
      <c r="B98" s="4">
        <f>IF('True_Odds_Calculator_3-way'!B97="","",'True_Odds_Calculator_3-way'!B97)</f>
        <v>3.93</v>
      </c>
      <c r="C98" s="4">
        <f>IF('True_Odds_Calculator_3-way'!C97="","",'True_Odds_Calculator_3-way'!C97)</f>
        <v>4.1900000000000004</v>
      </c>
      <c r="D98" s="9">
        <f t="shared" si="26"/>
        <v>0.53401344506202364</v>
      </c>
      <c r="E98" s="9">
        <f t="shared" si="27"/>
        <v>0.24058787271082407</v>
      </c>
      <c r="F98" s="9">
        <f t="shared" si="28"/>
        <v>0.22539868222715248</v>
      </c>
      <c r="G98" s="9">
        <f t="shared" si="29"/>
        <v>1.0772987992212193</v>
      </c>
      <c r="H98" s="9">
        <f t="shared" si="30"/>
        <v>1.8726120273691869</v>
      </c>
      <c r="I98" s="9">
        <f t="shared" si="31"/>
        <v>4.1564854817181729</v>
      </c>
      <c r="J98" s="9">
        <f t="shared" si="32"/>
        <v>4.4365831695156901</v>
      </c>
      <c r="K98" s="11">
        <f t="shared" si="33"/>
        <v>0.5524861878453039</v>
      </c>
      <c r="L98" s="11">
        <f t="shared" si="34"/>
        <v>0.2544529262086514</v>
      </c>
      <c r="M98" s="11">
        <f t="shared" si="35"/>
        <v>0.2386634844868735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-0.2540143045094827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0.2325134533189987</v>
      </c>
      <c r="Q98" s="11">
        <f>2*'OddsRatio_working_3-way'!K98*'OddsRatio_working_3-way'!L98*'OddsRatio_working_3-way'!M98</f>
        <v>6.7103449731312756E-2</v>
      </c>
      <c r="R98" s="11">
        <f t="shared" si="36"/>
        <v>0</v>
      </c>
      <c r="S98" s="11">
        <f t="shared" si="37"/>
        <v>-0.9153557464726112</v>
      </c>
      <c r="T98" s="11">
        <f t="shared" si="38"/>
        <v>-0.26417193260392818</v>
      </c>
      <c r="U98" s="11">
        <f>'OddsRatio_working_3-way'!S98-'OddsRatio_working_3-way'!R98^2/3</f>
        <v>-0.9153557464726112</v>
      </c>
      <c r="V98" s="11">
        <f>'OddsRatio_working_3-way'!S98*'OddsRatio_working_3-way'!R98/3-2*'OddsRatio_working_3-way'!R98^3/27-'OddsRatio_working_3-way'!T98</f>
        <v>0.26417193260392818</v>
      </c>
      <c r="W98" s="11">
        <f>'OddsRatio_working_3-way'!V98^2+4*'OddsRatio_working_3-way'!U98^3/27</f>
        <v>-4.3836114759358932E-2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0.16853999876516948</v>
      </c>
      <c r="Y98" s="11">
        <f>IF('OddsRatio_working_3-way'!W98&gt;=0,IF('OddsRatio_working_3-way'!V98+SQRT('OddsRatio_working_3-way'!W98)&gt;0,0,PI()),ACOS('OddsRatio_working_3-way'!V98/(2*'OddsRatio_working_3-way'!X98)))</f>
        <v>0.6701847302043048</v>
      </c>
      <c r="Z98" s="11">
        <f>'OddsRatio_working_3-way'!X98^(1/3)*COS('OddsRatio_working_3-way'!Y98/3)</f>
        <v>0.53864939961060976</v>
      </c>
      <c r="AA98" s="11">
        <f>'OddsRatio_working_3-way'!X98^(1/3)*COS(('OddsRatio_working_3-way'!Y98+2*PI())/3)</f>
        <v>-0.37530373000703915</v>
      </c>
      <c r="AB98" s="11">
        <f>'OddsRatio_working_3-way'!X98^(1/3)*COS(('OddsRatio_working_3-way'!Y98+4*PI())/3)</f>
        <v>-0.16334566960357075</v>
      </c>
      <c r="AC98" s="11">
        <f>'OddsRatio_working_3-way'!X98^(1/3)*SIN('OddsRatio_working_3-way'!Y98/3)</f>
        <v>0.1223740432308536</v>
      </c>
      <c r="AD98" s="11">
        <f>'OddsRatio_working_3-way'!X98^(1/3)*SIN(('OddsRatio_working_3-way'!Y98+2*PI())/3)</f>
        <v>0.40529704218059698</v>
      </c>
      <c r="AE98" s="11">
        <f>'OddsRatio_working_3-way'!X98^(1/3)*SIN(('OddsRatio_working_3-way'!Y98+4*PI())/3)</f>
        <v>-0.52767108541145047</v>
      </c>
      <c r="AF98" s="11">
        <f>-'OddsRatio_working_3-way'!U98/(3*'OddsRatio_working_3-way'!X98^(1/3))*COS(('OddsRatio_working_3-way'!Y98)/3)</f>
        <v>0.53864939961060954</v>
      </c>
      <c r="AG98" s="11">
        <f>-'OddsRatio_working_3-way'!U98/(3*'OddsRatio_working_3-way'!X98^(1/3))*COS(('OddsRatio_working_3-way'!Y98+2*PI())/3)</f>
        <v>-0.37530373000703898</v>
      </c>
      <c r="AH98" s="11">
        <f>-'OddsRatio_working_3-way'!U98/(3*'OddsRatio_working_3-way'!X98^(1/3))*COS(('OddsRatio_working_3-way'!Y98+4*PI())/3)</f>
        <v>-0.16334566960357066</v>
      </c>
      <c r="AI98" s="11">
        <f>'OddsRatio_working_3-way'!U98/(3*'OddsRatio_working_3-way'!X98^(1/3))*SIN(('OddsRatio_working_3-way'!Y98)/3)</f>
        <v>-0.12237404323085355</v>
      </c>
      <c r="AJ98" s="11">
        <f>'OddsRatio_working_3-way'!U98/(3*'OddsRatio_working_3-way'!X98^(1/3))*SIN(('OddsRatio_working_3-way'!Y98+2*PI())/3)</f>
        <v>-0.40529704218059681</v>
      </c>
      <c r="AK98" s="11">
        <f>'OddsRatio_working_3-way'!U98/(3*'OddsRatio_working_3-way'!X98^(1/3))*SIN(('OddsRatio_working_3-way'!Y98+4*PI())/3)</f>
        <v>0.52767108541145025</v>
      </c>
      <c r="AL98" s="11">
        <f>'OddsRatio_working_3-way'!Z98+'OddsRatio_working_3-way'!AF98</f>
        <v>1.0772987992212193</v>
      </c>
      <c r="AM98" s="11">
        <f>'OddsRatio_working_3-way'!AA98+'OddsRatio_working_3-way'!AG98</f>
        <v>-0.75060746001407819</v>
      </c>
      <c r="AN98" s="11">
        <f>'OddsRatio_working_3-way'!AB98+'OddsRatio_working_3-way'!AH98</f>
        <v>-0.32669133920714144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1.0772987992212193</v>
      </c>
      <c r="AS98" s="11">
        <f>IF(('OddsRatio_working_3-way'!X98=0),IF(Q98&gt;0,-Q98^(1/3),(-Q98)^(1/3)),'OddsRatio_working_3-way'!AM98-'OddsRatio_working_3-way'!R98/3)</f>
        <v>-0.75060746001407819</v>
      </c>
      <c r="AT98" s="11">
        <f>IF(('OddsRatio_working_3-way'!X98=0),IF(Q98&gt;0,-Q98^(1/3),(-Q98)^(1/3)),'OddsRatio_working_3-way'!AN98-'OddsRatio_working_3-way'!R98/3)</f>
        <v>-0.32669133920714144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3.73</v>
      </c>
      <c r="D99" s="9">
        <f t="shared" si="26"/>
        <v>0.49916161450593999</v>
      </c>
      <c r="E99" s="9">
        <f t="shared" si="27"/>
        <v>0.24737510592894063</v>
      </c>
      <c r="F99" s="9">
        <f t="shared" si="28"/>
        <v>0.25346327956511944</v>
      </c>
      <c r="G99" s="9">
        <f t="shared" si="29"/>
        <v>1.0788808328415671</v>
      </c>
      <c r="H99" s="9">
        <f t="shared" si="30"/>
        <v>2.0033591745426573</v>
      </c>
      <c r="I99" s="9">
        <f t="shared" si="31"/>
        <v>4.0424439486132187</v>
      </c>
      <c r="J99" s="9">
        <f t="shared" si="32"/>
        <v>3.9453446736574769</v>
      </c>
      <c r="K99" s="11">
        <f t="shared" si="33"/>
        <v>0.5181347150259068</v>
      </c>
      <c r="L99" s="11">
        <f t="shared" si="34"/>
        <v>0.26178010471204188</v>
      </c>
      <c r="M99" s="11">
        <f t="shared" si="35"/>
        <v>0.26809651474530832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-0.26035456696809189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0.23563809450527598</v>
      </c>
      <c r="Q99" s="11">
        <f>2*'OddsRatio_working_3-way'!K99*'OddsRatio_working_3-way'!L99*'OddsRatio_working_3-way'!M99</f>
        <v>7.2727806946072851E-2</v>
      </c>
      <c r="R99" s="11">
        <f t="shared" si="36"/>
        <v>0</v>
      </c>
      <c r="S99" s="11">
        <f t="shared" si="37"/>
        <v>-0.90506610753693795</v>
      </c>
      <c r="T99" s="11">
        <f t="shared" si="38"/>
        <v>-0.27934139121510437</v>
      </c>
      <c r="U99" s="11">
        <f>'OddsRatio_working_3-way'!S99-'OddsRatio_working_3-way'!R99^2/3</f>
        <v>-0.90506610753693795</v>
      </c>
      <c r="V99" s="11">
        <f>'OddsRatio_working_3-way'!S99*'OddsRatio_working_3-way'!R99/3-2*'OddsRatio_working_3-way'!R99^3/27-'OddsRatio_working_3-way'!T99</f>
        <v>0.27934139121510437</v>
      </c>
      <c r="W99" s="11">
        <f>'OddsRatio_working_3-way'!V99^2+4*'OddsRatio_working_3-way'!U99^3/27</f>
        <v>-3.1802471308339075E-2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0.16570612854865166</v>
      </c>
      <c r="Y99" s="11">
        <f>IF('OddsRatio_working_3-way'!W99&gt;=0,IF('OddsRatio_working_3-way'!V99+SQRT('OddsRatio_working_3-way'!W99)&gt;0,0,PI()),ACOS('OddsRatio_working_3-way'!V99/(2*'OddsRatio_working_3-way'!X99)))</f>
        <v>0.56817965770952239</v>
      </c>
      <c r="Z99" s="11">
        <f>'OddsRatio_working_3-way'!X99^(1/3)*COS('OddsRatio_working_3-way'!Y99/3)</f>
        <v>0.53944041642078355</v>
      </c>
      <c r="AA99" s="11">
        <f>'OddsRatio_working_3-way'!X99^(1/3)*COS(('OddsRatio_working_3-way'!Y99+2*PI())/3)</f>
        <v>-0.35927217487256663</v>
      </c>
      <c r="AB99" s="11">
        <f>'OddsRatio_working_3-way'!X99^(1/3)*COS(('OddsRatio_working_3-way'!Y99+4*PI())/3)</f>
        <v>-0.18016824154821678</v>
      </c>
      <c r="AC99" s="11">
        <f>'OddsRatio_working_3-way'!X99^(1/3)*SIN('OddsRatio_working_3-way'!Y99/3)</f>
        <v>0.1034057041177342</v>
      </c>
      <c r="AD99" s="11">
        <f>'OddsRatio_working_3-way'!X99^(1/3)*SIN(('OddsRatio_working_3-way'!Y99+2*PI())/3)</f>
        <v>0.41546625238958779</v>
      </c>
      <c r="AE99" s="11">
        <f>'OddsRatio_working_3-way'!X99^(1/3)*SIN(('OddsRatio_working_3-way'!Y99+4*PI())/3)</f>
        <v>-0.51887195650732187</v>
      </c>
      <c r="AF99" s="11">
        <f>-'OddsRatio_working_3-way'!U99/(3*'OddsRatio_working_3-way'!X99^(1/3))*COS(('OddsRatio_working_3-way'!Y99)/3)</f>
        <v>0.53944041642078344</v>
      </c>
      <c r="AG99" s="11">
        <f>-'OddsRatio_working_3-way'!U99/(3*'OddsRatio_working_3-way'!X99^(1/3))*COS(('OddsRatio_working_3-way'!Y99+2*PI())/3)</f>
        <v>-0.35927217487256657</v>
      </c>
      <c r="AH99" s="11">
        <f>-'OddsRatio_working_3-way'!U99/(3*'OddsRatio_working_3-way'!X99^(1/3))*COS(('OddsRatio_working_3-way'!Y99+4*PI())/3)</f>
        <v>-0.18016824154821676</v>
      </c>
      <c r="AI99" s="11">
        <f>'OddsRatio_working_3-way'!U99/(3*'OddsRatio_working_3-way'!X99^(1/3))*SIN(('OddsRatio_working_3-way'!Y99)/3)</f>
        <v>-0.10340570411773418</v>
      </c>
      <c r="AJ99" s="11">
        <f>'OddsRatio_working_3-way'!U99/(3*'OddsRatio_working_3-way'!X99^(1/3))*SIN(('OddsRatio_working_3-way'!Y99+2*PI())/3)</f>
        <v>-0.41546625238958768</v>
      </c>
      <c r="AK99" s="11">
        <f>'OddsRatio_working_3-way'!U99/(3*'OddsRatio_working_3-way'!X99^(1/3))*SIN(('OddsRatio_working_3-way'!Y99+4*PI())/3)</f>
        <v>0.51887195650732176</v>
      </c>
      <c r="AL99" s="11">
        <f>'OddsRatio_working_3-way'!Z99+'OddsRatio_working_3-way'!AF99</f>
        <v>1.0788808328415671</v>
      </c>
      <c r="AM99" s="11">
        <f>'OddsRatio_working_3-way'!AA99+'OddsRatio_working_3-way'!AG99</f>
        <v>-0.71854434974513315</v>
      </c>
      <c r="AN99" s="11">
        <f>'OddsRatio_working_3-way'!AB99+'OddsRatio_working_3-way'!AH99</f>
        <v>-0.36033648309643351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1.0788808328415671</v>
      </c>
      <c r="AS99" s="11">
        <f>IF(('OddsRatio_working_3-way'!X99=0),IF(Q99&gt;0,-Q99^(1/3),(-Q99)^(1/3)),'OddsRatio_working_3-way'!AM99-'OddsRatio_working_3-way'!R99/3)</f>
        <v>-0.71854434974513315</v>
      </c>
      <c r="AT99" s="11">
        <f>IF(('OddsRatio_working_3-way'!X99=0),IF(Q99&gt;0,-Q99^(1/3),(-Q99)^(1/3)),'OddsRatio_working_3-way'!AN99-'OddsRatio_working_3-way'!R99/3)</f>
        <v>-0.36033648309643351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1.51</v>
      </c>
      <c r="B100" s="4">
        <f>IF('True_Odds_Calculator_3-way'!B99="","",'True_Odds_Calculator_3-way'!B99)</f>
        <v>4.7</v>
      </c>
      <c r="C100" s="4">
        <f>IF('True_Odds_Calculator_3-way'!C99="","",'True_Odds_Calculator_3-way'!C99)</f>
        <v>6.45</v>
      </c>
      <c r="D100" s="9">
        <f t="shared" si="26"/>
        <v>0.64917502744719136</v>
      </c>
      <c r="E100" s="9">
        <f t="shared" si="27"/>
        <v>0.20322437506462615</v>
      </c>
      <c r="F100" s="9">
        <f t="shared" si="28"/>
        <v>0.14760059748818241</v>
      </c>
      <c r="G100" s="9">
        <f t="shared" si="29"/>
        <v>1.0596404266346813</v>
      </c>
      <c r="H100" s="9">
        <f t="shared" si="30"/>
        <v>1.5404166175836875</v>
      </c>
      <c r="I100" s="9">
        <f t="shared" si="31"/>
        <v>4.9206695785483214</v>
      </c>
      <c r="J100" s="9">
        <f t="shared" si="32"/>
        <v>6.7750403251590132</v>
      </c>
      <c r="K100" s="11">
        <f t="shared" si="33"/>
        <v>0.66225165562913912</v>
      </c>
      <c r="L100" s="11">
        <f t="shared" si="34"/>
        <v>0.21276595744680851</v>
      </c>
      <c r="M100" s="11">
        <f t="shared" si="35"/>
        <v>0.15503875968992248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-0.22466420465902726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0.21102922623709333</v>
      </c>
      <c r="Q100" s="11">
        <f>2*'OddsRatio_working_3-way'!K100*'OddsRatio_working_3-way'!L100*'OddsRatio_working_3-way'!M100</f>
        <v>4.3691351187803998E-2</v>
      </c>
      <c r="R100" s="11">
        <f t="shared" si="36"/>
        <v>0</v>
      </c>
      <c r="S100" s="11">
        <f t="shared" si="37"/>
        <v>-0.93930951998949841</v>
      </c>
      <c r="T100" s="11">
        <f t="shared" si="38"/>
        <v>-0.19447402070175948</v>
      </c>
      <c r="U100" s="11">
        <f>'OddsRatio_working_3-way'!S100-'OddsRatio_working_3-way'!R100^2/3</f>
        <v>-0.93930951998949841</v>
      </c>
      <c r="V100" s="11">
        <f>'OddsRatio_working_3-way'!S100*'OddsRatio_working_3-way'!R100/3-2*'OddsRatio_working_3-way'!R100^3/27-'OddsRatio_working_3-way'!T100</f>
        <v>0.19447402070175948</v>
      </c>
      <c r="W100" s="11">
        <f>'OddsRatio_working_3-way'!V100^2+4*'OddsRatio_working_3-way'!U100^3/27</f>
        <v>-8.4958376713517691E-2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0.17519883093319005</v>
      </c>
      <c r="Y100" s="11">
        <f>IF('OddsRatio_working_3-way'!W100&gt;=0,IF('OddsRatio_working_3-way'!V100+SQRT('OddsRatio_working_3-way'!W100)&gt;0,0,PI()),ACOS('OddsRatio_working_3-way'!V100/(2*'OddsRatio_working_3-way'!X100)))</f>
        <v>0.9824219760125299</v>
      </c>
      <c r="Z100" s="11">
        <f>'OddsRatio_working_3-way'!X100^(1/3)*COS('OddsRatio_working_3-way'!Y100/3)</f>
        <v>0.52982021331734064</v>
      </c>
      <c r="AA100" s="11">
        <f>'OddsRatio_working_3-way'!X100^(1/3)*COS(('OddsRatio_working_3-way'!Y100+2*PI())/3)</f>
        <v>-0.42077955898224256</v>
      </c>
      <c r="AB100" s="11">
        <f>'OddsRatio_working_3-way'!X100^(1/3)*COS(('OddsRatio_working_3-way'!Y100+4*PI())/3)</f>
        <v>-0.10904065433509816</v>
      </c>
      <c r="AC100" s="11">
        <f>'OddsRatio_working_3-way'!X100^(1/3)*SIN('OddsRatio_working_3-way'!Y100/3)</f>
        <v>0.17998254051490795</v>
      </c>
      <c r="AD100" s="11">
        <f>'OddsRatio_working_3-way'!X100^(1/3)*SIN(('OddsRatio_working_3-way'!Y100+2*PI())/3)</f>
        <v>0.36884649391385332</v>
      </c>
      <c r="AE100" s="11">
        <f>'OddsRatio_working_3-way'!X100^(1/3)*SIN(('OddsRatio_working_3-way'!Y100+4*PI())/3)</f>
        <v>-0.5488290344287613</v>
      </c>
      <c r="AF100" s="11">
        <f>-'OddsRatio_working_3-way'!U100/(3*'OddsRatio_working_3-way'!X100^(1/3))*COS(('OddsRatio_working_3-way'!Y100)/3)</f>
        <v>0.52982021331734064</v>
      </c>
      <c r="AG100" s="11">
        <f>-'OddsRatio_working_3-way'!U100/(3*'OddsRatio_working_3-way'!X100^(1/3))*COS(('OddsRatio_working_3-way'!Y100+2*PI())/3)</f>
        <v>-0.42077955898224256</v>
      </c>
      <c r="AH100" s="11">
        <f>-'OddsRatio_working_3-way'!U100/(3*'OddsRatio_working_3-way'!X100^(1/3))*COS(('OddsRatio_working_3-way'!Y100+4*PI())/3)</f>
        <v>-0.10904065433509816</v>
      </c>
      <c r="AI100" s="11">
        <f>'OddsRatio_working_3-way'!U100/(3*'OddsRatio_working_3-way'!X100^(1/3))*SIN(('OddsRatio_working_3-way'!Y100)/3)</f>
        <v>-0.17998254051490795</v>
      </c>
      <c r="AJ100" s="11">
        <f>'OddsRatio_working_3-way'!U100/(3*'OddsRatio_working_3-way'!X100^(1/3))*SIN(('OddsRatio_working_3-way'!Y100+2*PI())/3)</f>
        <v>-0.36884649391385332</v>
      </c>
      <c r="AK100" s="11">
        <f>'OddsRatio_working_3-way'!U100/(3*'OddsRatio_working_3-way'!X100^(1/3))*SIN(('OddsRatio_working_3-way'!Y100+4*PI())/3)</f>
        <v>0.5488290344287613</v>
      </c>
      <c r="AL100" s="11">
        <f>'OddsRatio_working_3-way'!Z100+'OddsRatio_working_3-way'!AF100</f>
        <v>1.0596404266346813</v>
      </c>
      <c r="AM100" s="11">
        <f>'OddsRatio_working_3-way'!AA100+'OddsRatio_working_3-way'!AG100</f>
        <v>-0.84155911796448513</v>
      </c>
      <c r="AN100" s="11">
        <f>'OddsRatio_working_3-way'!AB100+'OddsRatio_working_3-way'!AH100</f>
        <v>-0.21808130867019632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1.0596404266346813</v>
      </c>
      <c r="AS100" s="11">
        <f>IF(('OddsRatio_working_3-way'!X100=0),IF(Q100&gt;0,-Q100^(1/3),(-Q100)^(1/3)),'OddsRatio_working_3-way'!AM100-'OddsRatio_working_3-way'!R100/3)</f>
        <v>-0.84155911796448513</v>
      </c>
      <c r="AT100" s="11">
        <f>IF(('OddsRatio_working_3-way'!X100=0),IF(Q100&gt;0,-Q100^(1/3),(-Q100)^(1/3)),'OddsRatio_working_3-way'!AN100-'OddsRatio_working_3-way'!R100/3)</f>
        <v>-0.21808130867019632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2.23</v>
      </c>
      <c r="B101" s="4">
        <f>IF('True_Odds_Calculator_3-way'!B100="","",'True_Odds_Calculator_3-way'!B100)</f>
        <v>3.43</v>
      </c>
      <c r="C101" s="4">
        <f>IF('True_Odds_Calculator_3-way'!C100="","",'True_Odds_Calculator_3-way'!C100)</f>
        <v>3.49</v>
      </c>
      <c r="D101" s="9">
        <f t="shared" si="26"/>
        <v>0.43843082450281667</v>
      </c>
      <c r="E101" s="9">
        <f t="shared" si="27"/>
        <v>0.28324740077882904</v>
      </c>
      <c r="F101" s="9">
        <f t="shared" si="28"/>
        <v>0.27832177471835423</v>
      </c>
      <c r="G101" s="9">
        <f t="shared" si="29"/>
        <v>1.0413508352201404</v>
      </c>
      <c r="H101" s="9">
        <f t="shared" si="30"/>
        <v>2.2808615273207726</v>
      </c>
      <c r="I101" s="9">
        <f t="shared" si="31"/>
        <v>3.5304825295849414</v>
      </c>
      <c r="J101" s="9">
        <f t="shared" si="32"/>
        <v>3.5929635796981496</v>
      </c>
      <c r="K101" s="11">
        <f t="shared" si="33"/>
        <v>0.44843049327354262</v>
      </c>
      <c r="L101" s="11">
        <f t="shared" si="34"/>
        <v>0.29154518950437314</v>
      </c>
      <c r="M101" s="11">
        <f t="shared" si="35"/>
        <v>0.28653295128939826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-0.27879586108997589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0.23038314665243365</v>
      </c>
      <c r="Q101" s="11">
        <f>2*'OddsRatio_working_3-way'!K101*'OddsRatio_working_3-way'!L101*'OddsRatio_working_3-way'!M101</f>
        <v>7.4921348504856433E-2</v>
      </c>
      <c r="R101" s="11">
        <f t="shared" si="36"/>
        <v>0</v>
      </c>
      <c r="S101" s="11">
        <f t="shared" si="37"/>
        <v>-0.82635067017039399</v>
      </c>
      <c r="T101" s="11">
        <f t="shared" si="38"/>
        <v>-0.26873192525866457</v>
      </c>
      <c r="U101" s="11">
        <f>'OddsRatio_working_3-way'!S101-'OddsRatio_working_3-way'!R101^2/3</f>
        <v>-0.82635067017039399</v>
      </c>
      <c r="V101" s="11">
        <f>'OddsRatio_working_3-way'!S101*'OddsRatio_working_3-way'!R101/3-2*'OddsRatio_working_3-way'!R101^3/27-'OddsRatio_working_3-way'!T101</f>
        <v>0.26873192525866457</v>
      </c>
      <c r="W101" s="11">
        <f>'OddsRatio_working_3-way'!V101^2+4*'OddsRatio_working_3-way'!U101^3/27</f>
        <v>-1.1379899351992184E-2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0.14456551024122305</v>
      </c>
      <c r="Y101" s="11">
        <f>IF('OddsRatio_working_3-way'!W101&gt;=0,IF('OddsRatio_working_3-way'!V101+SQRT('OddsRatio_working_3-way'!W101)&gt;0,0,PI()),ACOS('OddsRatio_working_3-way'!V101/(2*'OddsRatio_working_3-way'!X101)))</f>
        <v>0.37788547018389473</v>
      </c>
      <c r="Z101" s="11">
        <f>'OddsRatio_working_3-way'!X101^(1/3)*COS('OddsRatio_working_3-way'!Y101/3)</f>
        <v>0.5206754176100703</v>
      </c>
      <c r="AA101" s="11">
        <f>'OddsRatio_working_3-way'!X101^(1/3)*COS(('OddsRatio_working_3-way'!Y101+2*PI())/3)</f>
        <v>-0.3174384939575417</v>
      </c>
      <c r="AB101" s="11">
        <f>'OddsRatio_working_3-way'!X101^(1/3)*COS(('OddsRatio_working_3-way'!Y101+4*PI())/3)</f>
        <v>-0.20323692365252871</v>
      </c>
      <c r="AC101" s="11">
        <f>'OddsRatio_working_3-way'!X101^(1/3)*SIN('OddsRatio_working_3-way'!Y101/3)</f>
        <v>6.5934307357477295E-2</v>
      </c>
      <c r="AD101" s="11">
        <f>'OddsRatio_working_3-way'!X101^(1/3)*SIN(('OddsRatio_working_3-way'!Y101+2*PI())/3)</f>
        <v>0.41795098509765377</v>
      </c>
      <c r="AE101" s="11">
        <f>'OddsRatio_working_3-way'!X101^(1/3)*SIN(('OddsRatio_working_3-way'!Y101+4*PI())/3)</f>
        <v>-0.48388529245513096</v>
      </c>
      <c r="AF101" s="11">
        <f>-'OddsRatio_working_3-way'!U101/(3*'OddsRatio_working_3-way'!X101^(1/3))*COS(('OddsRatio_working_3-way'!Y101)/3)</f>
        <v>0.52067541761007008</v>
      </c>
      <c r="AG101" s="11">
        <f>-'OddsRatio_working_3-way'!U101/(3*'OddsRatio_working_3-way'!X101^(1/3))*COS(('OddsRatio_working_3-way'!Y101+2*PI())/3)</f>
        <v>-0.31743849395754159</v>
      </c>
      <c r="AH101" s="11">
        <f>-'OddsRatio_working_3-way'!U101/(3*'OddsRatio_working_3-way'!X101^(1/3))*COS(('OddsRatio_working_3-way'!Y101+4*PI())/3)</f>
        <v>-0.20323692365252863</v>
      </c>
      <c r="AI101" s="11">
        <f>'OddsRatio_working_3-way'!U101/(3*'OddsRatio_working_3-way'!X101^(1/3))*SIN(('OddsRatio_working_3-way'!Y101)/3)</f>
        <v>-6.5934307357477268E-2</v>
      </c>
      <c r="AJ101" s="11">
        <f>'OddsRatio_working_3-way'!U101/(3*'OddsRatio_working_3-way'!X101^(1/3))*SIN(('OddsRatio_working_3-way'!Y101+2*PI())/3)</f>
        <v>-0.41795098509765355</v>
      </c>
      <c r="AK101" s="11">
        <f>'OddsRatio_working_3-way'!U101/(3*'OddsRatio_working_3-way'!X101^(1/3))*SIN(('OddsRatio_working_3-way'!Y101+4*PI())/3)</f>
        <v>0.48388529245513079</v>
      </c>
      <c r="AL101" s="11">
        <f>'OddsRatio_working_3-way'!Z101+'OddsRatio_working_3-way'!AF101</f>
        <v>1.0413508352201404</v>
      </c>
      <c r="AM101" s="11">
        <f>'OddsRatio_working_3-way'!AA101+'OddsRatio_working_3-way'!AG101</f>
        <v>-0.63487698791508329</v>
      </c>
      <c r="AN101" s="11">
        <f>'OddsRatio_working_3-way'!AB101+'OddsRatio_working_3-way'!AH101</f>
        <v>-0.40647384730505731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1.0413508352201404</v>
      </c>
      <c r="AS101" s="11">
        <f>IF(('OddsRatio_working_3-way'!X101=0),IF(Q101&gt;0,-Q101^(1/3),(-Q101)^(1/3)),'OddsRatio_working_3-way'!AM101-'OddsRatio_working_3-way'!R101/3)</f>
        <v>-0.63487698791508329</v>
      </c>
      <c r="AT101" s="11">
        <f>IF(('OddsRatio_working_3-way'!X101=0),IF(Q101&gt;0,-Q101^(1/3),(-Q101)^(1/3)),'OddsRatio_working_3-way'!AN101-'OddsRatio_working_3-way'!R101/3)</f>
        <v>-0.40647384730505731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1.54</v>
      </c>
      <c r="B102" s="4">
        <f>IF('True_Odds_Calculator_3-way'!B101="","",'True_Odds_Calculator_3-way'!B101)</f>
        <v>4.46</v>
      </c>
      <c r="C102" s="4">
        <f>IF('True_Odds_Calculator_3-way'!C101="","",'True_Odds_Calculator_3-way'!C101)</f>
        <v>6.33</v>
      </c>
      <c r="D102" s="9">
        <f t="shared" si="26"/>
        <v>0.63570985824927095</v>
      </c>
      <c r="E102" s="9">
        <f t="shared" si="27"/>
        <v>0.21405343781452818</v>
      </c>
      <c r="F102" s="9">
        <f t="shared" si="28"/>
        <v>0.15023670393620098</v>
      </c>
      <c r="G102" s="9">
        <f t="shared" si="29"/>
        <v>1.0611938211408645</v>
      </c>
      <c r="H102" s="9">
        <f t="shared" si="30"/>
        <v>1.5730446634160669</v>
      </c>
      <c r="I102" s="9">
        <f t="shared" si="31"/>
        <v>4.6717306211473906</v>
      </c>
      <c r="J102" s="9">
        <f t="shared" si="32"/>
        <v>6.6561630666808069</v>
      </c>
      <c r="K102" s="11">
        <f t="shared" si="33"/>
        <v>0.64935064935064934</v>
      </c>
      <c r="L102" s="11">
        <f t="shared" si="34"/>
        <v>0.22421524663677131</v>
      </c>
      <c r="M102" s="11">
        <f t="shared" si="35"/>
        <v>0.15797788309636651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-0.22905394607517748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0.2145963614945402</v>
      </c>
      <c r="Q102" s="11">
        <f>2*'OddsRatio_working_3-way'!K102*'OddsRatio_working_3-way'!L102*'OddsRatio_working_3-way'!M102</f>
        <v>4.600136366442447E-2</v>
      </c>
      <c r="R102" s="11">
        <f t="shared" si="36"/>
        <v>0</v>
      </c>
      <c r="S102" s="11">
        <f t="shared" si="37"/>
        <v>-0.93688131189893498</v>
      </c>
      <c r="T102" s="11">
        <f t="shared" si="38"/>
        <v>-0.20083200683792815</v>
      </c>
      <c r="U102" s="11">
        <f>'OddsRatio_working_3-way'!S102-'OddsRatio_working_3-way'!R102^2/3</f>
        <v>-0.93688131189893498</v>
      </c>
      <c r="V102" s="11">
        <f>'OddsRatio_working_3-way'!S102*'OddsRatio_working_3-way'!R102/3-2*'OddsRatio_working_3-way'!R102^3/27-'OddsRatio_working_3-way'!T102</f>
        <v>0.20083200683792815</v>
      </c>
      <c r="W102" s="11">
        <f>'OddsRatio_working_3-way'!V102^2+4*'OddsRatio_working_3-way'!U102^3/27</f>
        <v>-8.1495301944457005E-2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0.17451991069431491</v>
      </c>
      <c r="Y102" s="11">
        <f>IF('OddsRatio_working_3-way'!W102&gt;=0,IF('OddsRatio_working_3-way'!V102+SQRT('OddsRatio_working_3-way'!W102)&gt;0,0,PI()),ACOS('OddsRatio_working_3-way'!V102/(2*'OddsRatio_working_3-way'!X102)))</f>
        <v>0.95772247756433648</v>
      </c>
      <c r="Z102" s="11">
        <f>'OddsRatio_working_3-way'!X102^(1/3)*COS('OddsRatio_working_3-way'!Y102/3)</f>
        <v>0.53059691057043235</v>
      </c>
      <c r="AA102" s="11">
        <f>'OddsRatio_working_3-way'!X102^(1/3)*COS(('OddsRatio_working_3-way'!Y102+2*PI())/3)</f>
        <v>-0.41718827339218545</v>
      </c>
      <c r="AB102" s="11">
        <f>'OddsRatio_working_3-way'!X102^(1/3)*COS(('OddsRatio_working_3-way'!Y102+4*PI())/3)</f>
        <v>-0.11340863717824702</v>
      </c>
      <c r="AC102" s="11">
        <f>'OddsRatio_working_3-way'!X102^(1/3)*SIN('OddsRatio_working_3-way'!Y102/3)</f>
        <v>0.17538725474244407</v>
      </c>
      <c r="AD102" s="11">
        <f>'OddsRatio_working_3-way'!X102^(1/3)*SIN(('OddsRatio_working_3-way'!Y102+2*PI())/3)</f>
        <v>0.37181677635231242</v>
      </c>
      <c r="AE102" s="11">
        <f>'OddsRatio_working_3-way'!X102^(1/3)*SIN(('OddsRatio_working_3-way'!Y102+4*PI())/3)</f>
        <v>-0.54720403109475635</v>
      </c>
      <c r="AF102" s="11">
        <f>-'OddsRatio_working_3-way'!U102/(3*'OddsRatio_working_3-way'!X102^(1/3))*COS(('OddsRatio_working_3-way'!Y102)/3)</f>
        <v>0.53059691057043223</v>
      </c>
      <c r="AG102" s="11">
        <f>-'OddsRatio_working_3-way'!U102/(3*'OddsRatio_working_3-way'!X102^(1/3))*COS(('OddsRatio_working_3-way'!Y102+2*PI())/3)</f>
        <v>-0.41718827339218539</v>
      </c>
      <c r="AH102" s="11">
        <f>-'OddsRatio_working_3-way'!U102/(3*'OddsRatio_working_3-way'!X102^(1/3))*COS(('OddsRatio_working_3-way'!Y102+4*PI())/3)</f>
        <v>-0.11340863717824701</v>
      </c>
      <c r="AI102" s="11">
        <f>'OddsRatio_working_3-way'!U102/(3*'OddsRatio_working_3-way'!X102^(1/3))*SIN(('OddsRatio_working_3-way'!Y102)/3)</f>
        <v>-0.17538725474244404</v>
      </c>
      <c r="AJ102" s="11">
        <f>'OddsRatio_working_3-way'!U102/(3*'OddsRatio_working_3-way'!X102^(1/3))*SIN(('OddsRatio_working_3-way'!Y102+2*PI())/3)</f>
        <v>-0.37181677635231231</v>
      </c>
      <c r="AK102" s="11">
        <f>'OddsRatio_working_3-way'!U102/(3*'OddsRatio_working_3-way'!X102^(1/3))*SIN(('OddsRatio_working_3-way'!Y102+4*PI())/3)</f>
        <v>0.54720403109475624</v>
      </c>
      <c r="AL102" s="11">
        <f>'OddsRatio_working_3-way'!Z102+'OddsRatio_working_3-way'!AF102</f>
        <v>1.0611938211408645</v>
      </c>
      <c r="AM102" s="11">
        <f>'OddsRatio_working_3-way'!AA102+'OddsRatio_working_3-way'!AG102</f>
        <v>-0.8343765467843709</v>
      </c>
      <c r="AN102" s="11">
        <f>'OddsRatio_working_3-way'!AB102+'OddsRatio_working_3-way'!AH102</f>
        <v>-0.22681727435649401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1.0611938211408645</v>
      </c>
      <c r="AS102" s="11">
        <f>IF(('OddsRatio_working_3-way'!X102=0),IF(Q102&gt;0,-Q102^(1/3),(-Q102)^(1/3)),'OddsRatio_working_3-way'!AM102-'OddsRatio_working_3-way'!R102/3)</f>
        <v>-0.8343765467843709</v>
      </c>
      <c r="AT102" s="11">
        <f>IF(('OddsRatio_working_3-way'!X102=0),IF(Q102&gt;0,-Q102^(1/3),(-Q102)^(1/3)),'OddsRatio_working_3-way'!AN102-'OddsRatio_working_3-way'!R102/3)</f>
        <v>-0.22681727435649401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1.56</v>
      </c>
      <c r="B103" s="4">
        <f>IF('True_Odds_Calculator_3-way'!B102="","",'True_Odds_Calculator_3-way'!B102)</f>
        <v>4.51</v>
      </c>
      <c r="C103" s="4">
        <f>IF('True_Odds_Calculator_3-way'!C102="","",'True_Odds_Calculator_3-way'!C102)</f>
        <v>5.92</v>
      </c>
      <c r="D103" s="9">
        <f t="shared" si="26"/>
        <v>0.62740383406937827</v>
      </c>
      <c r="E103" s="9">
        <f t="shared" si="27"/>
        <v>0.21176162913369115</v>
      </c>
      <c r="F103" s="9">
        <f t="shared" si="28"/>
        <v>0.16083453679693083</v>
      </c>
      <c r="G103" s="9">
        <f t="shared" si="29"/>
        <v>1.060481718750713</v>
      </c>
      <c r="H103" s="9">
        <f t="shared" si="30"/>
        <v>1.5938697625003995</v>
      </c>
      <c r="I103" s="9">
        <f t="shared" si="31"/>
        <v>4.7222908328150019</v>
      </c>
      <c r="J103" s="9">
        <f t="shared" si="32"/>
        <v>6.217570056253507</v>
      </c>
      <c r="K103" s="11">
        <f t="shared" si="33"/>
        <v>0.64102564102564097</v>
      </c>
      <c r="L103" s="11">
        <f t="shared" si="34"/>
        <v>0.22172949002217296</v>
      </c>
      <c r="M103" s="11">
        <f t="shared" si="35"/>
        <v>0.16891891891891891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-0.23218673218673236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0.2158424414521975</v>
      </c>
      <c r="Q103" s="11">
        <f>2*'OddsRatio_working_3-way'!K103*'OddsRatio_working_3-way'!L103*'OddsRatio_working_3-way'!M103</f>
        <v>4.8018340701267523E-2</v>
      </c>
      <c r="R103" s="11">
        <f t="shared" si="36"/>
        <v>0</v>
      </c>
      <c r="S103" s="11">
        <f t="shared" si="37"/>
        <v>-0.92960712879411977</v>
      </c>
      <c r="T103" s="11">
        <f t="shared" si="38"/>
        <v>-0.2068091498985806</v>
      </c>
      <c r="U103" s="11">
        <f>'OddsRatio_working_3-way'!S103-'OddsRatio_working_3-way'!R103^2/3</f>
        <v>-0.92960712879411977</v>
      </c>
      <c r="V103" s="11">
        <f>'OddsRatio_working_3-way'!S103*'OddsRatio_working_3-way'!R103/3-2*'OddsRatio_working_3-way'!R103^3/27-'OddsRatio_working_3-way'!T103</f>
        <v>0.2068091498985806</v>
      </c>
      <c r="W103" s="11">
        <f>'OddsRatio_working_3-way'!V103^2+4*'OddsRatio_working_3-way'!U103^3/27</f>
        <v>-7.6243019614786744E-2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0.17249133608428013</v>
      </c>
      <c r="Y103" s="11">
        <f>IF('OddsRatio_working_3-way'!W103&gt;=0,IF('OddsRatio_working_3-way'!V103+SQRT('OddsRatio_working_3-way'!W103)&gt;0,0,PI()),ACOS('OddsRatio_working_3-way'!V103/(2*'OddsRatio_working_3-way'!X103)))</f>
        <v>0.92794890732293334</v>
      </c>
      <c r="Z103" s="11">
        <f>'OddsRatio_working_3-way'!X103^(1/3)*COS('OddsRatio_working_3-way'!Y103/3)</f>
        <v>0.53024085937535659</v>
      </c>
      <c r="AA103" s="11">
        <f>'OddsRatio_working_3-way'!X103^(1/3)*COS(('OddsRatio_working_3-way'!Y103+2*PI())/3)</f>
        <v>-0.41186938363690567</v>
      </c>
      <c r="AB103" s="11">
        <f>'OddsRatio_working_3-way'!X103^(1/3)*COS(('OddsRatio_working_3-way'!Y103+4*PI())/3)</f>
        <v>-0.1183714757384511</v>
      </c>
      <c r="AC103" s="11">
        <f>'OddsRatio_working_3-way'!X103^(1/3)*SIN('OddsRatio_working_3-way'!Y103/3)</f>
        <v>0.16945109613176484</v>
      </c>
      <c r="AD103" s="11">
        <f>'OddsRatio_working_3-way'!X103^(1/3)*SIN(('OddsRatio_working_3-way'!Y103+2*PI())/3)</f>
        <v>0.37447650627766854</v>
      </c>
      <c r="AE103" s="11">
        <f>'OddsRatio_working_3-way'!X103^(1/3)*SIN(('OddsRatio_working_3-way'!Y103+4*PI())/3)</f>
        <v>-0.54392760240943328</v>
      </c>
      <c r="AF103" s="11">
        <f>-'OddsRatio_working_3-way'!U103/(3*'OddsRatio_working_3-way'!X103^(1/3))*COS(('OddsRatio_working_3-way'!Y103)/3)</f>
        <v>0.53024085937535648</v>
      </c>
      <c r="AG103" s="11">
        <f>-'OddsRatio_working_3-way'!U103/(3*'OddsRatio_working_3-way'!X103^(1/3))*COS(('OddsRatio_working_3-way'!Y103+2*PI())/3)</f>
        <v>-0.41186938363690556</v>
      </c>
      <c r="AH103" s="11">
        <f>-'OddsRatio_working_3-way'!U103/(3*'OddsRatio_working_3-way'!X103^(1/3))*COS(('OddsRatio_working_3-way'!Y103+4*PI())/3)</f>
        <v>-0.11837147573845107</v>
      </c>
      <c r="AI103" s="11">
        <f>'OddsRatio_working_3-way'!U103/(3*'OddsRatio_working_3-way'!X103^(1/3))*SIN(('OddsRatio_working_3-way'!Y103)/3)</f>
        <v>-0.16945109613176482</v>
      </c>
      <c r="AJ103" s="11">
        <f>'OddsRatio_working_3-way'!U103/(3*'OddsRatio_working_3-way'!X103^(1/3))*SIN(('OddsRatio_working_3-way'!Y103+2*PI())/3)</f>
        <v>-0.37447650627766849</v>
      </c>
      <c r="AK103" s="11">
        <f>'OddsRatio_working_3-way'!U103/(3*'OddsRatio_working_3-way'!X103^(1/3))*SIN(('OddsRatio_working_3-way'!Y103+4*PI())/3)</f>
        <v>0.54392760240943316</v>
      </c>
      <c r="AL103" s="11">
        <f>'OddsRatio_working_3-way'!Z103+'OddsRatio_working_3-way'!AF103</f>
        <v>1.060481718750713</v>
      </c>
      <c r="AM103" s="11">
        <f>'OddsRatio_working_3-way'!AA103+'OddsRatio_working_3-way'!AG103</f>
        <v>-0.82373876727381123</v>
      </c>
      <c r="AN103" s="11">
        <f>'OddsRatio_working_3-way'!AB103+'OddsRatio_working_3-way'!AH103</f>
        <v>-0.23674295147690216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1.060481718750713</v>
      </c>
      <c r="AS103" s="11">
        <f>IF(('OddsRatio_working_3-way'!X103=0),IF(Q103&gt;0,-Q103^(1/3),(-Q103)^(1/3)),'OddsRatio_working_3-way'!AM103-'OddsRatio_working_3-way'!R103/3)</f>
        <v>-0.82373876727381123</v>
      </c>
      <c r="AT103" s="11">
        <f>IF(('OddsRatio_working_3-way'!X103=0),IF(Q103&gt;0,-Q103^(1/3),(-Q103)^(1/3)),'OddsRatio_working_3-way'!AN103-'OddsRatio_working_3-way'!R103/3)</f>
        <v>-0.23674295147690216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1.73</v>
      </c>
      <c r="B104" s="4">
        <f>IF('True_Odds_Calculator_3-way'!B103="","",'True_Odds_Calculator_3-way'!B103)</f>
        <v>4.03</v>
      </c>
      <c r="C104" s="4">
        <f>IF('True_Odds_Calculator_3-way'!C103="","",'True_Odds_Calculator_3-way'!C103)</f>
        <v>4.8899999999999997</v>
      </c>
      <c r="D104" s="9">
        <f t="shared" si="26"/>
        <v>0.56528693879529179</v>
      </c>
      <c r="E104" s="9">
        <f t="shared" si="27"/>
        <v>0.23855353997741841</v>
      </c>
      <c r="F104" s="9">
        <f t="shared" si="28"/>
        <v>0.19615952122728972</v>
      </c>
      <c r="G104" s="9">
        <f t="shared" si="29"/>
        <v>1.0534426027693644</v>
      </c>
      <c r="H104" s="9">
        <f t="shared" si="30"/>
        <v>1.769013100021636</v>
      </c>
      <c r="I104" s="9">
        <f t="shared" si="31"/>
        <v>4.1919310863911745</v>
      </c>
      <c r="J104" s="9">
        <f t="shared" si="32"/>
        <v>5.0978917247728273</v>
      </c>
      <c r="K104" s="11">
        <f t="shared" si="33"/>
        <v>0.5780346820809249</v>
      </c>
      <c r="L104" s="11">
        <f t="shared" si="34"/>
        <v>0.24813895781637715</v>
      </c>
      <c r="M104" s="11">
        <f t="shared" si="35"/>
        <v>0.20449897750511248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-0.25238008457614736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0.22438892954777184</v>
      </c>
      <c r="Q104" s="11">
        <f>2*'OddsRatio_working_3-way'!K104*'OddsRatio_working_3-way'!L104*'OddsRatio_working_3-way'!M104</f>
        <v>5.8663772430790025E-2</v>
      </c>
      <c r="R104" s="11">
        <f t="shared" si="36"/>
        <v>0</v>
      </c>
      <c r="S104" s="11">
        <f t="shared" si="37"/>
        <v>-0.8890912685310155</v>
      </c>
      <c r="T104" s="11">
        <f t="shared" si="38"/>
        <v>-0.23244216170745505</v>
      </c>
      <c r="U104" s="11">
        <f>'OddsRatio_working_3-way'!S104-'OddsRatio_working_3-way'!R104^2/3</f>
        <v>-0.8890912685310155</v>
      </c>
      <c r="V104" s="11">
        <f>'OddsRatio_working_3-way'!S104*'OddsRatio_working_3-way'!R104/3-2*'OddsRatio_working_3-way'!R104^3/27-'OddsRatio_working_3-way'!T104</f>
        <v>0.23244216170745505</v>
      </c>
      <c r="W104" s="11">
        <f>'OddsRatio_working_3-way'!V104^2+4*'OddsRatio_working_3-way'!U104^3/27</f>
        <v>-5.0090905983257911E-2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0.16133835914196953</v>
      </c>
      <c r="Y104" s="11">
        <f>IF('OddsRatio_working_3-way'!W104&gt;=0,IF('OddsRatio_working_3-way'!V104+SQRT('OddsRatio_working_3-way'!W104)&gt;0,0,PI()),ACOS('OddsRatio_working_3-way'!V104/(2*'OddsRatio_working_3-way'!X104)))</f>
        <v>0.76648065308967539</v>
      </c>
      <c r="Z104" s="11">
        <f>'OddsRatio_working_3-way'!X104^(1/3)*COS('OddsRatio_working_3-way'!Y104/3)</f>
        <v>0.52672130138468221</v>
      </c>
      <c r="AA104" s="11">
        <f>'OddsRatio_working_3-way'!X104^(1/3)*COS(('OddsRatio_working_3-way'!Y104+2*PI())/3)</f>
        <v>-0.3825089621930669</v>
      </c>
      <c r="AB104" s="11">
        <f>'OddsRatio_working_3-way'!X104^(1/3)*COS(('OddsRatio_working_3-way'!Y104+4*PI())/3)</f>
        <v>-0.14421233919161522</v>
      </c>
      <c r="AC104" s="11">
        <f>'OddsRatio_working_3-way'!X104^(1/3)*SIN('OddsRatio_working_3-way'!Y104/3)</f>
        <v>0.13758061943686686</v>
      </c>
      <c r="AD104" s="11">
        <f>'OddsRatio_working_3-way'!X104^(1/3)*SIN(('OddsRatio_working_3-way'!Y104+2*PI())/3)</f>
        <v>0.387363717995101</v>
      </c>
      <c r="AE104" s="11">
        <f>'OddsRatio_working_3-way'!X104^(1/3)*SIN(('OddsRatio_working_3-way'!Y104+4*PI())/3)</f>
        <v>-0.52494433743196789</v>
      </c>
      <c r="AF104" s="11">
        <f>-'OddsRatio_working_3-way'!U104/(3*'OddsRatio_working_3-way'!X104^(1/3))*COS(('OddsRatio_working_3-way'!Y104)/3)</f>
        <v>0.52672130138468221</v>
      </c>
      <c r="AG104" s="11">
        <f>-'OddsRatio_working_3-way'!U104/(3*'OddsRatio_working_3-way'!X104^(1/3))*COS(('OddsRatio_working_3-way'!Y104+2*PI())/3)</f>
        <v>-0.3825089621930669</v>
      </c>
      <c r="AH104" s="11">
        <f>-'OddsRatio_working_3-way'!U104/(3*'OddsRatio_working_3-way'!X104^(1/3))*COS(('OddsRatio_working_3-way'!Y104+4*PI())/3)</f>
        <v>-0.14421233919161522</v>
      </c>
      <c r="AI104" s="11">
        <f>'OddsRatio_working_3-way'!U104/(3*'OddsRatio_working_3-way'!X104^(1/3))*SIN(('OddsRatio_working_3-way'!Y104)/3)</f>
        <v>-0.13758061943686686</v>
      </c>
      <c r="AJ104" s="11">
        <f>'OddsRatio_working_3-way'!U104/(3*'OddsRatio_working_3-way'!X104^(1/3))*SIN(('OddsRatio_working_3-way'!Y104+2*PI())/3)</f>
        <v>-0.387363717995101</v>
      </c>
      <c r="AK104" s="11">
        <f>'OddsRatio_working_3-way'!U104/(3*'OddsRatio_working_3-way'!X104^(1/3))*SIN(('OddsRatio_working_3-way'!Y104+4*PI())/3)</f>
        <v>0.52494433743196789</v>
      </c>
      <c r="AL104" s="11">
        <f>'OddsRatio_working_3-way'!Z104+'OddsRatio_working_3-way'!AF104</f>
        <v>1.0534426027693644</v>
      </c>
      <c r="AM104" s="11">
        <f>'OddsRatio_working_3-way'!AA104+'OddsRatio_working_3-way'!AG104</f>
        <v>-0.76501792438613381</v>
      </c>
      <c r="AN104" s="11">
        <f>'OddsRatio_working_3-way'!AB104+'OddsRatio_working_3-way'!AH104</f>
        <v>-0.28842467838323044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1.0534426027693644</v>
      </c>
      <c r="AS104" s="11">
        <f>IF(('OddsRatio_working_3-way'!X104=0),IF(Q104&gt;0,-Q104^(1/3),(-Q104)^(1/3)),'OddsRatio_working_3-way'!AM104-'OddsRatio_working_3-way'!R104/3)</f>
        <v>-0.76501792438613381</v>
      </c>
      <c r="AT104" s="11">
        <f>IF(('OddsRatio_working_3-way'!X104=0),IF(Q104&gt;0,-Q104^(1/3),(-Q104)^(1/3)),'OddsRatio_working_3-way'!AN104-'OddsRatio_working_3-way'!R104/3)</f>
        <v>-0.28842467838323044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4.03</v>
      </c>
      <c r="C105" s="4">
        <f>IF('True_Odds_Calculator_3-way'!C104="","",'True_Odds_Calculator_3-way'!C104)</f>
        <v>5.66</v>
      </c>
      <c r="D105" s="9">
        <f t="shared" si="26"/>
        <v>0.59298596810923632</v>
      </c>
      <c r="E105" s="9">
        <f t="shared" si="27"/>
        <v>0.2381185221656463</v>
      </c>
      <c r="F105" s="9">
        <f t="shared" si="28"/>
        <v>0.16889550972511733</v>
      </c>
      <c r="G105" s="9">
        <f t="shared" si="29"/>
        <v>1.0559700690299432</v>
      </c>
      <c r="H105" s="9">
        <f t="shared" si="30"/>
        <v>1.6863805448694631</v>
      </c>
      <c r="I105" s="9">
        <f t="shared" si="31"/>
        <v>4.1995893091607277</v>
      </c>
      <c r="J105" s="9">
        <f t="shared" si="32"/>
        <v>5.9208205216795342</v>
      </c>
      <c r="K105" s="11">
        <f t="shared" si="33"/>
        <v>0.60606060606060608</v>
      </c>
      <c r="L105" s="11">
        <f t="shared" si="34"/>
        <v>0.24813895781637715</v>
      </c>
      <c r="M105" s="11">
        <f t="shared" si="35"/>
        <v>0.17667844522968199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-0.24385770390557804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0.2215953429905328</v>
      </c>
      <c r="Q105" s="11">
        <f>2*'OddsRatio_working_3-way'!K105*'OddsRatio_working_3-way'!L105*'OddsRatio_working_3-way'!M105</f>
        <v>5.3140370021710494E-2</v>
      </c>
      <c r="R105" s="11">
        <f t="shared" si="36"/>
        <v>0</v>
      </c>
      <c r="S105" s="11">
        <f t="shared" si="37"/>
        <v>-0.90870757594082308</v>
      </c>
      <c r="T105" s="11">
        <f t="shared" si="38"/>
        <v>-0.2179154858371278</v>
      </c>
      <c r="U105" s="11">
        <f>'OddsRatio_working_3-way'!S105-'OddsRatio_working_3-way'!R105^2/3</f>
        <v>-0.90870757594082308</v>
      </c>
      <c r="V105" s="11">
        <f>'OddsRatio_working_3-way'!S105*'OddsRatio_working_3-way'!R105/3-2*'OddsRatio_working_3-way'!R105^3/27-'OddsRatio_working_3-way'!T105</f>
        <v>0.2179154858371278</v>
      </c>
      <c r="W105" s="11">
        <f>'OddsRatio_working_3-way'!V105^2+4*'OddsRatio_working_3-way'!U105^3/27</f>
        <v>-6.3677994933647578E-2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0.16670719383193922</v>
      </c>
      <c r="Y105" s="11">
        <f>IF('OddsRatio_working_3-way'!W105&gt;=0,IF('OddsRatio_working_3-way'!V105+SQRT('OddsRatio_working_3-way'!W105)&gt;0,0,PI()),ACOS('OddsRatio_working_3-way'!V105/(2*'OddsRatio_working_3-way'!X105)))</f>
        <v>0.85848146066897213</v>
      </c>
      <c r="Z105" s="11">
        <f>'OddsRatio_working_3-way'!X105^(1/3)*COS('OddsRatio_working_3-way'!Y105/3)</f>
        <v>0.52798503451497159</v>
      </c>
      <c r="AA105" s="11">
        <f>'OddsRatio_working_3-way'!X105^(1/3)*COS(('OddsRatio_working_3-way'!Y105+2*PI())/3)</f>
        <v>-0.3985315319757971</v>
      </c>
      <c r="AB105" s="11">
        <f>'OddsRatio_working_3-way'!X105^(1/3)*COS(('OddsRatio_working_3-way'!Y105+4*PI())/3)</f>
        <v>-0.12945350253917434</v>
      </c>
      <c r="AC105" s="11">
        <f>'OddsRatio_working_3-way'!X105^(1/3)*SIN('OddsRatio_working_3-way'!Y105/3)</f>
        <v>0.15535227272824811</v>
      </c>
      <c r="AD105" s="11">
        <f>'OddsRatio_working_3-way'!X105^(1/3)*SIN(('OddsRatio_working_3-way'!Y105+2*PI())/3)</f>
        <v>0.37957231634384497</v>
      </c>
      <c r="AE105" s="11">
        <f>'OddsRatio_working_3-way'!X105^(1/3)*SIN(('OddsRatio_working_3-way'!Y105+4*PI())/3)</f>
        <v>-0.53492458907209317</v>
      </c>
      <c r="AF105" s="11">
        <f>-'OddsRatio_working_3-way'!U105/(3*'OddsRatio_working_3-way'!X105^(1/3))*COS(('OddsRatio_working_3-way'!Y105)/3)</f>
        <v>0.52798503451497159</v>
      </c>
      <c r="AG105" s="11">
        <f>-'OddsRatio_working_3-way'!U105/(3*'OddsRatio_working_3-way'!X105^(1/3))*COS(('OddsRatio_working_3-way'!Y105+2*PI())/3)</f>
        <v>-0.3985315319757971</v>
      </c>
      <c r="AH105" s="11">
        <f>-'OddsRatio_working_3-way'!U105/(3*'OddsRatio_working_3-way'!X105^(1/3))*COS(('OddsRatio_working_3-way'!Y105+4*PI())/3)</f>
        <v>-0.12945350253917434</v>
      </c>
      <c r="AI105" s="11">
        <f>'OddsRatio_working_3-way'!U105/(3*'OddsRatio_working_3-way'!X105^(1/3))*SIN(('OddsRatio_working_3-way'!Y105)/3)</f>
        <v>-0.15535227272824811</v>
      </c>
      <c r="AJ105" s="11">
        <f>'OddsRatio_working_3-way'!U105/(3*'OddsRatio_working_3-way'!X105^(1/3))*SIN(('OddsRatio_working_3-way'!Y105+2*PI())/3)</f>
        <v>-0.37957231634384497</v>
      </c>
      <c r="AK105" s="11">
        <f>'OddsRatio_working_3-way'!U105/(3*'OddsRatio_working_3-way'!X105^(1/3))*SIN(('OddsRatio_working_3-way'!Y105+4*PI())/3)</f>
        <v>0.53492458907209317</v>
      </c>
      <c r="AL105" s="11">
        <f>'OddsRatio_working_3-way'!Z105+'OddsRatio_working_3-way'!AF105</f>
        <v>1.0559700690299432</v>
      </c>
      <c r="AM105" s="11">
        <f>'OddsRatio_working_3-way'!AA105+'OddsRatio_working_3-way'!AG105</f>
        <v>-0.79706306395159421</v>
      </c>
      <c r="AN105" s="11">
        <f>'OddsRatio_working_3-way'!AB105+'OddsRatio_working_3-way'!AH105</f>
        <v>-0.25890700507834868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1.0559700690299432</v>
      </c>
      <c r="AS105" s="11">
        <f>IF(('OddsRatio_working_3-way'!X105=0),IF(Q105&gt;0,-Q105^(1/3),(-Q105)^(1/3)),'OddsRatio_working_3-way'!AM105-'OddsRatio_working_3-way'!R105/3)</f>
        <v>-0.79706306395159421</v>
      </c>
      <c r="AT105" s="11">
        <f>IF(('OddsRatio_working_3-way'!X105=0),IF(Q105&gt;0,-Q105^(1/3),(-Q105)^(1/3)),'OddsRatio_working_3-way'!AN105-'OddsRatio_working_3-way'!R105/3)</f>
        <v>-0.25890700507834868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2.89</v>
      </c>
      <c r="B106" s="4">
        <f>IF('True_Odds_Calculator_3-way'!B105="","",'True_Odds_Calculator_3-way'!B105)</f>
        <v>3.88</v>
      </c>
      <c r="C106" s="4">
        <f>IF('True_Odds_Calculator_3-way'!C105="","",'True_Odds_Calculator_3-way'!C105)</f>
        <v>2.36</v>
      </c>
      <c r="D106" s="9">
        <f t="shared" si="26"/>
        <v>0.33662496154344446</v>
      </c>
      <c r="E106" s="9">
        <f t="shared" si="27"/>
        <v>0.24981774956762939</v>
      </c>
      <c r="F106" s="9">
        <f t="shared" si="28"/>
        <v>0.4135572888889264</v>
      </c>
      <c r="G106" s="9">
        <f t="shared" si="29"/>
        <v>1.0426799077232085</v>
      </c>
      <c r="H106" s="9">
        <f t="shared" si="30"/>
        <v>2.9706650255968645</v>
      </c>
      <c r="I106" s="9">
        <f t="shared" si="31"/>
        <v>4.0029181342428393</v>
      </c>
      <c r="J106" s="9">
        <f t="shared" si="32"/>
        <v>2.4180446745035629</v>
      </c>
      <c r="K106" s="11">
        <f t="shared" si="33"/>
        <v>0.34602076124567471</v>
      </c>
      <c r="L106" s="11">
        <f t="shared" si="34"/>
        <v>0.25773195876288663</v>
      </c>
      <c r="M106" s="11">
        <f t="shared" si="35"/>
        <v>0.42372881355932207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-0.27973810527181353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0.23164285191726219</v>
      </c>
      <c r="Q106" s="11">
        <f>2*'OddsRatio_working_3-way'!K106*'OddsRatio_working_3-way'!L106*'OddsRatio_working_3-way'!M106</f>
        <v>7.5576786922434649E-2</v>
      </c>
      <c r="R106" s="11">
        <f t="shared" si="36"/>
        <v>0</v>
      </c>
      <c r="S106" s="11">
        <f t="shared" si="37"/>
        <v>-0.82807042570114442</v>
      </c>
      <c r="T106" s="11">
        <f t="shared" si="38"/>
        <v>-0.27016979631358712</v>
      </c>
      <c r="U106" s="11">
        <f>'OddsRatio_working_3-way'!S106-'OddsRatio_working_3-way'!R106^2/3</f>
        <v>-0.82807042570114442</v>
      </c>
      <c r="V106" s="11">
        <f>'OddsRatio_working_3-way'!S106*'OddsRatio_working_3-way'!R106/3-2*'OddsRatio_working_3-way'!R106^3/27-'OddsRatio_working_3-way'!T106</f>
        <v>0.27016979631358712</v>
      </c>
      <c r="W106" s="11">
        <f>'OddsRatio_working_3-way'!V106^2+4*'OddsRatio_working_3-way'!U106^3/27</f>
        <v>-1.1128045977966919E-2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0.14501703763531723</v>
      </c>
      <c r="Y106" s="11">
        <f>IF('OddsRatio_working_3-way'!W106&gt;=0,IF('OddsRatio_working_3-way'!V106+SQRT('OddsRatio_working_3-way'!W106)&gt;0,0,PI()),ACOS('OddsRatio_working_3-way'!V106/(2*'OddsRatio_working_3-way'!X106)))</f>
        <v>0.37225224816314029</v>
      </c>
      <c r="Z106" s="11">
        <f>'OddsRatio_working_3-way'!X106^(1/3)*COS('OddsRatio_working_3-way'!Y106/3)</f>
        <v>0.52133995386160426</v>
      </c>
      <c r="AA106" s="11">
        <f>'OddsRatio_working_3-way'!X106^(1/3)*COS(('OddsRatio_working_3-way'!Y106+2*PI())/3)</f>
        <v>-0.31698246050213208</v>
      </c>
      <c r="AB106" s="11">
        <f>'OddsRatio_working_3-way'!X106^(1/3)*COS(('OddsRatio_working_3-way'!Y106+4*PI())/3)</f>
        <v>-0.20435749335947237</v>
      </c>
      <c r="AC106" s="11">
        <f>'OddsRatio_working_3-way'!X106^(1/3)*SIN('OddsRatio_working_3-way'!Y106/3)</f>
        <v>6.5024055097287509E-2</v>
      </c>
      <c r="AD106" s="11">
        <f>'OddsRatio_working_3-way'!X106^(1/3)*SIN(('OddsRatio_working_3-way'!Y106+2*PI())/3)</f>
        <v>0.41898161650331278</v>
      </c>
      <c r="AE106" s="11">
        <f>'OddsRatio_working_3-way'!X106^(1/3)*SIN(('OddsRatio_working_3-way'!Y106+4*PI())/3)</f>
        <v>-0.48400567160060015</v>
      </c>
      <c r="AF106" s="11">
        <f>-'OddsRatio_working_3-way'!U106/(3*'OddsRatio_working_3-way'!X106^(1/3))*COS(('OddsRatio_working_3-way'!Y106)/3)</f>
        <v>0.52133995386160426</v>
      </c>
      <c r="AG106" s="11">
        <f>-'OddsRatio_working_3-way'!U106/(3*'OddsRatio_working_3-way'!X106^(1/3))*COS(('OddsRatio_working_3-way'!Y106+2*PI())/3)</f>
        <v>-0.31698246050213208</v>
      </c>
      <c r="AH106" s="11">
        <f>-'OddsRatio_working_3-way'!U106/(3*'OddsRatio_working_3-way'!X106^(1/3))*COS(('OddsRatio_working_3-way'!Y106+4*PI())/3)</f>
        <v>-0.20435749335947237</v>
      </c>
      <c r="AI106" s="11">
        <f>'OddsRatio_working_3-way'!U106/(3*'OddsRatio_working_3-way'!X106^(1/3))*SIN(('OddsRatio_working_3-way'!Y106)/3)</f>
        <v>-6.5024055097287509E-2</v>
      </c>
      <c r="AJ106" s="11">
        <f>'OddsRatio_working_3-way'!U106/(3*'OddsRatio_working_3-way'!X106^(1/3))*SIN(('OddsRatio_working_3-way'!Y106+2*PI())/3)</f>
        <v>-0.41898161650331278</v>
      </c>
      <c r="AK106" s="11">
        <f>'OddsRatio_working_3-way'!U106/(3*'OddsRatio_working_3-way'!X106^(1/3))*SIN(('OddsRatio_working_3-way'!Y106+4*PI())/3)</f>
        <v>0.48400567160060015</v>
      </c>
      <c r="AL106" s="11">
        <f>'OddsRatio_working_3-way'!Z106+'OddsRatio_working_3-way'!AF106</f>
        <v>1.0426799077232085</v>
      </c>
      <c r="AM106" s="11">
        <f>'OddsRatio_working_3-way'!AA106+'OddsRatio_working_3-way'!AG106</f>
        <v>-0.63396492100426416</v>
      </c>
      <c r="AN106" s="11">
        <f>'OddsRatio_working_3-way'!AB106+'OddsRatio_working_3-way'!AH106</f>
        <v>-0.40871498671894474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1.0426799077232085</v>
      </c>
      <c r="AS106" s="11">
        <f>IF(('OddsRatio_working_3-way'!X106=0),IF(Q106&gt;0,-Q106^(1/3),(-Q106)^(1/3)),'OddsRatio_working_3-way'!AM106-'OddsRatio_working_3-way'!R106/3)</f>
        <v>-0.63396492100426416</v>
      </c>
      <c r="AT106" s="11">
        <f>IF(('OddsRatio_working_3-way'!X106=0),IF(Q106&gt;0,-Q106^(1/3),(-Q106)^(1/3)),'OddsRatio_working_3-way'!AN106-'OddsRatio_working_3-way'!R106/3)</f>
        <v>-0.40871498671894474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2.31</v>
      </c>
      <c r="B107" s="4">
        <f>IF('True_Odds_Calculator_3-way'!B106="","",'True_Odds_Calculator_3-way'!B106)</f>
        <v>3.48</v>
      </c>
      <c r="C107" s="4">
        <f>IF('True_Odds_Calculator_3-way'!C106="","",'True_Odds_Calculator_3-way'!C106)</f>
        <v>3.25</v>
      </c>
      <c r="D107" s="9">
        <f t="shared" si="26"/>
        <v>0.42251885369722708</v>
      </c>
      <c r="E107" s="9">
        <f t="shared" si="27"/>
        <v>0.27874946666966249</v>
      </c>
      <c r="F107" s="9">
        <f t="shared" si="28"/>
        <v>0.29873167963311059</v>
      </c>
      <c r="G107" s="9">
        <f t="shared" si="29"/>
        <v>1.0433269395289326</v>
      </c>
      <c r="H107" s="9">
        <f t="shared" si="30"/>
        <v>2.3667582907829017</v>
      </c>
      <c r="I107" s="9">
        <f t="shared" si="31"/>
        <v>3.5874508100317537</v>
      </c>
      <c r="J107" s="9">
        <f t="shared" si="32"/>
        <v>3.3474856139400986</v>
      </c>
      <c r="K107" s="11">
        <f t="shared" si="33"/>
        <v>0.4329004329004329</v>
      </c>
      <c r="L107" s="11">
        <f t="shared" si="34"/>
        <v>0.28735632183908044</v>
      </c>
      <c r="M107" s="11">
        <f t="shared" si="35"/>
        <v>0.30769230769230771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-0.27978917634090061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0.23118643808298978</v>
      </c>
      <c r="Q107" s="11">
        <f>2*'OddsRatio_working_3-way'!K107*'OddsRatio_working_3-way'!L107*'OddsRatio_working_3-way'!M107</f>
        <v>7.6551800689731719E-2</v>
      </c>
      <c r="R107" s="11">
        <f t="shared" si="36"/>
        <v>0</v>
      </c>
      <c r="S107" s="11">
        <f t="shared" si="37"/>
        <v>-0.82628799693562016</v>
      </c>
      <c r="T107" s="11">
        <f t="shared" si="38"/>
        <v>-0.27360529699854974</v>
      </c>
      <c r="U107" s="11">
        <f>'OddsRatio_working_3-way'!S107-'OddsRatio_working_3-way'!R107^2/3</f>
        <v>-0.82628799693562016</v>
      </c>
      <c r="V107" s="11">
        <f>'OddsRatio_working_3-way'!S107*'OddsRatio_working_3-way'!R107/3-2*'OddsRatio_working_3-way'!R107^3/27-'OddsRatio_working_3-way'!T107</f>
        <v>0.27360529699854974</v>
      </c>
      <c r="W107" s="11">
        <f>'OddsRatio_working_3-way'!V107^2+4*'OddsRatio_working_3-way'!U107^3/27</f>
        <v>-8.7178691204815861E-3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0.14454906404586834</v>
      </c>
      <c r="Y107" s="11">
        <f>IF('OddsRatio_working_3-way'!W107&gt;=0,IF('OddsRatio_working_3-way'!V107+SQRT('OddsRatio_working_3-way'!W107)&gt;0,0,PI()),ACOS('OddsRatio_working_3-way'!V107/(2*'OddsRatio_working_3-way'!X107)))</f>
        <v>0.32886419126198541</v>
      </c>
      <c r="Z107" s="11">
        <f>'OddsRatio_working_3-way'!X107^(1/3)*COS('OddsRatio_working_3-way'!Y107/3)</f>
        <v>0.52166346976446631</v>
      </c>
      <c r="AA107" s="11">
        <f>'OddsRatio_working_3-way'!X107^(1/3)*COS(('OddsRatio_working_3-way'!Y107+2*PI())/3)</f>
        <v>-0.31055514454889155</v>
      </c>
      <c r="AB107" s="11">
        <f>'OddsRatio_working_3-way'!X107^(1/3)*COS(('OddsRatio_working_3-way'!Y107+4*PI())/3)</f>
        <v>-0.21110832521557468</v>
      </c>
      <c r="AC107" s="11">
        <f>'OddsRatio_working_3-way'!X107^(1/3)*SIN('OddsRatio_working_3-way'!Y107/3)</f>
        <v>5.7415647912142605E-2</v>
      </c>
      <c r="AD107" s="11">
        <f>'OddsRatio_working_3-way'!X107^(1/3)*SIN(('OddsRatio_working_3-way'!Y107+2*PI())/3)</f>
        <v>0.423065993086292</v>
      </c>
      <c r="AE107" s="11">
        <f>'OddsRatio_working_3-way'!X107^(1/3)*SIN(('OddsRatio_working_3-way'!Y107+4*PI())/3)</f>
        <v>-0.48048164099843454</v>
      </c>
      <c r="AF107" s="11">
        <f>-'OddsRatio_working_3-way'!U107/(3*'OddsRatio_working_3-way'!X107^(1/3))*COS(('OddsRatio_working_3-way'!Y107)/3)</f>
        <v>0.52166346976446631</v>
      </c>
      <c r="AG107" s="11">
        <f>-'OddsRatio_working_3-way'!U107/(3*'OddsRatio_working_3-way'!X107^(1/3))*COS(('OddsRatio_working_3-way'!Y107+2*PI())/3)</f>
        <v>-0.31055514454889155</v>
      </c>
      <c r="AH107" s="11">
        <f>-'OddsRatio_working_3-way'!U107/(3*'OddsRatio_working_3-way'!X107^(1/3))*COS(('OddsRatio_working_3-way'!Y107+4*PI())/3)</f>
        <v>-0.21110832521557468</v>
      </c>
      <c r="AI107" s="11">
        <f>'OddsRatio_working_3-way'!U107/(3*'OddsRatio_working_3-way'!X107^(1/3))*SIN(('OddsRatio_working_3-way'!Y107)/3)</f>
        <v>-5.7415647912142605E-2</v>
      </c>
      <c r="AJ107" s="11">
        <f>'OddsRatio_working_3-way'!U107/(3*'OddsRatio_working_3-way'!X107^(1/3))*SIN(('OddsRatio_working_3-way'!Y107+2*PI())/3)</f>
        <v>-0.423065993086292</v>
      </c>
      <c r="AK107" s="11">
        <f>'OddsRatio_working_3-way'!U107/(3*'OddsRatio_working_3-way'!X107^(1/3))*SIN(('OddsRatio_working_3-way'!Y107+4*PI())/3)</f>
        <v>0.48048164099843454</v>
      </c>
      <c r="AL107" s="11">
        <f>'OddsRatio_working_3-way'!Z107+'OddsRatio_working_3-way'!AF107</f>
        <v>1.0433269395289326</v>
      </c>
      <c r="AM107" s="11">
        <f>'OddsRatio_working_3-way'!AA107+'OddsRatio_working_3-way'!AG107</f>
        <v>-0.6211102890977831</v>
      </c>
      <c r="AN107" s="11">
        <f>'OddsRatio_working_3-way'!AB107+'OddsRatio_working_3-way'!AH107</f>
        <v>-0.42221665043114937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1.0433269395289326</v>
      </c>
      <c r="AS107" s="11">
        <f>IF(('OddsRatio_working_3-way'!X107=0),IF(Q107&gt;0,-Q107^(1/3),(-Q107)^(1/3)),'OddsRatio_working_3-way'!AM107-'OddsRatio_working_3-way'!R107/3)</f>
        <v>-0.6211102890977831</v>
      </c>
      <c r="AT107" s="11">
        <f>IF(('OddsRatio_working_3-way'!X107=0),IF(Q107&gt;0,-Q107^(1/3),(-Q107)^(1/3)),'OddsRatio_working_3-way'!AN107-'OddsRatio_working_3-way'!R107/3)</f>
        <v>-0.42221665043114937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3.48</v>
      </c>
      <c r="D108" s="9">
        <f t="shared" si="26"/>
        <v>0.45193939667537297</v>
      </c>
      <c r="E108" s="9">
        <f t="shared" si="27"/>
        <v>0.26971369492898906</v>
      </c>
      <c r="F108" s="9">
        <f t="shared" si="28"/>
        <v>0.27834690839563797</v>
      </c>
      <c r="G108" s="9">
        <f t="shared" si="29"/>
        <v>1.0454190115410265</v>
      </c>
      <c r="H108" s="9">
        <f t="shared" si="30"/>
        <v>2.2126860533875909</v>
      </c>
      <c r="I108" s="9">
        <f t="shared" si="31"/>
        <v>3.7076352398912582</v>
      </c>
      <c r="J108" s="9">
        <f t="shared" si="32"/>
        <v>3.5926391486217462</v>
      </c>
      <c r="K108" s="11">
        <f t="shared" si="33"/>
        <v>0.46296296296296291</v>
      </c>
      <c r="L108" s="11">
        <f t="shared" si="34"/>
        <v>0.2785515320334262</v>
      </c>
      <c r="M108" s="11">
        <f t="shared" si="35"/>
        <v>0.28735632183908044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-0.27610990749338016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0.2308663320253625</v>
      </c>
      <c r="Q108" s="11">
        <f>2*'OddsRatio_working_3-way'!K108*'OddsRatio_working_3-way'!L108*'OddsRatio_working_3-way'!M108</f>
        <v>7.4114392303487167E-2</v>
      </c>
      <c r="R108" s="11">
        <f t="shared" si="36"/>
        <v>0</v>
      </c>
      <c r="S108" s="11">
        <f t="shared" si="37"/>
        <v>-0.83613925382557164</v>
      </c>
      <c r="T108" s="11">
        <f t="shared" si="38"/>
        <v>-0.26842351647690904</v>
      </c>
      <c r="U108" s="11">
        <f>'OddsRatio_working_3-way'!S108-'OddsRatio_working_3-way'!R108^2/3</f>
        <v>-0.83613925382557164</v>
      </c>
      <c r="V108" s="11">
        <f>'OddsRatio_working_3-way'!S108*'OddsRatio_working_3-way'!R108/3-2*'OddsRatio_working_3-way'!R108^3/27-'OddsRatio_working_3-way'!T108</f>
        <v>0.26842351647690904</v>
      </c>
      <c r="W108" s="11">
        <f>'OddsRatio_working_3-way'!V108^2+4*'OddsRatio_working_3-way'!U108^3/27</f>
        <v>-1.4551641944679172E-2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0.14714179058183016</v>
      </c>
      <c r="Y108" s="11">
        <f>IF('OddsRatio_working_3-way'!W108&gt;=0,IF('OddsRatio_working_3-way'!V108+SQRT('OddsRatio_working_3-way'!W108)&gt;0,0,PI()),ACOS('OddsRatio_working_3-way'!V108/(2*'OddsRatio_working_3-way'!X108)))</f>
        <v>0.42235689431881984</v>
      </c>
      <c r="Z108" s="11">
        <f>'OddsRatio_working_3-way'!X108^(1/3)*COS('OddsRatio_working_3-way'!Y108/3)</f>
        <v>0.52270950577051323</v>
      </c>
      <c r="AA108" s="11">
        <f>'OddsRatio_working_3-way'!X108^(1/3)*COS(('OddsRatio_working_3-way'!Y108+2*PI())/3)</f>
        <v>-0.3255099778420148</v>
      </c>
      <c r="AB108" s="11">
        <f>'OddsRatio_working_3-way'!X108^(1/3)*COS(('OddsRatio_working_3-way'!Y108+4*PI())/3)</f>
        <v>-0.19719952792849818</v>
      </c>
      <c r="AC108" s="11">
        <f>'OddsRatio_working_3-way'!X108^(1/3)*SIN('OddsRatio_working_3-way'!Y108/3)</f>
        <v>7.4080072797410773E-2</v>
      </c>
      <c r="AD108" s="11">
        <f>'OddsRatio_working_3-way'!X108^(1/3)*SIN(('OddsRatio_working_3-way'!Y108+2*PI())/3)</f>
        <v>0.41563967439816779</v>
      </c>
      <c r="AE108" s="11">
        <f>'OddsRatio_working_3-way'!X108^(1/3)*SIN(('OddsRatio_working_3-way'!Y108+4*PI())/3)</f>
        <v>-0.48971974719557854</v>
      </c>
      <c r="AF108" s="11">
        <f>-'OddsRatio_working_3-way'!U108/(3*'OddsRatio_working_3-way'!X108^(1/3))*COS(('OddsRatio_working_3-way'!Y108)/3)</f>
        <v>0.52270950577051323</v>
      </c>
      <c r="AG108" s="11">
        <f>-'OddsRatio_working_3-way'!U108/(3*'OddsRatio_working_3-way'!X108^(1/3))*COS(('OddsRatio_working_3-way'!Y108+2*PI())/3)</f>
        <v>-0.3255099778420148</v>
      </c>
      <c r="AH108" s="11">
        <f>-'OddsRatio_working_3-way'!U108/(3*'OddsRatio_working_3-way'!X108^(1/3))*COS(('OddsRatio_working_3-way'!Y108+4*PI())/3)</f>
        <v>-0.19719952792849818</v>
      </c>
      <c r="AI108" s="11">
        <f>'OddsRatio_working_3-way'!U108/(3*'OddsRatio_working_3-way'!X108^(1/3))*SIN(('OddsRatio_working_3-way'!Y108)/3)</f>
        <v>-7.4080072797410773E-2</v>
      </c>
      <c r="AJ108" s="11">
        <f>'OddsRatio_working_3-way'!U108/(3*'OddsRatio_working_3-way'!X108^(1/3))*SIN(('OddsRatio_working_3-way'!Y108+2*PI())/3)</f>
        <v>-0.41563967439816779</v>
      </c>
      <c r="AK108" s="11">
        <f>'OddsRatio_working_3-way'!U108/(3*'OddsRatio_working_3-way'!X108^(1/3))*SIN(('OddsRatio_working_3-way'!Y108+4*PI())/3)</f>
        <v>0.48971974719557854</v>
      </c>
      <c r="AL108" s="11">
        <f>'OddsRatio_working_3-way'!Z108+'OddsRatio_working_3-way'!AF108</f>
        <v>1.0454190115410265</v>
      </c>
      <c r="AM108" s="11">
        <f>'OddsRatio_working_3-way'!AA108+'OddsRatio_working_3-way'!AG108</f>
        <v>-0.65101995568402959</v>
      </c>
      <c r="AN108" s="11">
        <f>'OddsRatio_working_3-way'!AB108+'OddsRatio_working_3-way'!AH108</f>
        <v>-0.39439905585699636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1.0454190115410265</v>
      </c>
      <c r="AS108" s="11">
        <f>IF(('OddsRatio_working_3-way'!X108=0),IF(Q108&gt;0,-Q108^(1/3),(-Q108)^(1/3)),'OddsRatio_working_3-way'!AM108-'OddsRatio_working_3-way'!R108/3)</f>
        <v>-0.65101995568402959</v>
      </c>
      <c r="AT108" s="11">
        <f>IF(('OddsRatio_working_3-way'!X108=0),IF(Q108&gt;0,-Q108^(1/3),(-Q108)^(1/3)),'OddsRatio_working_3-way'!AN108-'OddsRatio_working_3-way'!R108/3)</f>
        <v>-0.39439905585699636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2.93</v>
      </c>
      <c r="B109" s="4">
        <f>IF('True_Odds_Calculator_3-way'!B108="","",'True_Odds_Calculator_3-way'!B108)</f>
        <v>3.46</v>
      </c>
      <c r="C109" s="4">
        <f>IF('True_Odds_Calculator_3-way'!C108="","",'True_Odds_Calculator_3-way'!C108)</f>
        <v>2.5099999999999998</v>
      </c>
      <c r="D109" s="9">
        <f t="shared" si="26"/>
        <v>0.33166147772211213</v>
      </c>
      <c r="E109" s="9">
        <f t="shared" si="27"/>
        <v>0.28022993206947344</v>
      </c>
      <c r="F109" s="9">
        <f t="shared" si="28"/>
        <v>0.38810859020841443</v>
      </c>
      <c r="G109" s="9">
        <f t="shared" si="29"/>
        <v>1.0441049474893587</v>
      </c>
      <c r="H109" s="9">
        <f t="shared" si="30"/>
        <v>3.0151225486544626</v>
      </c>
      <c r="I109" s="9">
        <f t="shared" si="31"/>
        <v>3.5684981708238226</v>
      </c>
      <c r="J109" s="9">
        <f t="shared" si="32"/>
        <v>2.5765984707089316</v>
      </c>
      <c r="K109" s="11">
        <f t="shared" si="33"/>
        <v>0.34129692832764502</v>
      </c>
      <c r="L109" s="11">
        <f t="shared" si="34"/>
        <v>0.28901734104046245</v>
      </c>
      <c r="M109" s="11">
        <f t="shared" si="35"/>
        <v>0.39840637450199207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-0.2817422138076745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0.23186466586061599</v>
      </c>
      <c r="Q109" s="11">
        <f>2*'OddsRatio_working_3-way'!K109*'OddsRatio_working_3-way'!L109*'OddsRatio_working_3-way'!M109</f>
        <v>7.8598191817157978E-2</v>
      </c>
      <c r="R109" s="11">
        <f t="shared" si="36"/>
        <v>0</v>
      </c>
      <c r="S109" s="11">
        <f t="shared" si="37"/>
        <v>-0.8229674308546947</v>
      </c>
      <c r="T109" s="11">
        <f t="shared" si="38"/>
        <v>-0.2789720104592186</v>
      </c>
      <c r="U109" s="11">
        <f>'OddsRatio_working_3-way'!S109-'OddsRatio_working_3-way'!R109^2/3</f>
        <v>-0.8229674308546947</v>
      </c>
      <c r="V109" s="11">
        <f>'OddsRatio_working_3-way'!S109*'OddsRatio_working_3-way'!R109/3-2*'OddsRatio_working_3-way'!R109^3/27-'OddsRatio_working_3-way'!T109</f>
        <v>0.2789720104592186</v>
      </c>
      <c r="W109" s="11">
        <f>'OddsRatio_working_3-way'!V109^2+4*'OddsRatio_working_3-way'!U109^3/27</f>
        <v>-4.7487787935407005E-3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0.14367860088857967</v>
      </c>
      <c r="Y109" s="11">
        <f>IF('OddsRatio_working_3-way'!W109&gt;=0,IF('OddsRatio_working_3-way'!V109+SQRT('OddsRatio_working_3-way'!W109)&gt;0,0,PI()),ACOS('OddsRatio_working_3-way'!V109/(2*'OddsRatio_working_3-way'!X109)))</f>
        <v>0.24217104258392674</v>
      </c>
      <c r="Z109" s="11">
        <f>'OddsRatio_working_3-way'!X109^(1/3)*COS('OddsRatio_working_3-way'!Y109/3)</f>
        <v>0.52205247374467934</v>
      </c>
      <c r="AA109" s="11">
        <f>'OddsRatio_working_3-way'!X109^(1/3)*COS(('OddsRatio_working_3-way'!Y109+2*PI())/3)</f>
        <v>-0.29760175746288425</v>
      </c>
      <c r="AB109" s="11">
        <f>'OddsRatio_working_3-way'!X109^(1/3)*COS(('OddsRatio_working_3-way'!Y109+4*PI())/3)</f>
        <v>-0.224450716281795</v>
      </c>
      <c r="AC109" s="11">
        <f>'OddsRatio_working_3-way'!X109^(1/3)*SIN('OddsRatio_working_3-way'!Y109/3)</f>
        <v>4.2233773317403293E-2</v>
      </c>
      <c r="AD109" s="11">
        <f>'OddsRatio_working_3-way'!X109^(1/3)*SIN(('OddsRatio_working_3-way'!Y109+2*PI())/3)</f>
        <v>0.43099381771269935</v>
      </c>
      <c r="AE109" s="11">
        <f>'OddsRatio_working_3-way'!X109^(1/3)*SIN(('OddsRatio_working_3-way'!Y109+4*PI())/3)</f>
        <v>-0.47322759103010265</v>
      </c>
      <c r="AF109" s="11">
        <f>-'OddsRatio_working_3-way'!U109/(3*'OddsRatio_working_3-way'!X109^(1/3))*COS(('OddsRatio_working_3-way'!Y109)/3)</f>
        <v>0.52205247374467934</v>
      </c>
      <c r="AG109" s="11">
        <f>-'OddsRatio_working_3-way'!U109/(3*'OddsRatio_working_3-way'!X109^(1/3))*COS(('OddsRatio_working_3-way'!Y109+2*PI())/3)</f>
        <v>-0.29760175746288425</v>
      </c>
      <c r="AH109" s="11">
        <f>-'OddsRatio_working_3-way'!U109/(3*'OddsRatio_working_3-way'!X109^(1/3))*COS(('OddsRatio_working_3-way'!Y109+4*PI())/3)</f>
        <v>-0.224450716281795</v>
      </c>
      <c r="AI109" s="11">
        <f>'OddsRatio_working_3-way'!U109/(3*'OddsRatio_working_3-way'!X109^(1/3))*SIN(('OddsRatio_working_3-way'!Y109)/3)</f>
        <v>-4.2233773317403293E-2</v>
      </c>
      <c r="AJ109" s="11">
        <f>'OddsRatio_working_3-way'!U109/(3*'OddsRatio_working_3-way'!X109^(1/3))*SIN(('OddsRatio_working_3-way'!Y109+2*PI())/3)</f>
        <v>-0.43099381771269935</v>
      </c>
      <c r="AK109" s="11">
        <f>'OddsRatio_working_3-way'!U109/(3*'OddsRatio_working_3-way'!X109^(1/3))*SIN(('OddsRatio_working_3-way'!Y109+4*PI())/3)</f>
        <v>0.47322759103010265</v>
      </c>
      <c r="AL109" s="11">
        <f>'OddsRatio_working_3-way'!Z109+'OddsRatio_working_3-way'!AF109</f>
        <v>1.0441049474893587</v>
      </c>
      <c r="AM109" s="11">
        <f>'OddsRatio_working_3-way'!AA109+'OddsRatio_working_3-way'!AG109</f>
        <v>-0.59520351492576851</v>
      </c>
      <c r="AN109" s="11">
        <f>'OddsRatio_working_3-way'!AB109+'OddsRatio_working_3-way'!AH109</f>
        <v>-0.44890143256359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1.0441049474893587</v>
      </c>
      <c r="AS109" s="11">
        <f>IF(('OddsRatio_working_3-way'!X109=0),IF(Q109&gt;0,-Q109^(1/3),(-Q109)^(1/3)),'OddsRatio_working_3-way'!AM109-'OddsRatio_working_3-way'!R109/3)</f>
        <v>-0.59520351492576851</v>
      </c>
      <c r="AT109" s="11">
        <f>IF(('OddsRatio_working_3-way'!X109=0),IF(Q109&gt;0,-Q109^(1/3),(-Q109)^(1/3)),'OddsRatio_working_3-way'!AN109-'OddsRatio_working_3-way'!R109/3)</f>
        <v>-0.44890143256359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2.06</v>
      </c>
      <c r="B110" s="4">
        <f>IF('True_Odds_Calculator_3-way'!B109="","",'True_Odds_Calculator_3-way'!B109)</f>
        <v>3.29</v>
      </c>
      <c r="C110" s="4">
        <f>IF('True_Odds_Calculator_3-way'!C109="","",'True_Odds_Calculator_3-way'!C109)</f>
        <v>3.91</v>
      </c>
      <c r="D110" s="9">
        <f t="shared" si="26"/>
        <v>0.46798272172000821</v>
      </c>
      <c r="E110" s="9">
        <f t="shared" si="27"/>
        <v>0.28935319046578073</v>
      </c>
      <c r="F110" s="9">
        <f t="shared" si="28"/>
        <v>0.24266408781421109</v>
      </c>
      <c r="G110" s="9">
        <f t="shared" si="29"/>
        <v>1.0724821012030004</v>
      </c>
      <c r="H110" s="9">
        <f t="shared" si="30"/>
        <v>2.1368310272751803</v>
      </c>
      <c r="I110" s="9">
        <f t="shared" si="31"/>
        <v>3.4559840117548704</v>
      </c>
      <c r="J110" s="9">
        <f t="shared" si="32"/>
        <v>4.1209229145007304</v>
      </c>
      <c r="K110" s="11">
        <f t="shared" si="33"/>
        <v>0.4854368932038835</v>
      </c>
      <c r="L110" s="11">
        <f t="shared" si="34"/>
        <v>0.303951367781155</v>
      </c>
      <c r="M110" s="11">
        <f t="shared" si="35"/>
        <v>0.25575447570332482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-0.26655968154126208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0.2362296777381907</v>
      </c>
      <c r="Q110" s="11">
        <f>2*'OddsRatio_working_3-way'!K110*'OddsRatio_working_3-way'!L110*'OddsRatio_working_3-way'!M110</f>
        <v>7.5472740491434709E-2</v>
      </c>
      <c r="R110" s="11">
        <f t="shared" si="36"/>
        <v>0</v>
      </c>
      <c r="S110" s="11">
        <f t="shared" si="37"/>
        <v>-0.88621683659095885</v>
      </c>
      <c r="T110" s="11">
        <f t="shared" si="38"/>
        <v>-0.28313636951787818</v>
      </c>
      <c r="U110" s="11">
        <f>'OddsRatio_working_3-way'!S110-'OddsRatio_working_3-way'!R110^2/3</f>
        <v>-0.88621683659095885</v>
      </c>
      <c r="V110" s="11">
        <f>'OddsRatio_working_3-way'!S110*'OddsRatio_working_3-way'!R110/3-2*'OddsRatio_working_3-way'!R110^3/27-'OddsRatio_working_3-way'!T110</f>
        <v>0.28313636951787818</v>
      </c>
      <c r="W110" s="11">
        <f>'OddsRatio_working_3-way'!V110^2+4*'OddsRatio_working_3-way'!U110^3/27</f>
        <v>-2.2947459745715992E-2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0.16055658152928554</v>
      </c>
      <c r="Y110" s="11">
        <f>IF('OddsRatio_working_3-way'!W110&gt;=0,IF('OddsRatio_working_3-way'!V110+SQRT('OddsRatio_working_3-way'!W110)&gt;0,0,PI()),ACOS('OddsRatio_working_3-way'!V110/(2*'OddsRatio_working_3-way'!X110)))</f>
        <v>0.49127111859523431</v>
      </c>
      <c r="Z110" s="11">
        <f>'OddsRatio_working_3-way'!X110^(1/3)*COS('OddsRatio_working_3-way'!Y110/3)</f>
        <v>0.53624105060150018</v>
      </c>
      <c r="AA110" s="11">
        <f>'OddsRatio_working_3-way'!X110^(1/3)*COS(('OddsRatio_working_3-way'!Y110+2*PI())/3)</f>
        <v>-0.34485618119218836</v>
      </c>
      <c r="AB110" s="11">
        <f>'OddsRatio_working_3-way'!X110^(1/3)*COS(('OddsRatio_working_3-way'!Y110+4*PI())/3)</f>
        <v>-0.19138486940931168</v>
      </c>
      <c r="AC110" s="11">
        <f>'OddsRatio_working_3-way'!X110^(1/3)*SIN('OddsRatio_working_3-way'!Y110/3)</f>
        <v>8.8606703170728815E-2</v>
      </c>
      <c r="AD110" s="11">
        <f>'OddsRatio_working_3-way'!X110^(1/3)*SIN(('OddsRatio_working_3-way'!Y110+2*PI())/3)</f>
        <v>0.42009502078759137</v>
      </c>
      <c r="AE110" s="11">
        <f>'OddsRatio_working_3-way'!X110^(1/3)*SIN(('OddsRatio_working_3-way'!Y110+4*PI())/3)</f>
        <v>-0.50870172395832014</v>
      </c>
      <c r="AF110" s="11">
        <f>-'OddsRatio_working_3-way'!U110/(3*'OddsRatio_working_3-way'!X110^(1/3))*COS(('OddsRatio_working_3-way'!Y110)/3)</f>
        <v>0.53624105060150018</v>
      </c>
      <c r="AG110" s="11">
        <f>-'OddsRatio_working_3-way'!U110/(3*'OddsRatio_working_3-way'!X110^(1/3))*COS(('OddsRatio_working_3-way'!Y110+2*PI())/3)</f>
        <v>-0.34485618119218836</v>
      </c>
      <c r="AH110" s="11">
        <f>-'OddsRatio_working_3-way'!U110/(3*'OddsRatio_working_3-way'!X110^(1/3))*COS(('OddsRatio_working_3-way'!Y110+4*PI())/3)</f>
        <v>-0.19138486940931168</v>
      </c>
      <c r="AI110" s="11">
        <f>'OddsRatio_working_3-way'!U110/(3*'OddsRatio_working_3-way'!X110^(1/3))*SIN(('OddsRatio_working_3-way'!Y110)/3)</f>
        <v>-8.8606703170728815E-2</v>
      </c>
      <c r="AJ110" s="11">
        <f>'OddsRatio_working_3-way'!U110/(3*'OddsRatio_working_3-way'!X110^(1/3))*SIN(('OddsRatio_working_3-way'!Y110+2*PI())/3)</f>
        <v>-0.42009502078759137</v>
      </c>
      <c r="AK110" s="11">
        <f>'OddsRatio_working_3-way'!U110/(3*'OddsRatio_working_3-way'!X110^(1/3))*SIN(('OddsRatio_working_3-way'!Y110+4*PI())/3)</f>
        <v>0.50870172395832014</v>
      </c>
      <c r="AL110" s="11">
        <f>'OddsRatio_working_3-way'!Z110+'OddsRatio_working_3-way'!AF110</f>
        <v>1.0724821012030004</v>
      </c>
      <c r="AM110" s="11">
        <f>'OddsRatio_working_3-way'!AA110+'OddsRatio_working_3-way'!AG110</f>
        <v>-0.68971236238437672</v>
      </c>
      <c r="AN110" s="11">
        <f>'OddsRatio_working_3-way'!AB110+'OddsRatio_working_3-way'!AH110</f>
        <v>-0.38276973881862336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1.0724821012030004</v>
      </c>
      <c r="AS110" s="11">
        <f>IF(('OddsRatio_working_3-way'!X110=0),IF(Q110&gt;0,-Q110^(1/3),(-Q110)^(1/3)),'OddsRatio_working_3-way'!AM110-'OddsRatio_working_3-way'!R110/3)</f>
        <v>-0.68971236238437672</v>
      </c>
      <c r="AT110" s="11">
        <f>IF(('OddsRatio_working_3-way'!X110=0),IF(Q110&gt;0,-Q110^(1/3),(-Q110)^(1/3)),'OddsRatio_working_3-way'!AN110-'OddsRatio_working_3-way'!R110/3)</f>
        <v>-0.38276973881862336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2.52</v>
      </c>
      <c r="B111" s="4">
        <f>IF('True_Odds_Calculator_3-way'!B110="","",'True_Odds_Calculator_3-way'!B110)</f>
        <v>2.97</v>
      </c>
      <c r="C111" s="4">
        <f>IF('True_Odds_Calculator_3-way'!C110="","",'True_Odds_Calculator_3-way'!C110)</f>
        <v>3.22</v>
      </c>
      <c r="D111" s="9">
        <f t="shared" si="26"/>
        <v>0.38118660823981992</v>
      </c>
      <c r="E111" s="9">
        <f t="shared" si="27"/>
        <v>0.32216546548788005</v>
      </c>
      <c r="F111" s="9">
        <f t="shared" si="28"/>
        <v>0.29664792627230013</v>
      </c>
      <c r="G111" s="9">
        <f t="shared" si="29"/>
        <v>1.0680177758771165</v>
      </c>
      <c r="H111" s="9">
        <f t="shared" si="30"/>
        <v>2.6233870193332174</v>
      </c>
      <c r="I111" s="9">
        <f t="shared" si="31"/>
        <v>3.1039950184779204</v>
      </c>
      <c r="J111" s="9">
        <f t="shared" si="32"/>
        <v>3.3709994624471986</v>
      </c>
      <c r="K111" s="11">
        <f t="shared" si="33"/>
        <v>0.3968253968253968</v>
      </c>
      <c r="L111" s="11">
        <f t="shared" si="34"/>
        <v>0.33670033670033667</v>
      </c>
      <c r="M111" s="11">
        <f t="shared" si="35"/>
        <v>0.3105590062111801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-0.27583535243990742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0.23693174141759366</v>
      </c>
      <c r="Q111" s="11">
        <f>2*'OddsRatio_working_3-way'!K111*'OddsRatio_working_3-way'!L111*'OddsRatio_working_3-way'!M111</f>
        <v>8.2988350759227197E-2</v>
      </c>
      <c r="R111" s="11">
        <f t="shared" si="36"/>
        <v>0</v>
      </c>
      <c r="S111" s="11">
        <f t="shared" si="37"/>
        <v>-0.8589607507587731</v>
      </c>
      <c r="T111" s="11">
        <f t="shared" si="38"/>
        <v>-0.30086190919746869</v>
      </c>
      <c r="U111" s="11">
        <f>'OddsRatio_working_3-way'!S111-'OddsRatio_working_3-way'!R111^2/3</f>
        <v>-0.8589607507587731</v>
      </c>
      <c r="V111" s="11">
        <f>'OddsRatio_working_3-way'!S111*'OddsRatio_working_3-way'!R111/3-2*'OddsRatio_working_3-way'!R111^3/27-'OddsRatio_working_3-way'!T111</f>
        <v>0.30086190919746869</v>
      </c>
      <c r="W111" s="11">
        <f>'OddsRatio_working_3-way'!V111^2+4*'OddsRatio_working_3-way'!U111^3/27</f>
        <v>-3.3714299883827598E-3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0.1532068196869257</v>
      </c>
      <c r="Y111" s="11">
        <f>IF('OddsRatio_working_3-way'!W111&gt;=0,IF('OddsRatio_working_3-way'!V111+SQRT('OddsRatio_working_3-way'!W111)&gt;0,0,PI()),ACOS('OddsRatio_working_3-way'!V111/(2*'OddsRatio_working_3-way'!X111)))</f>
        <v>0.19064834650646367</v>
      </c>
      <c r="Z111" s="11">
        <f>'OddsRatio_working_3-way'!X111^(1/3)*COS('OddsRatio_working_3-way'!Y111/3)</f>
        <v>0.53400888793855827</v>
      </c>
      <c r="AA111" s="11">
        <f>'OddsRatio_working_3-way'!X111^(1/3)*COS(('OddsRatio_working_3-way'!Y111+2*PI())/3)</f>
        <v>-0.29643348390709429</v>
      </c>
      <c r="AB111" s="11">
        <f>'OddsRatio_working_3-way'!X111^(1/3)*COS(('OddsRatio_working_3-way'!Y111+4*PI())/3)</f>
        <v>-0.2375754040314641</v>
      </c>
      <c r="AC111" s="11">
        <f>'OddsRatio_working_3-way'!X111^(1/3)*SIN('OddsRatio_working_3-way'!Y111/3)</f>
        <v>3.3981728260179742E-2</v>
      </c>
      <c r="AD111" s="11">
        <f>'OddsRatio_working_3-way'!X111^(1/3)*SIN(('OddsRatio_working_3-way'!Y111+2*PI())/3)</f>
        <v>0.44547439867137917</v>
      </c>
      <c r="AE111" s="11">
        <f>'OddsRatio_working_3-way'!X111^(1/3)*SIN(('OddsRatio_working_3-way'!Y111+4*PI())/3)</f>
        <v>-0.47945612693155881</v>
      </c>
      <c r="AF111" s="11">
        <f>-'OddsRatio_working_3-way'!U111/(3*'OddsRatio_working_3-way'!X111^(1/3))*COS(('OddsRatio_working_3-way'!Y111)/3)</f>
        <v>0.53400888793855816</v>
      </c>
      <c r="AG111" s="11">
        <f>-'OddsRatio_working_3-way'!U111/(3*'OddsRatio_working_3-way'!X111^(1/3))*COS(('OddsRatio_working_3-way'!Y111+2*PI())/3)</f>
        <v>-0.29643348390709423</v>
      </c>
      <c r="AH111" s="11">
        <f>-'OddsRatio_working_3-way'!U111/(3*'OddsRatio_working_3-way'!X111^(1/3))*COS(('OddsRatio_working_3-way'!Y111+4*PI())/3)</f>
        <v>-0.23757540403146404</v>
      </c>
      <c r="AI111" s="11">
        <f>'OddsRatio_working_3-way'!U111/(3*'OddsRatio_working_3-way'!X111^(1/3))*SIN(('OddsRatio_working_3-way'!Y111)/3)</f>
        <v>-3.3981728260179735E-2</v>
      </c>
      <c r="AJ111" s="11">
        <f>'OddsRatio_working_3-way'!U111/(3*'OddsRatio_working_3-way'!X111^(1/3))*SIN(('OddsRatio_working_3-way'!Y111+2*PI())/3)</f>
        <v>-0.44547439867137911</v>
      </c>
      <c r="AK111" s="11">
        <f>'OddsRatio_working_3-way'!U111/(3*'OddsRatio_working_3-way'!X111^(1/3))*SIN(('OddsRatio_working_3-way'!Y111+4*PI())/3)</f>
        <v>0.4794561269315587</v>
      </c>
      <c r="AL111" s="11">
        <f>'OddsRatio_working_3-way'!Z111+'OddsRatio_working_3-way'!AF111</f>
        <v>1.0680177758771165</v>
      </c>
      <c r="AM111" s="11">
        <f>'OddsRatio_working_3-way'!AA111+'OddsRatio_working_3-way'!AG111</f>
        <v>-0.59286696781418846</v>
      </c>
      <c r="AN111" s="11">
        <f>'OddsRatio_working_3-way'!AB111+'OddsRatio_working_3-way'!AH111</f>
        <v>-0.47515080806292814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1.0680177758771165</v>
      </c>
      <c r="AS111" s="11">
        <f>IF(('OddsRatio_working_3-way'!X111=0),IF(Q111&gt;0,-Q111^(1/3),(-Q111)^(1/3)),'OddsRatio_working_3-way'!AM111-'OddsRatio_working_3-way'!R111/3)</f>
        <v>-0.59286696781418846</v>
      </c>
      <c r="AT111" s="11">
        <f>IF(('OddsRatio_working_3-way'!X111=0),IF(Q111&gt;0,-Q111^(1/3),(-Q111)^(1/3)),'OddsRatio_working_3-way'!AN111-'OddsRatio_working_3-way'!R111/3)</f>
        <v>-0.47515080806292814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2.35</v>
      </c>
      <c r="B112" s="4">
        <f>IF('True_Odds_Calculator_3-way'!B111="","",'True_Odds_Calculator_3-way'!B111)</f>
        <v>3.12</v>
      </c>
      <c r="C112" s="4">
        <f>IF('True_Odds_Calculator_3-way'!C111="","",'True_Odds_Calculator_3-way'!C111)</f>
        <v>3.49</v>
      </c>
      <c r="D112" s="9">
        <f t="shared" si="26"/>
        <v>0.41354137069616209</v>
      </c>
      <c r="E112" s="9">
        <f t="shared" si="27"/>
        <v>0.30988519790293756</v>
      </c>
      <c r="F112" s="9">
        <f t="shared" si="28"/>
        <v>0.27657343140090029</v>
      </c>
      <c r="G112" s="9">
        <f t="shared" si="29"/>
        <v>1.0504724080036425</v>
      </c>
      <c r="H112" s="9">
        <f t="shared" si="30"/>
        <v>2.4181377508049176</v>
      </c>
      <c r="I112" s="9">
        <f t="shared" si="31"/>
        <v>3.2270015049677223</v>
      </c>
      <c r="J112" s="9">
        <f t="shared" si="32"/>
        <v>3.6156762959290702</v>
      </c>
      <c r="K112" s="11">
        <f t="shared" si="33"/>
        <v>0.42553191489361702</v>
      </c>
      <c r="L112" s="11">
        <f t="shared" si="34"/>
        <v>0.32051282051282048</v>
      </c>
      <c r="M112" s="11">
        <f t="shared" si="35"/>
        <v>0.28653295128939826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-0.27849736680438386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0.23291549231925987</v>
      </c>
      <c r="Q112" s="11">
        <f>2*'OddsRatio_working_3-way'!K112*'OddsRatio_working_3-way'!L112*'OddsRatio_working_3-way'!M112</f>
        <v>7.8159561180959694E-2</v>
      </c>
      <c r="R112" s="11">
        <f t="shared" si="36"/>
        <v>0</v>
      </c>
      <c r="S112" s="11">
        <f t="shared" si="37"/>
        <v>-0.83632924430075262</v>
      </c>
      <c r="T112" s="11">
        <f t="shared" si="38"/>
        <v>-0.28064739741635997</v>
      </c>
      <c r="U112" s="11">
        <f>'OddsRatio_working_3-way'!S112-'OddsRatio_working_3-way'!R112^2/3</f>
        <v>-0.83632924430075262</v>
      </c>
      <c r="V112" s="11">
        <f>'OddsRatio_working_3-way'!S112*'OddsRatio_working_3-way'!R112/3-2*'OddsRatio_working_3-way'!R112^3/27-'OddsRatio_working_3-way'!T112</f>
        <v>0.28064739741635997</v>
      </c>
      <c r="W112" s="11">
        <f>'OddsRatio_working_3-way'!V112^2+4*'OddsRatio_working_3-way'!U112^3/27</f>
        <v>-7.8989124688882278E-3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0.14719194453626233</v>
      </c>
      <c r="Y112" s="11">
        <f>IF('OddsRatio_working_3-way'!W112&gt;=0,IF('OddsRatio_working_3-way'!V112+SQRT('OddsRatio_working_3-way'!W112)&gt;0,0,PI()),ACOS('OddsRatio_working_3-way'!V112/(2*'OddsRatio_working_3-way'!X112)))</f>
        <v>0.30668975978078095</v>
      </c>
      <c r="Z112" s="11">
        <f>'OddsRatio_working_3-way'!X112^(1/3)*COS('OddsRatio_working_3-way'!Y112/3)</f>
        <v>0.52523620400182125</v>
      </c>
      <c r="AA112" s="11">
        <f>'OddsRatio_working_3-way'!X112^(1/3)*COS(('OddsRatio_working_3-way'!Y112+2*PI())/3)</f>
        <v>-0.30928188431124315</v>
      </c>
      <c r="AB112" s="11">
        <f>'OddsRatio_working_3-way'!X112^(1/3)*COS(('OddsRatio_working_3-way'!Y112+4*PI())/3)</f>
        <v>-0.21595431969057818</v>
      </c>
      <c r="AC112" s="11">
        <f>'OddsRatio_working_3-way'!X112^(1/3)*SIN('OddsRatio_working_3-way'!Y112/3)</f>
        <v>5.3882694556553312E-2</v>
      </c>
      <c r="AD112" s="11">
        <f>'OddsRatio_working_3-way'!X112^(1/3)*SIN(('OddsRatio_working_3-way'!Y112+2*PI())/3)</f>
        <v>0.42792654837460642</v>
      </c>
      <c r="AE112" s="11">
        <f>'OddsRatio_working_3-way'!X112^(1/3)*SIN(('OddsRatio_working_3-way'!Y112+4*PI())/3)</f>
        <v>-0.48180924293115956</v>
      </c>
      <c r="AF112" s="11">
        <f>-'OddsRatio_working_3-way'!U112/(3*'OddsRatio_working_3-way'!X112^(1/3))*COS(('OddsRatio_working_3-way'!Y112)/3)</f>
        <v>0.52523620400182114</v>
      </c>
      <c r="AG112" s="11">
        <f>-'OddsRatio_working_3-way'!U112/(3*'OddsRatio_working_3-way'!X112^(1/3))*COS(('OddsRatio_working_3-way'!Y112+2*PI())/3)</f>
        <v>-0.30928188431124309</v>
      </c>
      <c r="AH112" s="11">
        <f>-'OddsRatio_working_3-way'!U112/(3*'OddsRatio_working_3-way'!X112^(1/3))*COS(('OddsRatio_working_3-way'!Y112+4*PI())/3)</f>
        <v>-0.21595431969057813</v>
      </c>
      <c r="AI112" s="11">
        <f>'OddsRatio_working_3-way'!U112/(3*'OddsRatio_working_3-way'!X112^(1/3))*SIN(('OddsRatio_working_3-way'!Y112)/3)</f>
        <v>-5.3882694556553298E-2</v>
      </c>
      <c r="AJ112" s="11">
        <f>'OddsRatio_working_3-way'!U112/(3*'OddsRatio_working_3-way'!X112^(1/3))*SIN(('OddsRatio_working_3-way'!Y112+2*PI())/3)</f>
        <v>-0.42792654837460636</v>
      </c>
      <c r="AK112" s="11">
        <f>'OddsRatio_working_3-way'!U112/(3*'OddsRatio_working_3-way'!X112^(1/3))*SIN(('OddsRatio_working_3-way'!Y112+4*PI())/3)</f>
        <v>0.48180924293115951</v>
      </c>
      <c r="AL112" s="11">
        <f>'OddsRatio_working_3-way'!Z112+'OddsRatio_working_3-way'!AF112</f>
        <v>1.0504724080036425</v>
      </c>
      <c r="AM112" s="11">
        <f>'OddsRatio_working_3-way'!AA112+'OddsRatio_working_3-way'!AG112</f>
        <v>-0.6185637686224863</v>
      </c>
      <c r="AN112" s="11">
        <f>'OddsRatio_working_3-way'!AB112+'OddsRatio_working_3-way'!AH112</f>
        <v>-0.43190863938115631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1.0504724080036425</v>
      </c>
      <c r="AS112" s="11">
        <f>IF(('OddsRatio_working_3-way'!X112=0),IF(Q112&gt;0,-Q112^(1/3),(-Q112)^(1/3)),'OddsRatio_working_3-way'!AM112-'OddsRatio_working_3-way'!R112/3)</f>
        <v>-0.6185637686224863</v>
      </c>
      <c r="AT112" s="11">
        <f>IF(('OddsRatio_working_3-way'!X112=0),IF(Q112&gt;0,-Q112^(1/3),(-Q112)^(1/3)),'OddsRatio_working_3-way'!AN112-'OddsRatio_working_3-way'!R112/3)</f>
        <v>-0.43190863938115631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3.76</v>
      </c>
      <c r="C113" s="4">
        <f>IF('True_Odds_Calculator_3-way'!C112="","",'True_Odds_Calculator_3-way'!C112)</f>
        <v>4.6399999999999997</v>
      </c>
      <c r="D113" s="9">
        <f t="shared" si="26"/>
        <v>0.54411101825458863</v>
      </c>
      <c r="E113" s="9">
        <f t="shared" si="27"/>
        <v>0.25222359113889914</v>
      </c>
      <c r="F113" s="9">
        <f t="shared" si="28"/>
        <v>0.20366539060651243</v>
      </c>
      <c r="G113" s="9">
        <f t="shared" si="29"/>
        <v>1.0741797793300418</v>
      </c>
      <c r="H113" s="9">
        <f t="shared" si="30"/>
        <v>1.8378602278774323</v>
      </c>
      <c r="I113" s="9">
        <f t="shared" si="31"/>
        <v>3.9647361909509153</v>
      </c>
      <c r="J113" s="9">
        <f t="shared" si="32"/>
        <v>4.9100143967613512</v>
      </c>
      <c r="K113" s="11">
        <f t="shared" si="33"/>
        <v>0.5617977528089888</v>
      </c>
      <c r="L113" s="11">
        <f t="shared" si="34"/>
        <v>0.26595744680851063</v>
      </c>
      <c r="M113" s="11">
        <f t="shared" si="35"/>
        <v>0.21551724137931036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-0.25233601523407556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0.23120574245509332</v>
      </c>
      <c r="Q113" s="11">
        <f>2*'OddsRatio_working_3-way'!K113*'OddsRatio_working_3-way'!L113*'OddsRatio_working_3-way'!M113</f>
        <v>6.4402713775792E-2</v>
      </c>
      <c r="R113" s="11">
        <f t="shared" si="36"/>
        <v>0</v>
      </c>
      <c r="S113" s="11">
        <f t="shared" si="37"/>
        <v>-0.91626136776638456</v>
      </c>
      <c r="T113" s="11">
        <f t="shared" si="38"/>
        <v>-0.25522600773436893</v>
      </c>
      <c r="U113" s="11">
        <f>'OddsRatio_working_3-way'!S113-'OddsRatio_working_3-way'!R113^2/3</f>
        <v>-0.91626136776638456</v>
      </c>
      <c r="V113" s="11">
        <f>'OddsRatio_working_3-way'!S113*'OddsRatio_working_3-way'!R113/3-2*'OddsRatio_working_3-way'!R113^3/27-'OddsRatio_working_3-way'!T113</f>
        <v>0.25522600773436893</v>
      </c>
      <c r="W113" s="11">
        <f>'OddsRatio_working_3-way'!V113^2+4*'OddsRatio_working_3-way'!U113^3/27</f>
        <v>-4.8820187245613461E-2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0.16879018208239899</v>
      </c>
      <c r="Y113" s="11">
        <f>IF('OddsRatio_working_3-way'!W113&gt;=0,IF('OddsRatio_working_3-way'!V113+SQRT('OddsRatio_working_3-way'!W113)&gt;0,0,PI()),ACOS('OddsRatio_working_3-way'!V113/(2*'OddsRatio_working_3-way'!X113)))</f>
        <v>0.71354680793378644</v>
      </c>
      <c r="Z113" s="11">
        <f>'OddsRatio_working_3-way'!X113^(1/3)*COS('OddsRatio_working_3-way'!Y113/3)</f>
        <v>0.53708988966502091</v>
      </c>
      <c r="AA113" s="11">
        <f>'OddsRatio_working_3-way'!X113^(1/3)*COS(('OddsRatio_working_3-way'!Y113+2*PI())/3)</f>
        <v>-0.38131098473951369</v>
      </c>
      <c r="AB113" s="11">
        <f>'OddsRatio_working_3-way'!X113^(1/3)*COS(('OddsRatio_working_3-way'!Y113+4*PI())/3)</f>
        <v>-0.15577890492550717</v>
      </c>
      <c r="AC113" s="11">
        <f>'OddsRatio_working_3-way'!X113^(1/3)*SIN('OddsRatio_working_3-way'!Y113/3)</f>
        <v>0.13021100699151278</v>
      </c>
      <c r="AD113" s="11">
        <f>'OddsRatio_working_3-way'!X113^(1/3)*SIN(('OddsRatio_working_3-way'!Y113+2*PI())/3)</f>
        <v>0.40002798506993303</v>
      </c>
      <c r="AE113" s="11">
        <f>'OddsRatio_working_3-way'!X113^(1/3)*SIN(('OddsRatio_working_3-way'!Y113+4*PI())/3)</f>
        <v>-0.53023899206144576</v>
      </c>
      <c r="AF113" s="11">
        <f>-'OddsRatio_working_3-way'!U113/(3*'OddsRatio_working_3-way'!X113^(1/3))*COS(('OddsRatio_working_3-way'!Y113)/3)</f>
        <v>0.53708988966502091</v>
      </c>
      <c r="AG113" s="11">
        <f>-'OddsRatio_working_3-way'!U113/(3*'OddsRatio_working_3-way'!X113^(1/3))*COS(('OddsRatio_working_3-way'!Y113+2*PI())/3)</f>
        <v>-0.38131098473951369</v>
      </c>
      <c r="AH113" s="11">
        <f>-'OddsRatio_working_3-way'!U113/(3*'OddsRatio_working_3-way'!X113^(1/3))*COS(('OddsRatio_working_3-way'!Y113+4*PI())/3)</f>
        <v>-0.15577890492550717</v>
      </c>
      <c r="AI113" s="11">
        <f>'OddsRatio_working_3-way'!U113/(3*'OddsRatio_working_3-way'!X113^(1/3))*SIN(('OddsRatio_working_3-way'!Y113)/3)</f>
        <v>-0.13021100699151278</v>
      </c>
      <c r="AJ113" s="11">
        <f>'OddsRatio_working_3-way'!U113/(3*'OddsRatio_working_3-way'!X113^(1/3))*SIN(('OddsRatio_working_3-way'!Y113+2*PI())/3)</f>
        <v>-0.40002798506993303</v>
      </c>
      <c r="AK113" s="11">
        <f>'OddsRatio_working_3-way'!U113/(3*'OddsRatio_working_3-way'!X113^(1/3))*SIN(('OddsRatio_working_3-way'!Y113+4*PI())/3)</f>
        <v>0.53023899206144576</v>
      </c>
      <c r="AL113" s="11">
        <f>'OddsRatio_working_3-way'!Z113+'OddsRatio_working_3-way'!AF113</f>
        <v>1.0741797793300418</v>
      </c>
      <c r="AM113" s="11">
        <f>'OddsRatio_working_3-way'!AA113+'OddsRatio_working_3-way'!AG113</f>
        <v>-0.76262196947902738</v>
      </c>
      <c r="AN113" s="11">
        <f>'OddsRatio_working_3-way'!AB113+'OddsRatio_working_3-way'!AH113</f>
        <v>-0.31155780985101433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1.0741797793300418</v>
      </c>
      <c r="AS113" s="11">
        <f>IF(('OddsRatio_working_3-way'!X113=0),IF(Q113&gt;0,-Q113^(1/3),(-Q113)^(1/3)),'OddsRatio_working_3-way'!AM113-'OddsRatio_working_3-way'!R113/3)</f>
        <v>-0.76262196947902738</v>
      </c>
      <c r="AT113" s="11">
        <f>IF(('OddsRatio_working_3-way'!X113=0),IF(Q113&gt;0,-Q113^(1/3),(-Q113)^(1/3)),'OddsRatio_working_3-way'!AN113-'OddsRatio_working_3-way'!R113/3)</f>
        <v>-0.31155780985101433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2.48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2.88</v>
      </c>
      <c r="D114" s="9">
        <f t="shared" si="26"/>
        <v>0.3890655960668512</v>
      </c>
      <c r="E114" s="9">
        <f t="shared" si="27"/>
        <v>0.27700617154483864</v>
      </c>
      <c r="F114" s="9">
        <f t="shared" si="28"/>
        <v>0.33392823238831004</v>
      </c>
      <c r="G114" s="9">
        <f t="shared" si="29"/>
        <v>1.0609869398478458</v>
      </c>
      <c r="H114" s="9">
        <f t="shared" si="30"/>
        <v>2.5702606709748115</v>
      </c>
      <c r="I114" s="9">
        <f t="shared" si="31"/>
        <v>3.6100278720257006</v>
      </c>
      <c r="J114" s="9">
        <f t="shared" si="32"/>
        <v>2.9946554469139501</v>
      </c>
      <c r="K114" s="11">
        <f t="shared" si="33"/>
        <v>0.40322580645161293</v>
      </c>
      <c r="L114" s="11">
        <f t="shared" si="34"/>
        <v>0.28901734104046245</v>
      </c>
      <c r="M114" s="11">
        <f t="shared" si="35"/>
        <v>0.34722222222222221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-0.2769710671887623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0.23550640188948968</v>
      </c>
      <c r="Q114" s="11">
        <f>2*'OddsRatio_working_3-way'!K114*'OddsRatio_working_3-way'!L114*'OddsRatio_working_3-way'!M114</f>
        <v>8.0930035013570351E-2</v>
      </c>
      <c r="R114" s="11">
        <f t="shared" si="36"/>
        <v>0</v>
      </c>
      <c r="S114" s="11">
        <f t="shared" si="37"/>
        <v>-0.85029243046887104</v>
      </c>
      <c r="T114" s="11">
        <f t="shared" si="38"/>
        <v>-0.29219671150133031</v>
      </c>
      <c r="U114" s="11">
        <f>'OddsRatio_working_3-way'!S114-'OddsRatio_working_3-way'!R114^2/3</f>
        <v>-0.85029243046887104</v>
      </c>
      <c r="V114" s="11">
        <f>'OddsRatio_working_3-way'!S114*'OddsRatio_working_3-way'!R114/3-2*'OddsRatio_working_3-way'!R114^3/27-'OddsRatio_working_3-way'!T114</f>
        <v>0.29219671150133031</v>
      </c>
      <c r="W114" s="11">
        <f>'OddsRatio_working_3-way'!V114^2+4*'OddsRatio_working_3-way'!U114^3/27</f>
        <v>-5.6964982516619911E-3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0.1508935191317487</v>
      </c>
      <c r="Y114" s="11">
        <f>IF('OddsRatio_working_3-way'!W114&gt;=0,IF('OddsRatio_working_3-way'!V114+SQRT('OddsRatio_working_3-way'!W114)&gt;0,0,PI()),ACOS('OddsRatio_working_3-way'!V114/(2*'OddsRatio_working_3-way'!X114)))</f>
        <v>0.2527774156224436</v>
      </c>
      <c r="Z114" s="11">
        <f>'OddsRatio_working_3-way'!X114^(1/3)*COS('OddsRatio_working_3-way'!Y114/3)</f>
        <v>0.53049346992392299</v>
      </c>
      <c r="AA114" s="11">
        <f>'OddsRatio_working_3-way'!X114^(1/3)*COS(('OddsRatio_working_3-way'!Y114+2*PI())/3)</f>
        <v>-0.30404900800458962</v>
      </c>
      <c r="AB114" s="11">
        <f>'OddsRatio_working_3-way'!X114^(1/3)*COS(('OddsRatio_working_3-way'!Y114+4*PI())/3)</f>
        <v>-0.22644446191933351</v>
      </c>
      <c r="AC114" s="11">
        <f>'OddsRatio_working_3-way'!X114^(1/3)*SIN('OddsRatio_working_3-way'!Y114/3)</f>
        <v>4.480500557266142E-2</v>
      </c>
      <c r="AD114" s="11">
        <f>'OddsRatio_working_3-way'!X114^(1/3)*SIN(('OddsRatio_working_3-way'!Y114+2*PI())/3)</f>
        <v>0.43701831870954272</v>
      </c>
      <c r="AE114" s="11">
        <f>'OddsRatio_working_3-way'!X114^(1/3)*SIN(('OddsRatio_working_3-way'!Y114+4*PI())/3)</f>
        <v>-0.48182332428220404</v>
      </c>
      <c r="AF114" s="11">
        <f>-'OddsRatio_working_3-way'!U114/(3*'OddsRatio_working_3-way'!X114^(1/3))*COS(('OddsRatio_working_3-way'!Y114)/3)</f>
        <v>0.53049346992392277</v>
      </c>
      <c r="AG114" s="11">
        <f>-'OddsRatio_working_3-way'!U114/(3*'OddsRatio_working_3-way'!X114^(1/3))*COS(('OddsRatio_working_3-way'!Y114+2*PI())/3)</f>
        <v>-0.30404900800458945</v>
      </c>
      <c r="AH114" s="11">
        <f>-'OddsRatio_working_3-way'!U114/(3*'OddsRatio_working_3-way'!X114^(1/3))*COS(('OddsRatio_working_3-way'!Y114+4*PI())/3)</f>
        <v>-0.22644446191933343</v>
      </c>
      <c r="AI114" s="11">
        <f>'OddsRatio_working_3-way'!U114/(3*'OddsRatio_working_3-way'!X114^(1/3))*SIN(('OddsRatio_working_3-way'!Y114)/3)</f>
        <v>-4.4805005572661406E-2</v>
      </c>
      <c r="AJ114" s="11">
        <f>'OddsRatio_working_3-way'!U114/(3*'OddsRatio_working_3-way'!X114^(1/3))*SIN(('OddsRatio_working_3-way'!Y114+2*PI())/3)</f>
        <v>-0.4370183187095425</v>
      </c>
      <c r="AK114" s="11">
        <f>'OddsRatio_working_3-way'!U114/(3*'OddsRatio_working_3-way'!X114^(1/3))*SIN(('OddsRatio_working_3-way'!Y114+4*PI())/3)</f>
        <v>0.48182332428220387</v>
      </c>
      <c r="AL114" s="11">
        <f>'OddsRatio_working_3-way'!Z114+'OddsRatio_working_3-way'!AF114</f>
        <v>1.0609869398478458</v>
      </c>
      <c r="AM114" s="11">
        <f>'OddsRatio_working_3-way'!AA114+'OddsRatio_working_3-way'!AG114</f>
        <v>-0.60809801600917912</v>
      </c>
      <c r="AN114" s="11">
        <f>'OddsRatio_working_3-way'!AB114+'OddsRatio_working_3-way'!AH114</f>
        <v>-0.45288892383866697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1.0609869398478458</v>
      </c>
      <c r="AS114" s="11">
        <f>IF(('OddsRatio_working_3-way'!X114=0),IF(Q114&gt;0,-Q114^(1/3),(-Q114)^(1/3)),'OddsRatio_working_3-way'!AM114-'OddsRatio_working_3-way'!R114/3)</f>
        <v>-0.60809801600917912</v>
      </c>
      <c r="AT114" s="11">
        <f>IF(('OddsRatio_working_3-way'!X114=0),IF(Q114&gt;0,-Q114^(1/3),(-Q114)^(1/3)),'OddsRatio_working_3-way'!AN114-'OddsRatio_working_3-way'!R114/3)</f>
        <v>-0.45288892383866697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2.61</v>
      </c>
      <c r="B115" s="4">
        <f>IF('True_Odds_Calculator_3-way'!B114="","",'True_Odds_Calculator_3-way'!B114)</f>
        <v>3.2</v>
      </c>
      <c r="C115" s="4">
        <f>IF('True_Odds_Calculator_3-way'!C114="","",'True_Odds_Calculator_3-way'!C114)</f>
        <v>3.02</v>
      </c>
      <c r="D115" s="9">
        <f t="shared" si="26"/>
        <v>0.37372203644640029</v>
      </c>
      <c r="E115" s="9">
        <f t="shared" si="27"/>
        <v>0.30396123429691091</v>
      </c>
      <c r="F115" s="9">
        <f t="shared" si="28"/>
        <v>0.32231672925668858</v>
      </c>
      <c r="G115" s="9">
        <f t="shared" si="29"/>
        <v>1.0408605487788118</v>
      </c>
      <c r="H115" s="9">
        <f t="shared" si="30"/>
        <v>2.6757854835338866</v>
      </c>
      <c r="I115" s="9">
        <f t="shared" si="31"/>
        <v>3.2898932073133866</v>
      </c>
      <c r="J115" s="9">
        <f t="shared" si="32"/>
        <v>3.1025383085331999</v>
      </c>
      <c r="K115" s="11">
        <f t="shared" si="33"/>
        <v>0.38314176245210729</v>
      </c>
      <c r="L115" s="11">
        <f t="shared" si="34"/>
        <v>0.3125</v>
      </c>
      <c r="M115" s="11">
        <f t="shared" si="35"/>
        <v>0.33112582781456956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-0.28366287330948203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0.23113788028722948</v>
      </c>
      <c r="Q115" s="11">
        <f>2*'OddsRatio_working_3-way'!K115*'OddsRatio_working_3-way'!L115*'OddsRatio_working_3-way'!M115</f>
        <v>7.9292583288929505E-2</v>
      </c>
      <c r="R115" s="11">
        <f t="shared" si="36"/>
        <v>0</v>
      </c>
      <c r="S115" s="11">
        <f t="shared" si="37"/>
        <v>-0.81483303609864133</v>
      </c>
      <c r="T115" s="11">
        <f t="shared" si="38"/>
        <v>-0.27953105869593187</v>
      </c>
      <c r="U115" s="11">
        <f>'OddsRatio_working_3-way'!S115-'OddsRatio_working_3-way'!R115^2/3</f>
        <v>-0.81483303609864133</v>
      </c>
      <c r="V115" s="11">
        <f>'OddsRatio_working_3-way'!S115*'OddsRatio_working_3-way'!R115/3-2*'OddsRatio_working_3-way'!R115^3/27-'OddsRatio_working_3-way'!T115</f>
        <v>0.27953105869593187</v>
      </c>
      <c r="W115" s="11">
        <f>'OddsRatio_working_3-way'!V115^2+4*'OddsRatio_working_3-way'!U115^3/27</f>
        <v>-2.0121262409736468E-3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0.14155364620581323</v>
      </c>
      <c r="Y115" s="11">
        <f>IF('OddsRatio_working_3-way'!W115&gt;=0,IF('OddsRatio_working_3-way'!V115+SQRT('OddsRatio_working_3-way'!W115)&gt;0,0,PI()),ACOS('OddsRatio_working_3-way'!V115/(2*'OddsRatio_working_3-way'!X115)))</f>
        <v>0.15911482627507145</v>
      </c>
      <c r="Z115" s="11">
        <f>'OddsRatio_working_3-way'!X115^(1/3)*COS('OddsRatio_working_3-way'!Y115/3)</f>
        <v>0.52043027438940592</v>
      </c>
      <c r="AA115" s="11">
        <f>'OddsRatio_working_3-way'!X115^(1/3)*COS(('OddsRatio_working_3-way'!Y115+2*PI())/3)</f>
        <v>-0.28414223791514365</v>
      </c>
      <c r="AB115" s="11">
        <f>'OddsRatio_working_3-way'!X115^(1/3)*COS(('OddsRatio_working_3-way'!Y115+4*PI())/3)</f>
        <v>-0.23628803647426233</v>
      </c>
      <c r="AC115" s="11">
        <f>'OddsRatio_working_3-way'!X115^(1/3)*SIN('OddsRatio_working_3-way'!Y115/3)</f>
        <v>2.7628636083747483E-2</v>
      </c>
      <c r="AD115" s="11">
        <f>'OddsRatio_working_3-way'!X115^(1/3)*SIN(('OddsRatio_working_3-way'!Y115+2*PI())/3)</f>
        <v>0.43689152047785773</v>
      </c>
      <c r="AE115" s="11">
        <f>'OddsRatio_working_3-way'!X115^(1/3)*SIN(('OddsRatio_working_3-way'!Y115+4*PI())/3)</f>
        <v>-0.46452015656160511</v>
      </c>
      <c r="AF115" s="11">
        <f>-'OddsRatio_working_3-way'!U115/(3*'OddsRatio_working_3-way'!X115^(1/3))*COS(('OddsRatio_working_3-way'!Y115)/3)</f>
        <v>0.52043027438940592</v>
      </c>
      <c r="AG115" s="11">
        <f>-'OddsRatio_working_3-way'!U115/(3*'OddsRatio_working_3-way'!X115^(1/3))*COS(('OddsRatio_working_3-way'!Y115+2*PI())/3)</f>
        <v>-0.28414223791514365</v>
      </c>
      <c r="AH115" s="11">
        <f>-'OddsRatio_working_3-way'!U115/(3*'OddsRatio_working_3-way'!X115^(1/3))*COS(('OddsRatio_working_3-way'!Y115+4*PI())/3)</f>
        <v>-0.23628803647426233</v>
      </c>
      <c r="AI115" s="11">
        <f>'OddsRatio_working_3-way'!U115/(3*'OddsRatio_working_3-way'!X115^(1/3))*SIN(('OddsRatio_working_3-way'!Y115)/3)</f>
        <v>-2.7628636083747483E-2</v>
      </c>
      <c r="AJ115" s="11">
        <f>'OddsRatio_working_3-way'!U115/(3*'OddsRatio_working_3-way'!X115^(1/3))*SIN(('OddsRatio_working_3-way'!Y115+2*PI())/3)</f>
        <v>-0.43689152047785773</v>
      </c>
      <c r="AK115" s="11">
        <f>'OddsRatio_working_3-way'!U115/(3*'OddsRatio_working_3-way'!X115^(1/3))*SIN(('OddsRatio_working_3-way'!Y115+4*PI())/3)</f>
        <v>0.46452015656160511</v>
      </c>
      <c r="AL115" s="11">
        <f>'OddsRatio_working_3-way'!Z115+'OddsRatio_working_3-way'!AF115</f>
        <v>1.0408605487788118</v>
      </c>
      <c r="AM115" s="11">
        <f>'OddsRatio_working_3-way'!AA115+'OddsRatio_working_3-way'!AG115</f>
        <v>-0.56828447583028729</v>
      </c>
      <c r="AN115" s="11">
        <f>'OddsRatio_working_3-way'!AB115+'OddsRatio_working_3-way'!AH115</f>
        <v>-0.47257607294852466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1.0408605487788118</v>
      </c>
      <c r="AS115" s="11">
        <f>IF(('OddsRatio_working_3-way'!X115=0),IF(Q115&gt;0,-Q115^(1/3),(-Q115)^(1/3)),'OddsRatio_working_3-way'!AM115-'OddsRatio_working_3-way'!R115/3)</f>
        <v>-0.56828447583028729</v>
      </c>
      <c r="AT115" s="11">
        <f>IF(('OddsRatio_working_3-way'!X115=0),IF(Q115&gt;0,-Q115^(1/3),(-Q115)^(1/3)),'OddsRatio_working_3-way'!AN115-'OddsRatio_working_3-way'!R115/3)</f>
        <v>-0.47257607294852466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2.11</v>
      </c>
      <c r="B116" s="4">
        <f>IF('True_Odds_Calculator_3-way'!B115="","",'True_Odds_Calculator_3-way'!B115)</f>
        <v>3.32</v>
      </c>
      <c r="C116" s="4">
        <f>IF('True_Odds_Calculator_3-way'!C115="","",'True_Odds_Calculator_3-way'!C115)</f>
        <v>3.8</v>
      </c>
      <c r="D116" s="9">
        <f t="shared" si="26"/>
        <v>0.45922626543561929</v>
      </c>
      <c r="E116" s="9">
        <f t="shared" si="27"/>
        <v>0.28891384147496429</v>
      </c>
      <c r="F116" s="9">
        <f t="shared" si="28"/>
        <v>0.25185989308941675</v>
      </c>
      <c r="G116" s="9">
        <f t="shared" si="29"/>
        <v>1.0608790945144566</v>
      </c>
      <c r="H116" s="9">
        <f t="shared" si="30"/>
        <v>2.1775757949110468</v>
      </c>
      <c r="I116" s="9">
        <f t="shared" si="31"/>
        <v>3.4612394992735389</v>
      </c>
      <c r="J116" s="9">
        <f t="shared" si="32"/>
        <v>3.9704614646404788</v>
      </c>
      <c r="K116" s="11">
        <f t="shared" si="33"/>
        <v>0.47393364928909953</v>
      </c>
      <c r="L116" s="11">
        <f t="shared" si="34"/>
        <v>0.30120481927710846</v>
      </c>
      <c r="M116" s="11">
        <f t="shared" si="35"/>
        <v>0.26315789473684209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-0.27087246466534654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0.23403667050341548</v>
      </c>
      <c r="Q116" s="11">
        <f>2*'OddsRatio_working_3-way'!K116*'OddsRatio_working_3-way'!L116*'OddsRatio_working_3-way'!M116</f>
        <v>7.5132157464980906E-2</v>
      </c>
      <c r="R116" s="11">
        <f t="shared" si="36"/>
        <v>0</v>
      </c>
      <c r="S116" s="11">
        <f t="shared" si="37"/>
        <v>-0.86401056228642359</v>
      </c>
      <c r="T116" s="11">
        <f t="shared" si="38"/>
        <v>-0.27737096702613928</v>
      </c>
      <c r="U116" s="11">
        <f>'OddsRatio_working_3-way'!S116-'OddsRatio_working_3-way'!R116^2/3</f>
        <v>-0.86401056228642359</v>
      </c>
      <c r="V116" s="11">
        <f>'OddsRatio_working_3-way'!S116*'OddsRatio_working_3-way'!R116/3-2*'OddsRatio_working_3-way'!R116^3/27-'OddsRatio_working_3-way'!T116</f>
        <v>0.27737096702613928</v>
      </c>
      <c r="W116" s="11">
        <f>'OddsRatio_working_3-way'!V116^2+4*'OddsRatio_working_3-way'!U116^3/27</f>
        <v>-1.8620339006964776E-2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0.15455985277230017</v>
      </c>
      <c r="Y116" s="11">
        <f>IF('OddsRatio_working_3-way'!W116&gt;=0,IF('OddsRatio_working_3-way'!V116+SQRT('OddsRatio_working_3-way'!W116)&gt;0,0,PI()),ACOS('OddsRatio_working_3-way'!V116/(2*'OddsRatio_working_3-way'!X116)))</f>
        <v>0.45719768110900261</v>
      </c>
      <c r="Z116" s="11">
        <f>'OddsRatio_working_3-way'!X116^(1/3)*COS('OddsRatio_working_3-way'!Y116/3)</f>
        <v>0.53043954725722831</v>
      </c>
      <c r="AA116" s="11">
        <f>'OddsRatio_working_3-way'!X116^(1/3)*COS(('OddsRatio_working_3-way'!Y116+2*PI())/3)</f>
        <v>-0.33577511078156014</v>
      </c>
      <c r="AB116" s="11">
        <f>'OddsRatio_working_3-way'!X116^(1/3)*COS(('OddsRatio_working_3-way'!Y116+4*PI())/3)</f>
        <v>-0.19466443647566831</v>
      </c>
      <c r="AC116" s="11">
        <f>'OddsRatio_working_3-way'!X116^(1/3)*SIN('OddsRatio_working_3-way'!Y116/3)</f>
        <v>8.1470285796036254E-2</v>
      </c>
      <c r="AD116" s="11">
        <f>'OddsRatio_working_3-way'!X116^(1/3)*SIN(('OddsRatio_working_3-way'!Y116+2*PI())/3)</f>
        <v>0.41863898019865781</v>
      </c>
      <c r="AE116" s="11">
        <f>'OddsRatio_working_3-way'!X116^(1/3)*SIN(('OddsRatio_working_3-way'!Y116+4*PI())/3)</f>
        <v>-0.50010926599469407</v>
      </c>
      <c r="AF116" s="11">
        <f>-'OddsRatio_working_3-way'!U116/(3*'OddsRatio_working_3-way'!X116^(1/3))*COS(('OddsRatio_working_3-way'!Y116)/3)</f>
        <v>0.53043954725722831</v>
      </c>
      <c r="AG116" s="11">
        <f>-'OddsRatio_working_3-way'!U116/(3*'OddsRatio_working_3-way'!X116^(1/3))*COS(('OddsRatio_working_3-way'!Y116+2*PI())/3)</f>
        <v>-0.33577511078156014</v>
      </c>
      <c r="AH116" s="11">
        <f>-'OddsRatio_working_3-way'!U116/(3*'OddsRatio_working_3-way'!X116^(1/3))*COS(('OddsRatio_working_3-way'!Y116+4*PI())/3)</f>
        <v>-0.19466443647566831</v>
      </c>
      <c r="AI116" s="11">
        <f>'OddsRatio_working_3-way'!U116/(3*'OddsRatio_working_3-way'!X116^(1/3))*SIN(('OddsRatio_working_3-way'!Y116)/3)</f>
        <v>-8.1470285796036254E-2</v>
      </c>
      <c r="AJ116" s="11">
        <f>'OddsRatio_working_3-way'!U116/(3*'OddsRatio_working_3-way'!X116^(1/3))*SIN(('OddsRatio_working_3-way'!Y116+2*PI())/3)</f>
        <v>-0.41863898019865781</v>
      </c>
      <c r="AK116" s="11">
        <f>'OddsRatio_working_3-way'!U116/(3*'OddsRatio_working_3-way'!X116^(1/3))*SIN(('OddsRatio_working_3-way'!Y116+4*PI())/3)</f>
        <v>0.50010926599469407</v>
      </c>
      <c r="AL116" s="11">
        <f>'OddsRatio_working_3-way'!Z116+'OddsRatio_working_3-way'!AF116</f>
        <v>1.0608790945144566</v>
      </c>
      <c r="AM116" s="11">
        <f>'OddsRatio_working_3-way'!AA116+'OddsRatio_working_3-way'!AG116</f>
        <v>-0.67155022156312028</v>
      </c>
      <c r="AN116" s="11">
        <f>'OddsRatio_working_3-way'!AB116+'OddsRatio_working_3-way'!AH116</f>
        <v>-0.38932887295133661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1.0608790945144566</v>
      </c>
      <c r="AS116" s="11">
        <f>IF(('OddsRatio_working_3-way'!X116=0),IF(Q116&gt;0,-Q116^(1/3),(-Q116)^(1/3)),'OddsRatio_working_3-way'!AM116-'OddsRatio_working_3-way'!R116/3)</f>
        <v>-0.67155022156312028</v>
      </c>
      <c r="AT116" s="11">
        <f>IF(('OddsRatio_working_3-way'!X116=0),IF(Q116&gt;0,-Q116^(1/3),(-Q116)^(1/3)),'OddsRatio_working_3-way'!AN116-'OddsRatio_working_3-way'!R116/3)</f>
        <v>-0.38932887295133661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4.21</v>
      </c>
      <c r="B117" s="4">
        <f>IF('True_Odds_Calculator_3-way'!B116="","",'True_Odds_Calculator_3-way'!B116)</f>
        <v>3.21</v>
      </c>
      <c r="C117" s="4">
        <f>IF('True_Odds_Calculator_3-way'!C116="","",'True_Odds_Calculator_3-way'!C116)</f>
        <v>2.0099999999999998</v>
      </c>
      <c r="D117" s="9">
        <f t="shared" si="26"/>
        <v>0.22458327993903227</v>
      </c>
      <c r="E117" s="9">
        <f t="shared" si="27"/>
        <v>0.29611323405718409</v>
      </c>
      <c r="F117" s="9">
        <f t="shared" si="28"/>
        <v>0.47930348600378381</v>
      </c>
      <c r="G117" s="9">
        <f t="shared" si="29"/>
        <v>1.0756047431761864</v>
      </c>
      <c r="H117" s="9">
        <f t="shared" si="30"/>
        <v>4.4526912255955589</v>
      </c>
      <c r="I117" s="9">
        <f t="shared" si="31"/>
        <v>3.3770864824193718</v>
      </c>
      <c r="J117" s="9">
        <f t="shared" si="32"/>
        <v>2.086360790607948</v>
      </c>
      <c r="K117" s="11">
        <f t="shared" si="33"/>
        <v>0.23752969121140144</v>
      </c>
      <c r="L117" s="11">
        <f t="shared" si="34"/>
        <v>0.3115264797507788</v>
      </c>
      <c r="M117" s="11">
        <f t="shared" si="35"/>
        <v>0.49751243781094534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-0.26377613122038279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0.23671609468069488</v>
      </c>
      <c r="Q117" s="11">
        <f>2*'OddsRatio_working_3-way'!K117*'OddsRatio_working_3-way'!L117*'OddsRatio_working_3-way'!M117</f>
        <v>7.3628645312813323E-2</v>
      </c>
      <c r="R117" s="11">
        <f t="shared" si="36"/>
        <v>0</v>
      </c>
      <c r="S117" s="11">
        <f t="shared" si="37"/>
        <v>-0.89741286895636707</v>
      </c>
      <c r="T117" s="11">
        <f t="shared" si="38"/>
        <v>-0.27913308521193375</v>
      </c>
      <c r="U117" s="11">
        <f>'OddsRatio_working_3-way'!S117-'OddsRatio_working_3-way'!R117^2/3</f>
        <v>-0.89741286895636707</v>
      </c>
      <c r="V117" s="11">
        <f>'OddsRatio_working_3-way'!S117*'OddsRatio_working_3-way'!R117/3-2*'OddsRatio_working_3-way'!R117^3/27-'OddsRatio_working_3-way'!T117</f>
        <v>0.27913308521193375</v>
      </c>
      <c r="W117" s="11">
        <f>'OddsRatio_working_3-way'!V117^2+4*'OddsRatio_working_3-way'!U117^3/27</f>
        <v>-2.9156028297795414E-2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0.16360876165240057</v>
      </c>
      <c r="Y117" s="11">
        <f>IF('OddsRatio_working_3-way'!W117&gt;=0,IF('OddsRatio_working_3-way'!V117+SQRT('OddsRatio_working_3-way'!W117)&gt;0,0,PI()),ACOS('OddsRatio_working_3-way'!V117/(2*'OddsRatio_working_3-way'!X117)))</f>
        <v>0.54899279872085316</v>
      </c>
      <c r="Z117" s="11">
        <f>'OddsRatio_working_3-way'!X117^(1/3)*COS('OddsRatio_working_3-way'!Y117/3)</f>
        <v>0.53780237158809319</v>
      </c>
      <c r="AA117" s="11">
        <f>'OddsRatio_working_3-way'!X117^(1/3)*COS(('OddsRatio_working_3-way'!Y117+2*PI())/3)</f>
        <v>-0.35509674295773469</v>
      </c>
      <c r="AB117" s="11">
        <f>'OddsRatio_working_3-way'!X117^(1/3)*COS(('OddsRatio_working_3-way'!Y117+4*PI())/3)</f>
        <v>-0.18270562863035864</v>
      </c>
      <c r="AC117" s="11">
        <f>'OddsRatio_working_3-way'!X117^(1/3)*SIN('OddsRatio_working_3-way'!Y117/3)</f>
        <v>9.9530056262810335E-2</v>
      </c>
      <c r="AD117" s="11">
        <f>'OddsRatio_working_3-way'!X117^(1/3)*SIN(('OddsRatio_working_3-way'!Y117+2*PI())/3)</f>
        <v>0.41598548787940204</v>
      </c>
      <c r="AE117" s="11">
        <f>'OddsRatio_working_3-way'!X117^(1/3)*SIN(('OddsRatio_working_3-way'!Y117+4*PI())/3)</f>
        <v>-0.51551554414221223</v>
      </c>
      <c r="AF117" s="11">
        <f>-'OddsRatio_working_3-way'!U117/(3*'OddsRatio_working_3-way'!X117^(1/3))*COS(('OddsRatio_working_3-way'!Y117)/3)</f>
        <v>0.53780237158809319</v>
      </c>
      <c r="AG117" s="11">
        <f>-'OddsRatio_working_3-way'!U117/(3*'OddsRatio_working_3-way'!X117^(1/3))*COS(('OddsRatio_working_3-way'!Y117+2*PI())/3)</f>
        <v>-0.35509674295773469</v>
      </c>
      <c r="AH117" s="11">
        <f>-'OddsRatio_working_3-way'!U117/(3*'OddsRatio_working_3-way'!X117^(1/3))*COS(('OddsRatio_working_3-way'!Y117+4*PI())/3)</f>
        <v>-0.18270562863035864</v>
      </c>
      <c r="AI117" s="11">
        <f>'OddsRatio_working_3-way'!U117/(3*'OddsRatio_working_3-way'!X117^(1/3))*SIN(('OddsRatio_working_3-way'!Y117)/3)</f>
        <v>-9.9530056262810335E-2</v>
      </c>
      <c r="AJ117" s="11">
        <f>'OddsRatio_working_3-way'!U117/(3*'OddsRatio_working_3-way'!X117^(1/3))*SIN(('OddsRatio_working_3-way'!Y117+2*PI())/3)</f>
        <v>-0.41598548787940204</v>
      </c>
      <c r="AK117" s="11">
        <f>'OddsRatio_working_3-way'!U117/(3*'OddsRatio_working_3-way'!X117^(1/3))*SIN(('OddsRatio_working_3-way'!Y117+4*PI())/3)</f>
        <v>0.51551554414221223</v>
      </c>
      <c r="AL117" s="11">
        <f>'OddsRatio_working_3-way'!Z117+'OddsRatio_working_3-way'!AF117</f>
        <v>1.0756047431761864</v>
      </c>
      <c r="AM117" s="11">
        <f>'OddsRatio_working_3-way'!AA117+'OddsRatio_working_3-way'!AG117</f>
        <v>-0.71019348591546938</v>
      </c>
      <c r="AN117" s="11">
        <f>'OddsRatio_working_3-way'!AB117+'OddsRatio_working_3-way'!AH117</f>
        <v>-0.36541125726071727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1.0756047431761864</v>
      </c>
      <c r="AS117" s="11">
        <f>IF(('OddsRatio_working_3-way'!X117=0),IF(Q117&gt;0,-Q117^(1/3),(-Q117)^(1/3)),'OddsRatio_working_3-way'!AM117-'OddsRatio_working_3-way'!R117/3)</f>
        <v>-0.71019348591546938</v>
      </c>
      <c r="AT117" s="11">
        <f>IF(('OddsRatio_working_3-way'!X117=0),IF(Q117&gt;0,-Q117^(1/3),(-Q117)^(1/3)),'OddsRatio_working_3-way'!AN117-'OddsRatio_working_3-way'!R117/3)</f>
        <v>-0.36541125726071727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1.33</v>
      </c>
      <c r="B118" s="4">
        <f>IF('True_Odds_Calculator_3-way'!B117="","",'True_Odds_Calculator_3-way'!B117)</f>
        <v>4.97</v>
      </c>
      <c r="C118" s="4">
        <f>IF('True_Odds_Calculator_3-way'!C117="","",'True_Odds_Calculator_3-way'!C117)</f>
        <v>10.25</v>
      </c>
      <c r="D118" s="9">
        <f t="shared" si="26"/>
        <v>0.72932006378125658</v>
      </c>
      <c r="E118" s="9">
        <f t="shared" si="27"/>
        <v>0.18298502361354366</v>
      </c>
      <c r="F118" s="9">
        <f t="shared" si="28"/>
        <v>8.7694912605199668E-2</v>
      </c>
      <c r="G118" s="9">
        <f t="shared" si="29"/>
        <v>1.124667031252691</v>
      </c>
      <c r="H118" s="9">
        <f t="shared" si="30"/>
        <v>1.3711401203133882</v>
      </c>
      <c r="I118" s="9">
        <f t="shared" si="31"/>
        <v>5.4649281140731834</v>
      </c>
      <c r="J118" s="9">
        <f t="shared" si="32"/>
        <v>11.40317003908739</v>
      </c>
      <c r="K118" s="11">
        <f t="shared" si="33"/>
        <v>0.75187969924812026</v>
      </c>
      <c r="L118" s="11">
        <f t="shared" si="34"/>
        <v>0.2012072434607646</v>
      </c>
      <c r="M118" s="11">
        <f t="shared" si="35"/>
        <v>9.7560975609756101E-2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-0.17886043567474896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0.19998959463732699</v>
      </c>
      <c r="Q118" s="11">
        <f>2*'OddsRatio_working_3-way'!K118*'OddsRatio_working_3-way'!L118*'OddsRatio_working_3-way'!M118</f>
        <v>2.9518759356063025E-2</v>
      </c>
      <c r="R118" s="11">
        <f t="shared" si="36"/>
        <v>0</v>
      </c>
      <c r="S118" s="11">
        <f t="shared" si="37"/>
        <v>-1.118132100499859</v>
      </c>
      <c r="T118" s="11">
        <f t="shared" si="38"/>
        <v>-0.16503794841326333</v>
      </c>
      <c r="U118" s="11">
        <f>'OddsRatio_working_3-way'!S118-'OddsRatio_working_3-way'!R118^2/3</f>
        <v>-1.118132100499859</v>
      </c>
      <c r="V118" s="11">
        <f>'OddsRatio_working_3-way'!S118*'OddsRatio_working_3-way'!R118/3-2*'OddsRatio_working_3-way'!R118^3/27-'OddsRatio_working_3-way'!T118</f>
        <v>0.16503794841326333</v>
      </c>
      <c r="W118" s="11">
        <f>'OddsRatio_working_3-way'!V118^2+4*'OddsRatio_working_3-way'!U118^3/27</f>
        <v>-0.17986031814457518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0.22754001986520642</v>
      </c>
      <c r="Y118" s="11">
        <f>IF('OddsRatio_working_3-way'!W118&gt;=0,IF('OddsRatio_working_3-way'!V118+SQRT('OddsRatio_working_3-way'!W118)&gt;0,0,PI()),ACOS('OddsRatio_working_3-way'!V118/(2*'OddsRatio_working_3-way'!X118)))</f>
        <v>1.1996789464931965</v>
      </c>
      <c r="Z118" s="11">
        <f>'OddsRatio_working_3-way'!X118^(1/3)*COS('OddsRatio_working_3-way'!Y118/3)</f>
        <v>0.56233351562634548</v>
      </c>
      <c r="AA118" s="11">
        <f>'OddsRatio_working_3-way'!X118^(1/3)*COS(('OddsRatio_working_3-way'!Y118+2*PI())/3)</f>
        <v>-0.48700355731085915</v>
      </c>
      <c r="AB118" s="11">
        <f>'OddsRatio_working_3-way'!X118^(1/3)*COS(('OddsRatio_working_3-way'!Y118+4*PI())/3)</f>
        <v>-7.5329958315486445E-2</v>
      </c>
      <c r="AC118" s="11">
        <f>'OddsRatio_working_3-way'!X118^(1/3)*SIN('OddsRatio_working_3-way'!Y118/3)</f>
        <v>0.23767986319824055</v>
      </c>
      <c r="AD118" s="11">
        <f>'OddsRatio_working_3-way'!X118^(1/3)*SIN(('OddsRatio_working_3-way'!Y118+2*PI())/3)</f>
        <v>0.3681551783327085</v>
      </c>
      <c r="AE118" s="11">
        <f>'OddsRatio_working_3-way'!X118^(1/3)*SIN(('OddsRatio_working_3-way'!Y118+4*PI())/3)</f>
        <v>-0.60583504153094903</v>
      </c>
      <c r="AF118" s="11">
        <f>-'OddsRatio_working_3-way'!U118/(3*'OddsRatio_working_3-way'!X118^(1/3))*COS(('OddsRatio_working_3-way'!Y118)/3)</f>
        <v>0.56233351562634548</v>
      </c>
      <c r="AG118" s="11">
        <f>-'OddsRatio_working_3-way'!U118/(3*'OddsRatio_working_3-way'!X118^(1/3))*COS(('OddsRatio_working_3-way'!Y118+2*PI())/3)</f>
        <v>-0.48700355731085915</v>
      </c>
      <c r="AH118" s="11">
        <f>-'OddsRatio_working_3-way'!U118/(3*'OddsRatio_working_3-way'!X118^(1/3))*COS(('OddsRatio_working_3-way'!Y118+4*PI())/3)</f>
        <v>-7.5329958315486445E-2</v>
      </c>
      <c r="AI118" s="11">
        <f>'OddsRatio_working_3-way'!U118/(3*'OddsRatio_working_3-way'!X118^(1/3))*SIN(('OddsRatio_working_3-way'!Y118)/3)</f>
        <v>-0.23767986319824055</v>
      </c>
      <c r="AJ118" s="11">
        <f>'OddsRatio_working_3-way'!U118/(3*'OddsRatio_working_3-way'!X118^(1/3))*SIN(('OddsRatio_working_3-way'!Y118+2*PI())/3)</f>
        <v>-0.3681551783327085</v>
      </c>
      <c r="AK118" s="11">
        <f>'OddsRatio_working_3-way'!U118/(3*'OddsRatio_working_3-way'!X118^(1/3))*SIN(('OddsRatio_working_3-way'!Y118+4*PI())/3)</f>
        <v>0.60583504153094903</v>
      </c>
      <c r="AL118" s="11">
        <f>'OddsRatio_working_3-way'!Z118+'OddsRatio_working_3-way'!AF118</f>
        <v>1.124667031252691</v>
      </c>
      <c r="AM118" s="11">
        <f>'OddsRatio_working_3-way'!AA118+'OddsRatio_working_3-way'!AG118</f>
        <v>-0.9740071146217183</v>
      </c>
      <c r="AN118" s="11">
        <f>'OddsRatio_working_3-way'!AB118+'OddsRatio_working_3-way'!AH118</f>
        <v>-0.15065991663097289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1.124667031252691</v>
      </c>
      <c r="AS118" s="11">
        <f>IF(('OddsRatio_working_3-way'!X118=0),IF(Q118&gt;0,-Q118^(1/3),(-Q118)^(1/3)),'OddsRatio_working_3-way'!AM118-'OddsRatio_working_3-way'!R118/3)</f>
        <v>-0.9740071146217183</v>
      </c>
      <c r="AT118" s="11">
        <f>IF(('OddsRatio_working_3-way'!X118=0),IF(Q118&gt;0,-Q118^(1/3),(-Q118)^(1/3)),'OddsRatio_working_3-way'!AN118-'OddsRatio_working_3-way'!R118/3)</f>
        <v>-0.15065991663097289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2.52</v>
      </c>
      <c r="B119" s="4">
        <f>IF('True_Odds_Calculator_3-way'!B118="","",'True_Odds_Calculator_3-way'!B118)</f>
        <v>3.27</v>
      </c>
      <c r="C119" s="4">
        <f>IF('True_Odds_Calculator_3-way'!C118="","",'True_Odds_Calculator_3-way'!C118)</f>
        <v>3.02</v>
      </c>
      <c r="D119" s="9">
        <f t="shared" si="26"/>
        <v>0.38478988022573174</v>
      </c>
      <c r="E119" s="9">
        <f t="shared" si="27"/>
        <v>0.29518440372638649</v>
      </c>
      <c r="F119" s="9">
        <f t="shared" si="28"/>
        <v>0.32002571604788199</v>
      </c>
      <c r="G119" s="9">
        <f t="shared" si="29"/>
        <v>1.0518558846039689</v>
      </c>
      <c r="H119" s="9">
        <f t="shared" si="30"/>
        <v>2.5988209445980326</v>
      </c>
      <c r="I119" s="9">
        <f t="shared" si="31"/>
        <v>3.3877128580510099</v>
      </c>
      <c r="J119" s="9">
        <f t="shared" si="32"/>
        <v>3.1247488869000164</v>
      </c>
      <c r="K119" s="11">
        <f t="shared" si="33"/>
        <v>0.3968253968253968</v>
      </c>
      <c r="L119" s="11">
        <f t="shared" si="34"/>
        <v>0.3058103975535168</v>
      </c>
      <c r="M119" s="11">
        <f t="shared" si="35"/>
        <v>0.33112582781456956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-0.28006934659829741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0.23346452351859731</v>
      </c>
      <c r="Q119" s="11">
        <f>2*'OddsRatio_working_3-way'!K119*'OddsRatio_working_3-way'!L119*'OddsRatio_working_3-way'!M119</f>
        <v>8.0366445273183221E-2</v>
      </c>
      <c r="R119" s="11">
        <f t="shared" si="36"/>
        <v>0</v>
      </c>
      <c r="S119" s="11">
        <f t="shared" si="37"/>
        <v>-0.83359541611476229</v>
      </c>
      <c r="T119" s="11">
        <f t="shared" si="38"/>
        <v>-0.2869519504697976</v>
      </c>
      <c r="U119" s="11">
        <f>'OddsRatio_working_3-way'!S119-'OddsRatio_working_3-way'!R119^2/3</f>
        <v>-0.83359541611476229</v>
      </c>
      <c r="V119" s="11">
        <f>'OddsRatio_working_3-way'!S119*'OddsRatio_working_3-way'!R119/3-2*'OddsRatio_working_3-way'!R119^3/27-'OddsRatio_working_3-way'!T119</f>
        <v>0.2869519504697976</v>
      </c>
      <c r="W119" s="11">
        <f>'OddsRatio_working_3-way'!V119^2+4*'OddsRatio_working_3-way'!U119^3/27</f>
        <v>-3.4733753415506635E-3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0.14647081383331276</v>
      </c>
      <c r="Y119" s="11">
        <f>IF('OddsRatio_working_3-way'!W119&gt;=0,IF('OddsRatio_working_3-way'!V119+SQRT('OddsRatio_working_3-way'!W119)&gt;0,0,PI()),ACOS('OddsRatio_working_3-way'!V119/(2*'OddsRatio_working_3-way'!X119)))</f>
        <v>0.20256711380397219</v>
      </c>
      <c r="Z119" s="11">
        <f>'OddsRatio_working_3-way'!X119^(1/3)*COS('OddsRatio_working_3-way'!Y119/3)</f>
        <v>0.52592794230198459</v>
      </c>
      <c r="AA119" s="11">
        <f>'OddsRatio_working_3-way'!X119^(1/3)*COS(('OddsRatio_working_3-way'!Y119+2*PI())/3)</f>
        <v>-0.29376500454584581</v>
      </c>
      <c r="AB119" s="11">
        <f>'OddsRatio_working_3-way'!X119^(1/3)*COS(('OddsRatio_working_3-way'!Y119+4*PI())/3)</f>
        <v>-0.23216293775613889</v>
      </c>
      <c r="AC119" s="11">
        <f>'OddsRatio_working_3-way'!X119^(1/3)*SIN('OddsRatio_working_3-way'!Y119/3)</f>
        <v>3.5565969843674688E-2</v>
      </c>
      <c r="AD119" s="11">
        <f>'OddsRatio_working_3-way'!X119^(1/3)*SIN(('OddsRatio_working_3-way'!Y119+2*PI())/3)</f>
        <v>0.43768397367175782</v>
      </c>
      <c r="AE119" s="11">
        <f>'OddsRatio_working_3-way'!X119^(1/3)*SIN(('OddsRatio_working_3-way'!Y119+4*PI())/3)</f>
        <v>-0.47324994351543243</v>
      </c>
      <c r="AF119" s="11">
        <f>-'OddsRatio_working_3-way'!U119/(3*'OddsRatio_working_3-way'!X119^(1/3))*COS(('OddsRatio_working_3-way'!Y119)/3)</f>
        <v>0.52592794230198447</v>
      </c>
      <c r="AG119" s="11">
        <f>-'OddsRatio_working_3-way'!U119/(3*'OddsRatio_working_3-way'!X119^(1/3))*COS(('OddsRatio_working_3-way'!Y119+2*PI())/3)</f>
        <v>-0.29376500454584575</v>
      </c>
      <c r="AH119" s="11">
        <f>-'OddsRatio_working_3-way'!U119/(3*'OddsRatio_working_3-way'!X119^(1/3))*COS(('OddsRatio_working_3-way'!Y119+4*PI())/3)</f>
        <v>-0.23216293775613886</v>
      </c>
      <c r="AI119" s="11">
        <f>'OddsRatio_working_3-way'!U119/(3*'OddsRatio_working_3-way'!X119^(1/3))*SIN(('OddsRatio_working_3-way'!Y119)/3)</f>
        <v>-3.5565969843674682E-2</v>
      </c>
      <c r="AJ119" s="11">
        <f>'OddsRatio_working_3-way'!U119/(3*'OddsRatio_working_3-way'!X119^(1/3))*SIN(('OddsRatio_working_3-way'!Y119+2*PI())/3)</f>
        <v>-0.43768397367175776</v>
      </c>
      <c r="AK119" s="11">
        <f>'OddsRatio_working_3-way'!U119/(3*'OddsRatio_working_3-way'!X119^(1/3))*SIN(('OddsRatio_working_3-way'!Y119+4*PI())/3)</f>
        <v>0.47324994351543231</v>
      </c>
      <c r="AL119" s="11">
        <f>'OddsRatio_working_3-way'!Z119+'OddsRatio_working_3-way'!AF119</f>
        <v>1.0518558846039689</v>
      </c>
      <c r="AM119" s="11">
        <f>'OddsRatio_working_3-way'!AA119+'OddsRatio_working_3-way'!AG119</f>
        <v>-0.58753000909169151</v>
      </c>
      <c r="AN119" s="11">
        <f>'OddsRatio_working_3-way'!AB119+'OddsRatio_working_3-way'!AH119</f>
        <v>-0.46432587551227777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1.0518558846039689</v>
      </c>
      <c r="AS119" s="11">
        <f>IF(('OddsRatio_working_3-way'!X119=0),IF(Q119&gt;0,-Q119^(1/3),(-Q119)^(1/3)),'OddsRatio_working_3-way'!AM119-'OddsRatio_working_3-way'!R119/3)</f>
        <v>-0.58753000909169151</v>
      </c>
      <c r="AT119" s="11">
        <f>IF(('OddsRatio_working_3-way'!X119=0),IF(Q119&gt;0,-Q119^(1/3),(-Q119)^(1/3)),'OddsRatio_working_3-way'!AN119-'OddsRatio_working_3-way'!R119/3)</f>
        <v>-0.46432587551227777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4.91</v>
      </c>
      <c r="B120" s="4">
        <f>IF('True_Odds_Calculator_3-way'!B119="","",'True_Odds_Calculator_3-way'!B119)</f>
        <v>3.67</v>
      </c>
      <c r="C120" s="4">
        <f>IF('True_Odds_Calculator_3-way'!C119="","",'True_Odds_Calculator_3-way'!C119)</f>
        <v>1.79</v>
      </c>
      <c r="D120" s="9">
        <f t="shared" si="26"/>
        <v>0.19445487667481229</v>
      </c>
      <c r="E120" s="9">
        <f t="shared" si="27"/>
        <v>0.26117697339692453</v>
      </c>
      <c r="F120" s="9">
        <f t="shared" si="28"/>
        <v>0.54436814992826332</v>
      </c>
      <c r="G120" s="9">
        <f t="shared" si="29"/>
        <v>1.0594836920234949</v>
      </c>
      <c r="H120" s="9">
        <f t="shared" si="30"/>
        <v>5.142581235811865</v>
      </c>
      <c r="I120" s="9">
        <f t="shared" si="31"/>
        <v>3.8288214577027313</v>
      </c>
      <c r="J120" s="9">
        <f t="shared" si="32"/>
        <v>1.836992116698561</v>
      </c>
      <c r="K120" s="11">
        <f t="shared" si="33"/>
        <v>0.20366598778004072</v>
      </c>
      <c r="L120" s="11">
        <f t="shared" si="34"/>
        <v>0.27247956403269757</v>
      </c>
      <c r="M120" s="11">
        <f t="shared" si="35"/>
        <v>0.55865921787709494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-0.25569045894928843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0.22848984365745209</v>
      </c>
      <c r="Q120" s="11">
        <f>2*'OddsRatio_working_3-way'!K120*'OddsRatio_working_3-way'!L120*'OddsRatio_working_3-way'!M120</f>
        <v>6.2005384981669499E-2</v>
      </c>
      <c r="R120" s="11">
        <f t="shared" si="36"/>
        <v>0</v>
      </c>
      <c r="S120" s="11">
        <f t="shared" si="37"/>
        <v>-0.89361896645024563</v>
      </c>
      <c r="T120" s="11">
        <f t="shared" si="38"/>
        <v>-0.24250175480332312</v>
      </c>
      <c r="U120" s="11">
        <f>'OddsRatio_working_3-way'!S120-'OddsRatio_working_3-way'!R120^2/3</f>
        <v>-0.89361896645024563</v>
      </c>
      <c r="V120" s="11">
        <f>'OddsRatio_working_3-way'!S120*'OddsRatio_working_3-way'!R120/3-2*'OddsRatio_working_3-way'!R120^3/27-'OddsRatio_working_3-way'!T120</f>
        <v>0.24250175480332312</v>
      </c>
      <c r="W120" s="11">
        <f>'OddsRatio_working_3-way'!V120^2+4*'OddsRatio_working_3-way'!U120^3/27</f>
        <v>-4.6911975383165952E-2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0.16257235040579393</v>
      </c>
      <c r="Y120" s="11">
        <f>IF('OddsRatio_working_3-way'!W120&gt;=0,IF('OddsRatio_working_3-way'!V120+SQRT('OddsRatio_working_3-way'!W120)&gt;0,0,PI()),ACOS('OddsRatio_working_3-way'!V120/(2*'OddsRatio_working_3-way'!X120)))</f>
        <v>0.72902059773089622</v>
      </c>
      <c r="Z120" s="11">
        <f>'OddsRatio_working_3-way'!X120^(1/3)*COS('OddsRatio_working_3-way'!Y120/3)</f>
        <v>0.52974184601174745</v>
      </c>
      <c r="AA120" s="11">
        <f>'OddsRatio_working_3-way'!X120^(1/3)*COS(('OddsRatio_working_3-way'!Y120+2*PI())/3)</f>
        <v>-0.37860273056475735</v>
      </c>
      <c r="AB120" s="11">
        <f>'OddsRatio_working_3-way'!X120^(1/3)*COS(('OddsRatio_working_3-way'!Y120+4*PI())/3)</f>
        <v>-0.15113911544699005</v>
      </c>
      <c r="AC120" s="11">
        <f>'OddsRatio_working_3-way'!X120^(1/3)*SIN('OddsRatio_working_3-way'!Y120/3)</f>
        <v>0.13132617941908836</v>
      </c>
      <c r="AD120" s="11">
        <f>'OddsRatio_working_3-way'!X120^(1/3)*SIN(('OddsRatio_working_3-way'!Y120+2*PI())/3)</f>
        <v>0.39310680638429335</v>
      </c>
      <c r="AE120" s="11">
        <f>'OddsRatio_working_3-way'!X120^(1/3)*SIN(('OddsRatio_working_3-way'!Y120+4*PI())/3)</f>
        <v>-0.52443298580338171</v>
      </c>
      <c r="AF120" s="11">
        <f>-'OddsRatio_working_3-way'!U120/(3*'OddsRatio_working_3-way'!X120^(1/3))*COS(('OddsRatio_working_3-way'!Y120)/3)</f>
        <v>0.52974184601174745</v>
      </c>
      <c r="AG120" s="11">
        <f>-'OddsRatio_working_3-way'!U120/(3*'OddsRatio_working_3-way'!X120^(1/3))*COS(('OddsRatio_working_3-way'!Y120+2*PI())/3)</f>
        <v>-0.37860273056475735</v>
      </c>
      <c r="AH120" s="11">
        <f>-'OddsRatio_working_3-way'!U120/(3*'OddsRatio_working_3-way'!X120^(1/3))*COS(('OddsRatio_working_3-way'!Y120+4*PI())/3)</f>
        <v>-0.15113911544699005</v>
      </c>
      <c r="AI120" s="11">
        <f>'OddsRatio_working_3-way'!U120/(3*'OddsRatio_working_3-way'!X120^(1/3))*SIN(('OddsRatio_working_3-way'!Y120)/3)</f>
        <v>-0.13132617941908836</v>
      </c>
      <c r="AJ120" s="11">
        <f>'OddsRatio_working_3-way'!U120/(3*'OddsRatio_working_3-way'!X120^(1/3))*SIN(('OddsRatio_working_3-way'!Y120+2*PI())/3)</f>
        <v>-0.39310680638429335</v>
      </c>
      <c r="AK120" s="11">
        <f>'OddsRatio_working_3-way'!U120/(3*'OddsRatio_working_3-way'!X120^(1/3))*SIN(('OddsRatio_working_3-way'!Y120+4*PI())/3)</f>
        <v>0.52443298580338171</v>
      </c>
      <c r="AL120" s="11">
        <f>'OddsRatio_working_3-way'!Z120+'OddsRatio_working_3-way'!AF120</f>
        <v>1.0594836920234949</v>
      </c>
      <c r="AM120" s="11">
        <f>'OddsRatio_working_3-way'!AA120+'OddsRatio_working_3-way'!AG120</f>
        <v>-0.7572054611295147</v>
      </c>
      <c r="AN120" s="11">
        <f>'OddsRatio_working_3-way'!AB120+'OddsRatio_working_3-way'!AH120</f>
        <v>-0.30227823089398009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1.0594836920234949</v>
      </c>
      <c r="AS120" s="11">
        <f>IF(('OddsRatio_working_3-way'!X120=0),IF(Q120&gt;0,-Q120^(1/3),(-Q120)^(1/3)),'OddsRatio_working_3-way'!AM120-'OddsRatio_working_3-way'!R120/3)</f>
        <v>-0.7572054611295147</v>
      </c>
      <c r="AT120" s="11">
        <f>IF(('OddsRatio_working_3-way'!X120=0),IF(Q120&gt;0,-Q120^(1/3),(-Q120)^(1/3)),'OddsRatio_working_3-way'!AN120-'OddsRatio_working_3-way'!R120/3)</f>
        <v>-0.30227823089398009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4.83</v>
      </c>
      <c r="B121" s="4">
        <f>IF('True_Odds_Calculator_3-way'!B120="","",'True_Odds_Calculator_3-way'!B120)</f>
        <v>3.8</v>
      </c>
      <c r="C121" s="4">
        <f>IF('True_Odds_Calculator_3-way'!C120="","",'True_Odds_Calculator_3-way'!C120)</f>
        <v>1.77</v>
      </c>
      <c r="D121" s="9">
        <f t="shared" si="26"/>
        <v>0.19756891137354696</v>
      </c>
      <c r="E121" s="9">
        <f t="shared" si="27"/>
        <v>0.25193605582401507</v>
      </c>
      <c r="F121" s="9">
        <f t="shared" si="28"/>
        <v>0.55049503280243806</v>
      </c>
      <c r="G121" s="9">
        <f t="shared" si="29"/>
        <v>1.0604504126046546</v>
      </c>
      <c r="H121" s="9">
        <f t="shared" si="30"/>
        <v>5.0615250802758274</v>
      </c>
      <c r="I121" s="9">
        <f t="shared" si="31"/>
        <v>3.9692611552930326</v>
      </c>
      <c r="J121" s="9">
        <f t="shared" si="32"/>
        <v>1.8165468177055841</v>
      </c>
      <c r="K121" s="11">
        <f t="shared" si="33"/>
        <v>0.20703933747412007</v>
      </c>
      <c r="L121" s="11">
        <f t="shared" si="34"/>
        <v>0.26315789473684209</v>
      </c>
      <c r="M121" s="11">
        <f t="shared" si="35"/>
        <v>0.56497175141242939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-0.25418126500234872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0.22778636593941254</v>
      </c>
      <c r="Q121" s="11">
        <f>2*'OddsRatio_working_3-way'!K121*'OddsRatio_working_3-way'!L121*'OddsRatio_working_3-way'!M121</f>
        <v>6.1563882686327703E-2</v>
      </c>
      <c r="R121" s="11">
        <f t="shared" si="36"/>
        <v>0</v>
      </c>
      <c r="S121" s="11">
        <f t="shared" si="37"/>
        <v>-0.89615718112547638</v>
      </c>
      <c r="T121" s="11">
        <f t="shared" si="38"/>
        <v>-0.24220464354742602</v>
      </c>
      <c r="U121" s="11">
        <f>'OddsRatio_working_3-way'!S121-'OddsRatio_working_3-way'!R121^2/3</f>
        <v>-0.89615718112547638</v>
      </c>
      <c r="V121" s="11">
        <f>'OddsRatio_working_3-way'!S121*'OddsRatio_working_3-way'!R121/3-2*'OddsRatio_working_3-way'!R121^3/27-'OddsRatio_working_3-way'!T121</f>
        <v>0.24220464354742602</v>
      </c>
      <c r="W121" s="11">
        <f>'OddsRatio_working_3-way'!V121^2+4*'OddsRatio_working_3-way'!U121^3/27</f>
        <v>-4.7959394344901415E-2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0.16326549214457192</v>
      </c>
      <c r="Y121" s="11">
        <f>IF('OddsRatio_working_3-way'!W121&gt;=0,IF('OddsRatio_working_3-way'!V121+SQRT('OddsRatio_working_3-way'!W121)&gt;0,0,PI()),ACOS('OddsRatio_working_3-way'!V121/(2*'OddsRatio_working_3-way'!X121)))</f>
        <v>0.73511910818148096</v>
      </c>
      <c r="Z121" s="11">
        <f>'OddsRatio_working_3-way'!X121^(1/3)*COS('OddsRatio_working_3-way'!Y121/3)</f>
        <v>0.53022520630232728</v>
      </c>
      <c r="AA121" s="11">
        <f>'OddsRatio_working_3-way'!X121^(1/3)*COS(('OddsRatio_working_3-way'!Y121+2*PI())/3)</f>
        <v>-0.37993950867687176</v>
      </c>
      <c r="AB121" s="11">
        <f>'OddsRatio_working_3-way'!X121^(1/3)*COS(('OddsRatio_working_3-way'!Y121+4*PI())/3)</f>
        <v>-0.15028569762545577</v>
      </c>
      <c r="AC121" s="11">
        <f>'OddsRatio_working_3-way'!X121^(1/3)*SIN('OddsRatio_working_3-way'!Y121/3)</f>
        <v>0.13259068963095871</v>
      </c>
      <c r="AD121" s="11">
        <f>'OddsRatio_working_3-way'!X121^(1/3)*SIN(('OddsRatio_working_3-way'!Y121+2*PI())/3)</f>
        <v>0.39289315356918109</v>
      </c>
      <c r="AE121" s="11">
        <f>'OddsRatio_working_3-way'!X121^(1/3)*SIN(('OddsRatio_working_3-way'!Y121+4*PI())/3)</f>
        <v>-0.52548384320013963</v>
      </c>
      <c r="AF121" s="11">
        <f>-'OddsRatio_working_3-way'!U121/(3*'OddsRatio_working_3-way'!X121^(1/3))*COS(('OddsRatio_working_3-way'!Y121)/3)</f>
        <v>0.53022520630232728</v>
      </c>
      <c r="AG121" s="11">
        <f>-'OddsRatio_working_3-way'!U121/(3*'OddsRatio_working_3-way'!X121^(1/3))*COS(('OddsRatio_working_3-way'!Y121+2*PI())/3)</f>
        <v>-0.37993950867687176</v>
      </c>
      <c r="AH121" s="11">
        <f>-'OddsRatio_working_3-way'!U121/(3*'OddsRatio_working_3-way'!X121^(1/3))*COS(('OddsRatio_working_3-way'!Y121+4*PI())/3)</f>
        <v>-0.15028569762545577</v>
      </c>
      <c r="AI121" s="11">
        <f>'OddsRatio_working_3-way'!U121/(3*'OddsRatio_working_3-way'!X121^(1/3))*SIN(('OddsRatio_working_3-way'!Y121)/3)</f>
        <v>-0.13259068963095871</v>
      </c>
      <c r="AJ121" s="11">
        <f>'OddsRatio_working_3-way'!U121/(3*'OddsRatio_working_3-way'!X121^(1/3))*SIN(('OddsRatio_working_3-way'!Y121+2*PI())/3)</f>
        <v>-0.39289315356918109</v>
      </c>
      <c r="AK121" s="11">
        <f>'OddsRatio_working_3-way'!U121/(3*'OddsRatio_working_3-way'!X121^(1/3))*SIN(('OddsRatio_working_3-way'!Y121+4*PI())/3)</f>
        <v>0.52548384320013963</v>
      </c>
      <c r="AL121" s="11">
        <f>'OddsRatio_working_3-way'!Z121+'OddsRatio_working_3-way'!AF121</f>
        <v>1.0604504126046546</v>
      </c>
      <c r="AM121" s="11">
        <f>'OddsRatio_working_3-way'!AA121+'OddsRatio_working_3-way'!AG121</f>
        <v>-0.75987901735374352</v>
      </c>
      <c r="AN121" s="11">
        <f>'OddsRatio_working_3-way'!AB121+'OddsRatio_working_3-way'!AH121</f>
        <v>-0.30057139525091153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1.0604504126046546</v>
      </c>
      <c r="AS121" s="11">
        <f>IF(('OddsRatio_working_3-way'!X121=0),IF(Q121&gt;0,-Q121^(1/3),(-Q121)^(1/3)),'OddsRatio_working_3-way'!AM121-'OddsRatio_working_3-way'!R121/3)</f>
        <v>-0.75987901735374352</v>
      </c>
      <c r="AT121" s="11">
        <f>IF(('OddsRatio_working_3-way'!X121=0),IF(Q121&gt;0,-Q121^(1/3),(-Q121)^(1/3)),'OddsRatio_working_3-way'!AN121-'OddsRatio_working_3-way'!R121/3)</f>
        <v>-0.30057139525091153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2.76</v>
      </c>
      <c r="B122" s="4">
        <f>IF('True_Odds_Calculator_3-way'!B121="","",'True_Odds_Calculator_3-way'!B121)</f>
        <v>3.26</v>
      </c>
      <c r="C122" s="4">
        <f>IF('True_Odds_Calculator_3-way'!C121="","",'True_Odds_Calculator_3-way'!C121)</f>
        <v>2.74</v>
      </c>
      <c r="D122" s="9">
        <f t="shared" si="26"/>
        <v>0.35066879490513458</v>
      </c>
      <c r="E122" s="9">
        <f t="shared" si="27"/>
        <v>0.2960556735233002</v>
      </c>
      <c r="F122" s="9">
        <f t="shared" si="28"/>
        <v>0.3532755315715651</v>
      </c>
      <c r="G122" s="9">
        <f t="shared" si="29"/>
        <v>1.0520987041712668</v>
      </c>
      <c r="H122" s="9">
        <f t="shared" si="30"/>
        <v>2.8516937193414291</v>
      </c>
      <c r="I122" s="9">
        <f t="shared" si="31"/>
        <v>3.3777430714270635</v>
      </c>
      <c r="J122" s="9">
        <f t="shared" si="32"/>
        <v>2.8306517452580042</v>
      </c>
      <c r="K122" s="11">
        <f t="shared" si="33"/>
        <v>0.3623188405797102</v>
      </c>
      <c r="L122" s="11">
        <f t="shared" si="34"/>
        <v>0.30674846625766872</v>
      </c>
      <c r="M122" s="11">
        <f t="shared" si="35"/>
        <v>0.36496350364963503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-0.28073276961447624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0.23363894605471436</v>
      </c>
      <c r="Q122" s="11">
        <f>2*'OddsRatio_working_3-way'!K122*'OddsRatio_working_3-way'!L122*'OddsRatio_working_3-way'!M122</f>
        <v>8.112463404677582E-2</v>
      </c>
      <c r="R122" s="11">
        <f t="shared" si="36"/>
        <v>0</v>
      </c>
      <c r="S122" s="11">
        <f t="shared" si="37"/>
        <v>-0.8322467889144729</v>
      </c>
      <c r="T122" s="11">
        <f t="shared" si="38"/>
        <v>-0.28897457948419197</v>
      </c>
      <c r="U122" s="11">
        <f>'OddsRatio_working_3-way'!S122-'OddsRatio_working_3-way'!R122^2/3</f>
        <v>-0.8322467889144729</v>
      </c>
      <c r="V122" s="11">
        <f>'OddsRatio_working_3-way'!S122*'OddsRatio_working_3-way'!R122/3-2*'OddsRatio_working_3-way'!R122^3/27-'OddsRatio_working_3-way'!T122</f>
        <v>0.28897457948419197</v>
      </c>
      <c r="W122" s="11">
        <f>'OddsRatio_working_3-way'!V122^2+4*'OddsRatio_working_3-way'!U122^3/27</f>
        <v>-1.8926582877756837E-3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0.14611550728434103</v>
      </c>
      <c r="Y122" s="11">
        <f>IF('OddsRatio_working_3-way'!W122&gt;=0,IF('OddsRatio_working_3-way'!V122+SQRT('OddsRatio_working_3-way'!W122)&gt;0,0,PI()),ACOS('OddsRatio_working_3-way'!V122/(2*'OddsRatio_working_3-way'!X122)))</f>
        <v>0.1494263456466447</v>
      </c>
      <c r="Z122" s="11">
        <f>'OddsRatio_working_3-way'!X122^(1/3)*COS('OddsRatio_working_3-way'!Y122/3)</f>
        <v>0.52604935208563341</v>
      </c>
      <c r="AA122" s="11">
        <f>'OddsRatio_working_3-way'!X122^(1/3)*COS(('OddsRatio_working_3-way'!Y122+2*PI())/3)</f>
        <v>-0.28573495138972171</v>
      </c>
      <c r="AB122" s="11">
        <f>'OddsRatio_working_3-way'!X122^(1/3)*COS(('OddsRatio_working_3-way'!Y122+4*PI())/3)</f>
        <v>-0.24031440069591159</v>
      </c>
      <c r="AC122" s="11">
        <f>'OddsRatio_working_3-way'!X122^(1/3)*SIN('OddsRatio_working_3-way'!Y122/3)</f>
        <v>2.6223567169812289E-2</v>
      </c>
      <c r="AD122" s="11">
        <f>'OddsRatio_working_3-way'!X122^(1/3)*SIN(('OddsRatio_working_3-way'!Y122+2*PI())/3)</f>
        <v>0.44246031896559684</v>
      </c>
      <c r="AE122" s="11">
        <f>'OddsRatio_working_3-way'!X122^(1/3)*SIN(('OddsRatio_working_3-way'!Y122+4*PI())/3)</f>
        <v>-0.46868388613540918</v>
      </c>
      <c r="AF122" s="11">
        <f>-'OddsRatio_working_3-way'!U122/(3*'OddsRatio_working_3-way'!X122^(1/3))*COS(('OddsRatio_working_3-way'!Y122)/3)</f>
        <v>0.52604935208563341</v>
      </c>
      <c r="AG122" s="11">
        <f>-'OddsRatio_working_3-way'!U122/(3*'OddsRatio_working_3-way'!X122^(1/3))*COS(('OddsRatio_working_3-way'!Y122+2*PI())/3)</f>
        <v>-0.28573495138972171</v>
      </c>
      <c r="AH122" s="11">
        <f>-'OddsRatio_working_3-way'!U122/(3*'OddsRatio_working_3-way'!X122^(1/3))*COS(('OddsRatio_working_3-way'!Y122+4*PI())/3)</f>
        <v>-0.24031440069591159</v>
      </c>
      <c r="AI122" s="11">
        <f>'OddsRatio_working_3-way'!U122/(3*'OddsRatio_working_3-way'!X122^(1/3))*SIN(('OddsRatio_working_3-way'!Y122)/3)</f>
        <v>-2.6223567169812289E-2</v>
      </c>
      <c r="AJ122" s="11">
        <f>'OddsRatio_working_3-way'!U122/(3*'OddsRatio_working_3-way'!X122^(1/3))*SIN(('OddsRatio_working_3-way'!Y122+2*PI())/3)</f>
        <v>-0.44246031896559684</v>
      </c>
      <c r="AK122" s="11">
        <f>'OddsRatio_working_3-way'!U122/(3*'OddsRatio_working_3-way'!X122^(1/3))*SIN(('OddsRatio_working_3-way'!Y122+4*PI())/3)</f>
        <v>0.46868388613540918</v>
      </c>
      <c r="AL122" s="11">
        <f>'OddsRatio_working_3-way'!Z122+'OddsRatio_working_3-way'!AF122</f>
        <v>1.0520987041712668</v>
      </c>
      <c r="AM122" s="11">
        <f>'OddsRatio_working_3-way'!AA122+'OddsRatio_working_3-way'!AG122</f>
        <v>-0.57146990277944343</v>
      </c>
      <c r="AN122" s="11">
        <f>'OddsRatio_working_3-way'!AB122+'OddsRatio_working_3-way'!AH122</f>
        <v>-0.48062880139182318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1.0520987041712668</v>
      </c>
      <c r="AS122" s="11">
        <f>IF(('OddsRatio_working_3-way'!X122=0),IF(Q122&gt;0,-Q122^(1/3),(-Q122)^(1/3)),'OddsRatio_working_3-way'!AM122-'OddsRatio_working_3-way'!R122/3)</f>
        <v>-0.57146990277944343</v>
      </c>
      <c r="AT122" s="11">
        <f>IF(('OddsRatio_working_3-way'!X122=0),IF(Q122&gt;0,-Q122^(1/3),(-Q122)^(1/3)),'OddsRatio_working_3-way'!AN122-'OddsRatio_working_3-way'!R122/3)</f>
        <v>-0.48062880139182318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2.16</v>
      </c>
      <c r="B123" s="4">
        <f>IF('True_Odds_Calculator_3-way'!B122="","",'True_Odds_Calculator_3-way'!B122)</f>
        <v>3.31</v>
      </c>
      <c r="C123" s="4">
        <f>IF('True_Odds_Calculator_3-way'!C122="","",'True_Odds_Calculator_3-way'!C122)</f>
        <v>3.73</v>
      </c>
      <c r="D123" s="9">
        <f t="shared" si="26"/>
        <v>0.45031358305968444</v>
      </c>
      <c r="E123" s="9">
        <f t="shared" si="27"/>
        <v>0.29147496133944883</v>
      </c>
      <c r="F123" s="9">
        <f t="shared" si="28"/>
        <v>0.25821145560086678</v>
      </c>
      <c r="G123" s="9">
        <f t="shared" si="29"/>
        <v>1.0523058122983833</v>
      </c>
      <c r="H123" s="9">
        <f t="shared" si="30"/>
        <v>2.2206747422661248</v>
      </c>
      <c r="I123" s="9">
        <f t="shared" si="31"/>
        <v>3.4308264264092654</v>
      </c>
      <c r="J123" s="9">
        <f t="shared" si="32"/>
        <v>3.8727948675745862</v>
      </c>
      <c r="K123" s="11">
        <f t="shared" si="33"/>
        <v>0.46296296296296291</v>
      </c>
      <c r="L123" s="11">
        <f t="shared" si="34"/>
        <v>0.30211480362537763</v>
      </c>
      <c r="M123" s="11">
        <f t="shared" si="35"/>
        <v>0.26809651474530832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-0.27431025219431471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0.23248830583821634</v>
      </c>
      <c r="Q123" s="11">
        <f>2*'OddsRatio_working_3-way'!K123*'OddsRatio_working_3-way'!L123*'OddsRatio_working_3-way'!M123</f>
        <v>7.4996227689747202E-2</v>
      </c>
      <c r="R123" s="11">
        <f t="shared" si="36"/>
        <v>0</v>
      </c>
      <c r="S123" s="11">
        <f t="shared" si="37"/>
        <v>-0.84753779335060098</v>
      </c>
      <c r="T123" s="11">
        <f t="shared" si="38"/>
        <v>-0.27339928817761322</v>
      </c>
      <c r="U123" s="11">
        <f>'OddsRatio_working_3-way'!S123-'OddsRatio_working_3-way'!R123^2/3</f>
        <v>-0.84753779335060098</v>
      </c>
      <c r="V123" s="11">
        <f>'OddsRatio_working_3-way'!S123*'OddsRatio_working_3-way'!R123/3-2*'OddsRatio_working_3-way'!R123^3/27-'OddsRatio_working_3-way'!T123</f>
        <v>0.27339928817761322</v>
      </c>
      <c r="W123" s="11">
        <f>'OddsRatio_working_3-way'!V123^2+4*'OddsRatio_working_3-way'!U123^3/27</f>
        <v>-1.5445956844335057E-2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0.15016085343753932</v>
      </c>
      <c r="Y123" s="11">
        <f>IF('OddsRatio_working_3-way'!W123&gt;=0,IF('OddsRatio_working_3-way'!V123+SQRT('OddsRatio_working_3-way'!W123)&gt;0,0,PI()),ACOS('OddsRatio_working_3-way'!V123/(2*'OddsRatio_working_3-way'!X123)))</f>
        <v>0.42665586676553402</v>
      </c>
      <c r="Z123" s="11">
        <f>'OddsRatio_working_3-way'!X123^(1/3)*COS('OddsRatio_working_3-way'!Y123/3)</f>
        <v>0.52615290614919163</v>
      </c>
      <c r="AA123" s="11">
        <f>'OddsRatio_working_3-way'!X123^(1/3)*COS(('OddsRatio_working_3-way'!Y123+2*PI())/3)</f>
        <v>-0.32832051679475488</v>
      </c>
      <c r="AB123" s="11">
        <f>'OddsRatio_working_3-way'!X123^(1/3)*COS(('OddsRatio_working_3-way'!Y123+4*PI())/3)</f>
        <v>-0.19783238935443664</v>
      </c>
      <c r="AC123" s="11">
        <f>'OddsRatio_working_3-way'!X123^(1/3)*SIN('OddsRatio_working_3-way'!Y123/3)</f>
        <v>7.5337355503717868E-2</v>
      </c>
      <c r="AD123" s="11">
        <f>'OddsRatio_working_3-way'!X123^(1/3)*SIN(('OddsRatio_working_3-way'!Y123+2*PI())/3)</f>
        <v>0.41799310524835059</v>
      </c>
      <c r="AE123" s="11">
        <f>'OddsRatio_working_3-way'!X123^(1/3)*SIN(('OddsRatio_working_3-way'!Y123+4*PI())/3)</f>
        <v>-0.49333046075206849</v>
      </c>
      <c r="AF123" s="11">
        <f>-'OddsRatio_working_3-way'!U123/(3*'OddsRatio_working_3-way'!X123^(1/3))*COS(('OddsRatio_working_3-way'!Y123)/3)</f>
        <v>0.52615290614919175</v>
      </c>
      <c r="AG123" s="11">
        <f>-'OddsRatio_working_3-way'!U123/(3*'OddsRatio_working_3-way'!X123^(1/3))*COS(('OddsRatio_working_3-way'!Y123+2*PI())/3)</f>
        <v>-0.32832051679475499</v>
      </c>
      <c r="AH123" s="11">
        <f>-'OddsRatio_working_3-way'!U123/(3*'OddsRatio_working_3-way'!X123^(1/3))*COS(('OddsRatio_working_3-way'!Y123+4*PI())/3)</f>
        <v>-0.19783238935443667</v>
      </c>
      <c r="AI123" s="11">
        <f>'OddsRatio_working_3-way'!U123/(3*'OddsRatio_working_3-way'!X123^(1/3))*SIN(('OddsRatio_working_3-way'!Y123)/3)</f>
        <v>-7.5337355503717882E-2</v>
      </c>
      <c r="AJ123" s="11">
        <f>'OddsRatio_working_3-way'!U123/(3*'OddsRatio_working_3-way'!X123^(1/3))*SIN(('OddsRatio_working_3-way'!Y123+2*PI())/3)</f>
        <v>-0.4179931052483507</v>
      </c>
      <c r="AK123" s="11">
        <f>'OddsRatio_working_3-way'!U123/(3*'OddsRatio_working_3-way'!X123^(1/3))*SIN(('OddsRatio_working_3-way'!Y123+4*PI())/3)</f>
        <v>0.4933304607520686</v>
      </c>
      <c r="AL123" s="11">
        <f>'OddsRatio_working_3-way'!Z123+'OddsRatio_working_3-way'!AF123</f>
        <v>1.0523058122983833</v>
      </c>
      <c r="AM123" s="11">
        <f>'OddsRatio_working_3-way'!AA123+'OddsRatio_working_3-way'!AG123</f>
        <v>-0.65664103358950987</v>
      </c>
      <c r="AN123" s="11">
        <f>'OddsRatio_working_3-way'!AB123+'OddsRatio_working_3-way'!AH123</f>
        <v>-0.39566477870887329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1.0523058122983833</v>
      </c>
      <c r="AS123" s="11">
        <f>IF(('OddsRatio_working_3-way'!X123=0),IF(Q123&gt;0,-Q123^(1/3),(-Q123)^(1/3)),'OddsRatio_working_3-way'!AM123-'OddsRatio_working_3-way'!R123/3)</f>
        <v>-0.65664103358950987</v>
      </c>
      <c r="AT123" s="11">
        <f>IF(('OddsRatio_working_3-way'!X123=0),IF(Q123&gt;0,-Q123^(1/3),(-Q123)^(1/3)),'OddsRatio_working_3-way'!AN123-'OddsRatio_working_3-way'!R123/3)</f>
        <v>-0.39566477870887329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1.93</v>
      </c>
      <c r="B124" s="4">
        <f>IF('True_Odds_Calculator_3-way'!B123="","",'True_Odds_Calculator_3-way'!B123)</f>
        <v>3.91</v>
      </c>
      <c r="C124" s="4">
        <f>IF('True_Odds_Calculator_3-way'!C123="","",'True_Odds_Calculator_3-way'!C123)</f>
        <v>3.84</v>
      </c>
      <c r="D124" s="9">
        <f t="shared" si="26"/>
        <v>0.50447947731552367</v>
      </c>
      <c r="E124" s="9">
        <f t="shared" si="27"/>
        <v>0.24549128423355482</v>
      </c>
      <c r="F124" s="9">
        <f t="shared" si="28"/>
        <v>0.25002923845092134</v>
      </c>
      <c r="G124" s="9">
        <f t="shared" si="29"/>
        <v>1.056173323764658</v>
      </c>
      <c r="H124" s="9">
        <f t="shared" si="30"/>
        <v>1.9822411911011317</v>
      </c>
      <c r="I124" s="9">
        <f t="shared" si="31"/>
        <v>4.0734643721551551</v>
      </c>
      <c r="J124" s="9">
        <f t="shared" si="32"/>
        <v>3.9995322394916291</v>
      </c>
      <c r="K124" s="11">
        <f t="shared" si="33"/>
        <v>0.5181347150259068</v>
      </c>
      <c r="L124" s="11">
        <f t="shared" si="34"/>
        <v>0.25575447570332482</v>
      </c>
      <c r="M124" s="11">
        <f t="shared" si="35"/>
        <v>0.26041666666666669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-0.26523387289135059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0.23052135925332062</v>
      </c>
      <c r="Q124" s="11">
        <f>2*'OddsRatio_working_3-way'!K124*'OddsRatio_working_3-way'!L124*'OddsRatio_working_3-way'!M124</f>
        <v>6.9018371033928341E-2</v>
      </c>
      <c r="R124" s="11">
        <f t="shared" si="36"/>
        <v>0</v>
      </c>
      <c r="S124" s="11">
        <f t="shared" si="37"/>
        <v>-0.8691248849190184</v>
      </c>
      <c r="T124" s="11">
        <f t="shared" si="38"/>
        <v>-0.26021703141287977</v>
      </c>
      <c r="U124" s="11">
        <f>'OddsRatio_working_3-way'!S124-'OddsRatio_working_3-way'!R124^2/3</f>
        <v>-0.8691248849190184</v>
      </c>
      <c r="V124" s="11">
        <f>'OddsRatio_working_3-way'!S124*'OddsRatio_working_3-way'!R124/3-2*'OddsRatio_working_3-way'!R124^3/27-'OddsRatio_working_3-way'!T124</f>
        <v>0.26021703141287977</v>
      </c>
      <c r="W124" s="11">
        <f>'OddsRatio_working_3-way'!V124^2+4*'OddsRatio_working_3-way'!U124^3/27</f>
        <v>-2.9549003869682539E-2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0.15593420672435393</v>
      </c>
      <c r="Y124" s="11">
        <f>IF('OddsRatio_working_3-way'!W124&gt;=0,IF('OddsRatio_working_3-way'!V124+SQRT('OddsRatio_working_3-way'!W124)&gt;0,0,PI()),ACOS('OddsRatio_working_3-way'!V124/(2*'OddsRatio_working_3-way'!X124)))</f>
        <v>0.58378780152552057</v>
      </c>
      <c r="Z124" s="11">
        <f>'OddsRatio_working_3-way'!X124^(1/3)*COS('OddsRatio_working_3-way'!Y124/3)</f>
        <v>0.528086661882329</v>
      </c>
      <c r="AA124" s="11">
        <f>'OddsRatio_working_3-way'!X124^(1/3)*COS(('OddsRatio_working_3-way'!Y124+2*PI())/3)</f>
        <v>-0.35417977965220843</v>
      </c>
      <c r="AB124" s="11">
        <f>'OddsRatio_working_3-way'!X124^(1/3)*COS(('OddsRatio_working_3-way'!Y124+4*PI())/3)</f>
        <v>-0.17390688223012044</v>
      </c>
      <c r="AC124" s="11">
        <f>'OddsRatio_working_3-way'!X124^(1/3)*SIN('OddsRatio_working_3-way'!Y124/3)</f>
        <v>0.10408060585423627</v>
      </c>
      <c r="AD124" s="11">
        <f>'OddsRatio_working_3-way'!X124^(1/3)*SIN(('OddsRatio_working_3-way'!Y124+2*PI())/3)</f>
        <v>0.40529616166270216</v>
      </c>
      <c r="AE124" s="11">
        <f>'OddsRatio_working_3-way'!X124^(1/3)*SIN(('OddsRatio_working_3-way'!Y124+4*PI())/3)</f>
        <v>-0.50937676751693839</v>
      </c>
      <c r="AF124" s="11">
        <f>-'OddsRatio_working_3-way'!U124/(3*'OddsRatio_working_3-way'!X124^(1/3))*COS(('OddsRatio_working_3-way'!Y124)/3)</f>
        <v>0.528086661882329</v>
      </c>
      <c r="AG124" s="11">
        <f>-'OddsRatio_working_3-way'!U124/(3*'OddsRatio_working_3-way'!X124^(1/3))*COS(('OddsRatio_working_3-way'!Y124+2*PI())/3)</f>
        <v>-0.35417977965220843</v>
      </c>
      <c r="AH124" s="11">
        <f>-'OddsRatio_working_3-way'!U124/(3*'OddsRatio_working_3-way'!X124^(1/3))*COS(('OddsRatio_working_3-way'!Y124+4*PI())/3)</f>
        <v>-0.17390688223012044</v>
      </c>
      <c r="AI124" s="11">
        <f>'OddsRatio_working_3-way'!U124/(3*'OddsRatio_working_3-way'!X124^(1/3))*SIN(('OddsRatio_working_3-way'!Y124)/3)</f>
        <v>-0.10408060585423627</v>
      </c>
      <c r="AJ124" s="11">
        <f>'OddsRatio_working_3-way'!U124/(3*'OddsRatio_working_3-way'!X124^(1/3))*SIN(('OddsRatio_working_3-way'!Y124+2*PI())/3)</f>
        <v>-0.40529616166270216</v>
      </c>
      <c r="AK124" s="11">
        <f>'OddsRatio_working_3-way'!U124/(3*'OddsRatio_working_3-way'!X124^(1/3))*SIN(('OddsRatio_working_3-way'!Y124+4*PI())/3)</f>
        <v>0.50937676751693839</v>
      </c>
      <c r="AL124" s="11">
        <f>'OddsRatio_working_3-way'!Z124+'OddsRatio_working_3-way'!AF124</f>
        <v>1.056173323764658</v>
      </c>
      <c r="AM124" s="11">
        <f>'OddsRatio_working_3-way'!AA124+'OddsRatio_working_3-way'!AG124</f>
        <v>-0.70835955930441685</v>
      </c>
      <c r="AN124" s="11">
        <f>'OddsRatio_working_3-way'!AB124+'OddsRatio_working_3-way'!AH124</f>
        <v>-0.34781376446024087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1.056173323764658</v>
      </c>
      <c r="AS124" s="11">
        <f>IF(('OddsRatio_working_3-way'!X124=0),IF(Q124&gt;0,-Q124^(1/3),(-Q124)^(1/3)),'OddsRatio_working_3-way'!AM124-'OddsRatio_working_3-way'!R124/3)</f>
        <v>-0.70835955930441685</v>
      </c>
      <c r="AT124" s="11">
        <f>IF(('OddsRatio_working_3-way'!X124=0),IF(Q124&gt;0,-Q124^(1/3),(-Q124)^(1/3)),'OddsRatio_working_3-way'!AN124-'OddsRatio_working_3-way'!R124/3)</f>
        <v>-0.34781376446024087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3.82</v>
      </c>
      <c r="C125" s="4">
        <f>IF('True_Odds_Calculator_3-way'!C124="","",'True_Odds_Calculator_3-way'!C124)</f>
        <v>2.88</v>
      </c>
      <c r="D125" s="9">
        <f t="shared" si="26"/>
        <v>0.40832353419806178</v>
      </c>
      <c r="E125" s="9">
        <f t="shared" si="27"/>
        <v>0.25382155813834739</v>
      </c>
      <c r="F125" s="9">
        <f t="shared" si="28"/>
        <v>0.33785490766359094</v>
      </c>
      <c r="G125" s="9">
        <f t="shared" si="29"/>
        <v>1.0424736428569252</v>
      </c>
      <c r="H125" s="9">
        <f t="shared" si="30"/>
        <v>2.4490383635711264</v>
      </c>
      <c r="I125" s="9">
        <f t="shared" si="31"/>
        <v>3.9397756728565283</v>
      </c>
      <c r="J125" s="9">
        <f t="shared" si="32"/>
        <v>2.9598504485710193</v>
      </c>
      <c r="K125" s="11">
        <f t="shared" si="33"/>
        <v>0.41841004184100417</v>
      </c>
      <c r="L125" s="11">
        <f t="shared" si="34"/>
        <v>0.26178010471204188</v>
      </c>
      <c r="M125" s="11">
        <f t="shared" si="35"/>
        <v>0.34722222222222221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-0.28026444536937656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0.23161332486290315</v>
      </c>
      <c r="Q125" s="11">
        <f>2*'OddsRatio_working_3-way'!K125*'OddsRatio_working_3-way'!L125*'OddsRatio_working_3-way'!M125</f>
        <v>7.60634892817416E-2</v>
      </c>
      <c r="R125" s="11">
        <f t="shared" si="36"/>
        <v>0</v>
      </c>
      <c r="S125" s="11">
        <f t="shared" si="37"/>
        <v>-0.82640994492771525</v>
      </c>
      <c r="T125" s="11">
        <f t="shared" si="38"/>
        <v>-0.27139899669218898</v>
      </c>
      <c r="U125" s="11">
        <f>'OddsRatio_working_3-way'!S125-'OddsRatio_working_3-way'!R125^2/3</f>
        <v>-0.82640994492771525</v>
      </c>
      <c r="V125" s="11">
        <f>'OddsRatio_working_3-way'!S125*'OddsRatio_working_3-way'!R125/3-2*'OddsRatio_working_3-way'!R125^3/27-'OddsRatio_working_3-way'!T125</f>
        <v>0.27139899669218898</v>
      </c>
      <c r="W125" s="11">
        <f>'OddsRatio_working_3-way'!V125^2+4*'OddsRatio_working_3-way'!U125^3/27</f>
        <v>-9.9573222634067871E-3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0.14458106520991398</v>
      </c>
      <c r="Y125" s="11">
        <f>IF('OddsRatio_working_3-way'!W125&gt;=0,IF('OddsRatio_working_3-way'!V125+SQRT('OddsRatio_working_3-way'!W125)&gt;0,0,PI()),ACOS('OddsRatio_working_3-way'!V125/(2*'OddsRatio_working_3-way'!X125)))</f>
        <v>0.35233255008185305</v>
      </c>
      <c r="Z125" s="11">
        <f>'OddsRatio_working_3-way'!X125^(1/3)*COS('OddsRatio_working_3-way'!Y125/3)</f>
        <v>0.52123682142846262</v>
      </c>
      <c r="AA125" s="11">
        <f>'OddsRatio_working_3-way'!X125^(1/3)*COS(('OddsRatio_working_3-way'!Y125+2*PI())/3)</f>
        <v>-0.3138783226771098</v>
      </c>
      <c r="AB125" s="11">
        <f>'OddsRatio_working_3-way'!X125^(1/3)*COS(('OddsRatio_working_3-way'!Y125+4*PI())/3)</f>
        <v>-0.20735849875135279</v>
      </c>
      <c r="AC125" s="11">
        <f>'OddsRatio_working_3-way'!X125^(1/3)*SIN('OddsRatio_working_3-way'!Y125/3)</f>
        <v>6.1499249017567384E-2</v>
      </c>
      <c r="AD125" s="11">
        <f>'OddsRatio_working_3-way'!X125^(1/3)*SIN(('OddsRatio_working_3-way'!Y125+2*PI())/3)</f>
        <v>0.42065470423611806</v>
      </c>
      <c r="AE125" s="11">
        <f>'OddsRatio_working_3-way'!X125^(1/3)*SIN(('OddsRatio_working_3-way'!Y125+4*PI())/3)</f>
        <v>-0.48215395325368537</v>
      </c>
      <c r="AF125" s="11">
        <f>-'OddsRatio_working_3-way'!U125/(3*'OddsRatio_working_3-way'!X125^(1/3))*COS(('OddsRatio_working_3-way'!Y125)/3)</f>
        <v>0.5212368214284625</v>
      </c>
      <c r="AG125" s="11">
        <f>-'OddsRatio_working_3-way'!U125/(3*'OddsRatio_working_3-way'!X125^(1/3))*COS(('OddsRatio_working_3-way'!Y125+2*PI())/3)</f>
        <v>-0.31387832267710969</v>
      </c>
      <c r="AH125" s="11">
        <f>-'OddsRatio_working_3-way'!U125/(3*'OddsRatio_working_3-way'!X125^(1/3))*COS(('OddsRatio_working_3-way'!Y125+4*PI())/3)</f>
        <v>-0.20735849875135273</v>
      </c>
      <c r="AI125" s="11">
        <f>'OddsRatio_working_3-way'!U125/(3*'OddsRatio_working_3-way'!X125^(1/3))*SIN(('OddsRatio_working_3-way'!Y125)/3)</f>
        <v>-6.149924901756737E-2</v>
      </c>
      <c r="AJ125" s="11">
        <f>'OddsRatio_working_3-way'!U125/(3*'OddsRatio_working_3-way'!X125^(1/3))*SIN(('OddsRatio_working_3-way'!Y125+2*PI())/3)</f>
        <v>-0.420654704236118</v>
      </c>
      <c r="AK125" s="11">
        <f>'OddsRatio_working_3-way'!U125/(3*'OddsRatio_working_3-way'!X125^(1/3))*SIN(('OddsRatio_working_3-way'!Y125+4*PI())/3)</f>
        <v>0.48215395325368526</v>
      </c>
      <c r="AL125" s="11">
        <f>'OddsRatio_working_3-way'!Z125+'OddsRatio_working_3-way'!AF125</f>
        <v>1.0424736428569252</v>
      </c>
      <c r="AM125" s="11">
        <f>'OddsRatio_working_3-way'!AA125+'OddsRatio_working_3-way'!AG125</f>
        <v>-0.62775664535421949</v>
      </c>
      <c r="AN125" s="11">
        <f>'OddsRatio_working_3-way'!AB125+'OddsRatio_working_3-way'!AH125</f>
        <v>-0.41471699750270552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1.0424736428569252</v>
      </c>
      <c r="AS125" s="11">
        <f>IF(('OddsRatio_working_3-way'!X125=0),IF(Q125&gt;0,-Q125^(1/3),(-Q125)^(1/3)),'OddsRatio_working_3-way'!AM125-'OddsRatio_working_3-way'!R125/3)</f>
        <v>-0.62775664535421949</v>
      </c>
      <c r="AT125" s="11">
        <f>IF(('OddsRatio_working_3-way'!X125=0),IF(Q125&gt;0,-Q125^(1/3),(-Q125)^(1/3)),'OddsRatio_working_3-way'!AN125-'OddsRatio_working_3-way'!R125/3)</f>
        <v>-0.41471699750270552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2.21</v>
      </c>
      <c r="B126" s="4">
        <f>IF('True_Odds_Calculator_3-way'!B125="","",'True_Odds_Calculator_3-way'!B125)</f>
        <v>3.39</v>
      </c>
      <c r="C126" s="4">
        <f>IF('True_Odds_Calculator_3-way'!C125="","",'True_Odds_Calculator_3-way'!C125)</f>
        <v>3.37</v>
      </c>
      <c r="D126" s="9">
        <f t="shared" si="26"/>
        <v>0.43589549665918509</v>
      </c>
      <c r="E126" s="9">
        <f t="shared" si="27"/>
        <v>0.28120141342282851</v>
      </c>
      <c r="F126" s="9">
        <f t="shared" si="28"/>
        <v>0.28290308991798635</v>
      </c>
      <c r="G126" s="9">
        <f t="shared" si="29"/>
        <v>1.0695271514612994</v>
      </c>
      <c r="H126" s="9">
        <f t="shared" si="30"/>
        <v>2.2941278532681721</v>
      </c>
      <c r="I126" s="9">
        <f t="shared" si="31"/>
        <v>3.5561698919925058</v>
      </c>
      <c r="J126" s="9">
        <f t="shared" si="32"/>
        <v>3.5347793489632799</v>
      </c>
      <c r="K126" s="11">
        <f t="shared" si="33"/>
        <v>0.45248868778280543</v>
      </c>
      <c r="L126" s="11">
        <f t="shared" si="34"/>
        <v>0.29498525073746312</v>
      </c>
      <c r="M126" s="11">
        <f t="shared" si="35"/>
        <v>0.29673590504451036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-0.27146243759283772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0.23645715414190355</v>
      </c>
      <c r="Q126" s="11">
        <f>2*'OddsRatio_working_3-way'!K126*'OddsRatio_working_3-way'!L126*'OddsRatio_working_3-way'!M126</f>
        <v>7.9215127015713066E-2</v>
      </c>
      <c r="R126" s="11">
        <f t="shared" si="36"/>
        <v>0</v>
      </c>
      <c r="S126" s="11">
        <f t="shared" si="37"/>
        <v>-0.87104925542797174</v>
      </c>
      <c r="T126" s="11">
        <f t="shared" si="38"/>
        <v>-0.29180879578826519</v>
      </c>
      <c r="U126" s="11">
        <f>'OddsRatio_working_3-way'!S126-'OddsRatio_working_3-way'!R126^2/3</f>
        <v>-0.87104925542797174</v>
      </c>
      <c r="V126" s="11">
        <f>'OddsRatio_working_3-way'!S126*'OddsRatio_working_3-way'!R126/3-2*'OddsRatio_working_3-way'!R126^3/27-'OddsRatio_working_3-way'!T126</f>
        <v>0.29180879578826519</v>
      </c>
      <c r="W126" s="11">
        <f>'OddsRatio_working_3-way'!V126^2+4*'OddsRatio_working_3-way'!U126^3/27</f>
        <v>-1.2757022093329545E-2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0.1564523852428647</v>
      </c>
      <c r="Y126" s="11">
        <f>IF('OddsRatio_working_3-way'!W126&gt;=0,IF('OddsRatio_working_3-way'!V126+SQRT('OddsRatio_working_3-way'!W126)&gt;0,0,PI()),ACOS('OddsRatio_working_3-way'!V126/(2*'OddsRatio_working_3-way'!X126)))</f>
        <v>0.36930011210167568</v>
      </c>
      <c r="Z126" s="11">
        <f>'OddsRatio_working_3-way'!X126^(1/3)*COS('OddsRatio_working_3-way'!Y126/3)</f>
        <v>0.53476357573064959</v>
      </c>
      <c r="AA126" s="11">
        <f>'OddsRatio_working_3-way'!X126^(1/3)*COS(('OddsRatio_working_3-way'!Y126+2*PI())/3)</f>
        <v>-0.32468145986107239</v>
      </c>
      <c r="AB126" s="11">
        <f>'OddsRatio_working_3-way'!X126^(1/3)*COS(('OddsRatio_working_3-way'!Y126+4*PI())/3)</f>
        <v>-0.21008211586957709</v>
      </c>
      <c r="AC126" s="11">
        <f>'OddsRatio_working_3-way'!X126^(1/3)*SIN('OddsRatio_working_3-way'!Y126/3)</f>
        <v>6.6163962102444324E-2</v>
      </c>
      <c r="AD126" s="11">
        <f>'OddsRatio_working_3-way'!X126^(1/3)*SIN(('OddsRatio_working_3-way'!Y126+2*PI())/3)</f>
        <v>0.43003686055012391</v>
      </c>
      <c r="AE126" s="11">
        <f>'OddsRatio_working_3-way'!X126^(1/3)*SIN(('OddsRatio_working_3-way'!Y126+4*PI())/3)</f>
        <v>-0.49620082265256821</v>
      </c>
      <c r="AF126" s="11">
        <f>-'OddsRatio_working_3-way'!U126/(3*'OddsRatio_working_3-way'!X126^(1/3))*COS(('OddsRatio_working_3-way'!Y126)/3)</f>
        <v>0.5347635757306497</v>
      </c>
      <c r="AG126" s="11">
        <f>-'OddsRatio_working_3-way'!U126/(3*'OddsRatio_working_3-way'!X126^(1/3))*COS(('OddsRatio_working_3-way'!Y126+2*PI())/3)</f>
        <v>-0.32468145986107244</v>
      </c>
      <c r="AH126" s="11">
        <f>-'OddsRatio_working_3-way'!U126/(3*'OddsRatio_working_3-way'!X126^(1/3))*COS(('OddsRatio_working_3-way'!Y126+4*PI())/3)</f>
        <v>-0.21008211586957715</v>
      </c>
      <c r="AI126" s="11">
        <f>'OddsRatio_working_3-way'!U126/(3*'OddsRatio_working_3-way'!X126^(1/3))*SIN(('OddsRatio_working_3-way'!Y126)/3)</f>
        <v>-6.6163962102444338E-2</v>
      </c>
      <c r="AJ126" s="11">
        <f>'OddsRatio_working_3-way'!U126/(3*'OddsRatio_working_3-way'!X126^(1/3))*SIN(('OddsRatio_working_3-way'!Y126+2*PI())/3)</f>
        <v>-0.43003686055012397</v>
      </c>
      <c r="AK126" s="11">
        <f>'OddsRatio_working_3-way'!U126/(3*'OddsRatio_working_3-way'!X126^(1/3))*SIN(('OddsRatio_working_3-way'!Y126+4*PI())/3)</f>
        <v>0.49620082265256832</v>
      </c>
      <c r="AL126" s="11">
        <f>'OddsRatio_working_3-way'!Z126+'OddsRatio_working_3-way'!AF126</f>
        <v>1.0695271514612994</v>
      </c>
      <c r="AM126" s="11">
        <f>'OddsRatio_working_3-way'!AA126+'OddsRatio_working_3-way'!AG126</f>
        <v>-0.64936291972214488</v>
      </c>
      <c r="AN126" s="11">
        <f>'OddsRatio_working_3-way'!AB126+'OddsRatio_working_3-way'!AH126</f>
        <v>-0.42016423173915424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1.0695271514612994</v>
      </c>
      <c r="AS126" s="11">
        <f>IF(('OddsRatio_working_3-way'!X126=0),IF(Q126&gt;0,-Q126^(1/3),(-Q126)^(1/3)),'OddsRatio_working_3-way'!AM126-'OddsRatio_working_3-way'!R126/3)</f>
        <v>-0.64936291972214488</v>
      </c>
      <c r="AT126" s="11">
        <f>IF(('OddsRatio_working_3-way'!X126=0),IF(Q126&gt;0,-Q126^(1/3),(-Q126)^(1/3)),'OddsRatio_working_3-way'!AN126-'OddsRatio_working_3-way'!R126/3)</f>
        <v>-0.42016423173915424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3.06</v>
      </c>
      <c r="B127" s="4">
        <f>IF('True_Odds_Calculator_3-way'!B126="","",'True_Odds_Calculator_3-way'!B126)</f>
        <v>3.11</v>
      </c>
      <c r="C127" s="4">
        <f>IF('True_Odds_Calculator_3-way'!C126="","",'True_Odds_Calculator_3-way'!C126)</f>
        <v>2.6</v>
      </c>
      <c r="D127" s="9">
        <f t="shared" si="26"/>
        <v>0.31606329315786097</v>
      </c>
      <c r="E127" s="9">
        <f t="shared" si="27"/>
        <v>0.31090219071925573</v>
      </c>
      <c r="F127" s="9">
        <f t="shared" si="28"/>
        <v>0.37303451612288341</v>
      </c>
      <c r="G127" s="9">
        <f t="shared" si="29"/>
        <v>1.050448177010288</v>
      </c>
      <c r="H127" s="9">
        <f t="shared" si="30"/>
        <v>3.1639232446411927</v>
      </c>
      <c r="I127" s="9">
        <f t="shared" si="31"/>
        <v>3.2164456534917076</v>
      </c>
      <c r="J127" s="9">
        <f t="shared" si="32"/>
        <v>2.6807170832164613</v>
      </c>
      <c r="K127" s="11">
        <f t="shared" si="33"/>
        <v>0.32679738562091504</v>
      </c>
      <c r="L127" s="11">
        <f t="shared" si="34"/>
        <v>0.32154340836012862</v>
      </c>
      <c r="M127" s="11">
        <f t="shared" si="35"/>
        <v>0.38461538461538458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-0.28107000075980593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0.23319575995952013</v>
      </c>
      <c r="Q127" s="11">
        <f>2*'OddsRatio_working_3-way'!K127*'OddsRatio_working_3-way'!L127*'OddsRatio_working_3-way'!M127</f>
        <v>8.0830419396714079E-2</v>
      </c>
      <c r="R127" s="11">
        <f t="shared" si="36"/>
        <v>0</v>
      </c>
      <c r="S127" s="11">
        <f t="shared" si="37"/>
        <v>-0.82967146735379382</v>
      </c>
      <c r="T127" s="11">
        <f t="shared" si="38"/>
        <v>-0.28758109786959923</v>
      </c>
      <c r="U127" s="11">
        <f>'OddsRatio_working_3-way'!S127-'OddsRatio_working_3-way'!R127^2/3</f>
        <v>-0.82967146735379382</v>
      </c>
      <c r="V127" s="11">
        <f>'OddsRatio_working_3-way'!S127*'OddsRatio_working_3-way'!R127/3-2*'OddsRatio_working_3-way'!R127^3/27-'OddsRatio_working_3-way'!T127</f>
        <v>0.28758109786959923</v>
      </c>
      <c r="W127" s="11">
        <f>'OddsRatio_working_3-way'!V127^2+4*'OddsRatio_working_3-way'!U127^3/27</f>
        <v>-1.9057477480475538E-3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0.145437817984123</v>
      </c>
      <c r="Y127" s="11">
        <f>IF('OddsRatio_working_3-way'!W127&gt;=0,IF('OddsRatio_working_3-way'!V127+SQRT('OddsRatio_working_3-way'!W127)&gt;0,0,PI()),ACOS('OddsRatio_working_3-way'!V127/(2*'OddsRatio_working_3-way'!X127)))</f>
        <v>0.15065007682704756</v>
      </c>
      <c r="Z127" s="11">
        <f>'OddsRatio_working_3-way'!X127^(1/3)*COS('OddsRatio_working_3-way'!Y127/3)</f>
        <v>0.52522408850514413</v>
      </c>
      <c r="AA127" s="11">
        <f>'OddsRatio_working_3-way'!X127^(1/3)*COS(('OddsRatio_working_3-way'!Y127+2*PI())/3)</f>
        <v>-0.28547269776256329</v>
      </c>
      <c r="AB127" s="11">
        <f>'OddsRatio_working_3-way'!X127^(1/3)*COS(('OddsRatio_working_3-way'!Y127+4*PI())/3)</f>
        <v>-0.23975139074258095</v>
      </c>
      <c r="AC127" s="11">
        <f>'OddsRatio_working_3-way'!X127^(1/3)*SIN('OddsRatio_working_3-way'!Y127/3)</f>
        <v>2.6397208915688364E-2</v>
      </c>
      <c r="AD127" s="11">
        <f>'OddsRatio_working_3-way'!X127^(1/3)*SIN(('OddsRatio_working_3-way'!Y127+2*PI())/3)</f>
        <v>0.44165879886713699</v>
      </c>
      <c r="AE127" s="11">
        <f>'OddsRatio_working_3-way'!X127^(1/3)*SIN(('OddsRatio_working_3-way'!Y127+4*PI())/3)</f>
        <v>-0.4680560077828253</v>
      </c>
      <c r="AF127" s="11">
        <f>-'OddsRatio_working_3-way'!U127/(3*'OddsRatio_working_3-way'!X127^(1/3))*COS(('OddsRatio_working_3-way'!Y127)/3)</f>
        <v>0.52522408850514402</v>
      </c>
      <c r="AG127" s="11">
        <f>-'OddsRatio_working_3-way'!U127/(3*'OddsRatio_working_3-way'!X127^(1/3))*COS(('OddsRatio_working_3-way'!Y127+2*PI())/3)</f>
        <v>-0.28547269776256323</v>
      </c>
      <c r="AH127" s="11">
        <f>-'OddsRatio_working_3-way'!U127/(3*'OddsRatio_working_3-way'!X127^(1/3))*COS(('OddsRatio_working_3-way'!Y127+4*PI())/3)</f>
        <v>-0.23975139074258089</v>
      </c>
      <c r="AI127" s="11">
        <f>'OddsRatio_working_3-way'!U127/(3*'OddsRatio_working_3-way'!X127^(1/3))*SIN(('OddsRatio_working_3-way'!Y127)/3)</f>
        <v>-2.639720891568836E-2</v>
      </c>
      <c r="AJ127" s="11">
        <f>'OddsRatio_working_3-way'!U127/(3*'OddsRatio_working_3-way'!X127^(1/3))*SIN(('OddsRatio_working_3-way'!Y127+2*PI())/3)</f>
        <v>-0.44165879886713688</v>
      </c>
      <c r="AK127" s="11">
        <f>'OddsRatio_working_3-way'!U127/(3*'OddsRatio_working_3-way'!X127^(1/3))*SIN(('OddsRatio_working_3-way'!Y127+4*PI())/3)</f>
        <v>0.46805600778282525</v>
      </c>
      <c r="AL127" s="11">
        <f>'OddsRatio_working_3-way'!Z127+'OddsRatio_working_3-way'!AF127</f>
        <v>1.050448177010288</v>
      </c>
      <c r="AM127" s="11">
        <f>'OddsRatio_working_3-way'!AA127+'OddsRatio_working_3-way'!AG127</f>
        <v>-0.57094539552512646</v>
      </c>
      <c r="AN127" s="11">
        <f>'OddsRatio_working_3-way'!AB127+'OddsRatio_working_3-way'!AH127</f>
        <v>-0.47950278148516184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1.050448177010288</v>
      </c>
      <c r="AS127" s="11">
        <f>IF(('OddsRatio_working_3-way'!X127=0),IF(Q127&gt;0,-Q127^(1/3),(-Q127)^(1/3)),'OddsRatio_working_3-way'!AM127-'OddsRatio_working_3-way'!R127/3)</f>
        <v>-0.57094539552512646</v>
      </c>
      <c r="AT127" s="11">
        <f>IF(('OddsRatio_working_3-way'!X127=0),IF(Q127&gt;0,-Q127^(1/3),(-Q127)^(1/3)),'OddsRatio_working_3-way'!AN127-'OddsRatio_working_3-way'!R127/3)</f>
        <v>-0.47950278148516184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1.66</v>
      </c>
      <c r="B128" s="4">
        <f>IF('True_Odds_Calculator_3-way'!B127="","",'True_Odds_Calculator_3-way'!B127)</f>
        <v>4.1500000000000004</v>
      </c>
      <c r="C128" s="4">
        <f>IF('True_Odds_Calculator_3-way'!C127="","",'True_Odds_Calculator_3-way'!C127)</f>
        <v>5.38</v>
      </c>
      <c r="D128" s="9">
        <f t="shared" si="26"/>
        <v>0.59005962335182616</v>
      </c>
      <c r="E128" s="9">
        <f t="shared" si="27"/>
        <v>0.23170548569567634</v>
      </c>
      <c r="F128" s="9">
        <f t="shared" si="28"/>
        <v>0.1782348909524977</v>
      </c>
      <c r="G128" s="9">
        <f t="shared" si="29"/>
        <v>1.0526424080197003</v>
      </c>
      <c r="H128" s="9">
        <f t="shared" si="30"/>
        <v>1.6947439892930019</v>
      </c>
      <c r="I128" s="9">
        <f t="shared" si="31"/>
        <v>4.3158235852620566</v>
      </c>
      <c r="J128" s="9">
        <f t="shared" si="32"/>
        <v>5.6105737471262858</v>
      </c>
      <c r="K128" s="11">
        <f t="shared" si="33"/>
        <v>0.60240963855421692</v>
      </c>
      <c r="L128" s="11">
        <f t="shared" si="34"/>
        <v>0.24096385542168672</v>
      </c>
      <c r="M128" s="11">
        <f t="shared" si="35"/>
        <v>0.18587360594795541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-0.24569150431618547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0.22097616964926031</v>
      </c>
      <c r="Q128" s="11">
        <f>2*'OddsRatio_working_3-way'!K128*'OddsRatio_working_3-way'!L128*'OddsRatio_working_3-way'!M128</f>
        <v>5.3962434590783974E-2</v>
      </c>
      <c r="R128" s="11">
        <f t="shared" si="36"/>
        <v>0</v>
      </c>
      <c r="S128" s="11">
        <f t="shared" si="37"/>
        <v>-0.8994050089940494</v>
      </c>
      <c r="T128" s="11">
        <f t="shared" si="38"/>
        <v>-0.21963492283126976</v>
      </c>
      <c r="U128" s="11">
        <f>'OddsRatio_working_3-way'!S128-'OddsRatio_working_3-way'!R128^2/3</f>
        <v>-0.8994050089940494</v>
      </c>
      <c r="V128" s="11">
        <f>'OddsRatio_working_3-way'!S128*'OddsRatio_working_3-way'!R128/3-2*'OddsRatio_working_3-way'!R128^3/27-'OddsRatio_working_3-way'!T128</f>
        <v>0.21963492283126976</v>
      </c>
      <c r="W128" s="11">
        <f>'OddsRatio_working_3-way'!V128^2+4*'OddsRatio_working_3-way'!U128^3/27</f>
        <v>-5.9546445485273609E-2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0.16415384918756201</v>
      </c>
      <c r="Y128" s="11">
        <f>IF('OddsRatio_working_3-way'!W128&gt;=0,IF('OddsRatio_working_3-way'!V128+SQRT('OddsRatio_working_3-way'!W128)&gt;0,0,PI()),ACOS('OddsRatio_working_3-way'!V128/(2*'OddsRatio_working_3-way'!X128)))</f>
        <v>0.83794577172434859</v>
      </c>
      <c r="Z128" s="11">
        <f>'OddsRatio_working_3-way'!X128^(1/3)*COS('OddsRatio_working_3-way'!Y128/3)</f>
        <v>0.52632120400985005</v>
      </c>
      <c r="AA128" s="11">
        <f>'OddsRatio_working_3-way'!X128^(1/3)*COS(('OddsRatio_working_3-way'!Y128+2*PI())/3)</f>
        <v>-0.39389217778418617</v>
      </c>
      <c r="AB128" s="11">
        <f>'OddsRatio_working_3-way'!X128^(1/3)*COS(('OddsRatio_working_3-way'!Y128+4*PI())/3)</f>
        <v>-0.13242902622566394</v>
      </c>
      <c r="AC128" s="11">
        <f>'OddsRatio_working_3-way'!X128^(1/3)*SIN('OddsRatio_working_3-way'!Y128/3)</f>
        <v>0.15095582093548074</v>
      </c>
      <c r="AD128" s="11">
        <f>'OddsRatio_working_3-way'!X128^(1/3)*SIN(('OddsRatio_working_3-way'!Y128+2*PI())/3)</f>
        <v>0.38032962275520188</v>
      </c>
      <c r="AE128" s="11">
        <f>'OddsRatio_working_3-way'!X128^(1/3)*SIN(('OddsRatio_working_3-way'!Y128+4*PI())/3)</f>
        <v>-0.53128544369068265</v>
      </c>
      <c r="AF128" s="11">
        <f>-'OddsRatio_working_3-way'!U128/(3*'OddsRatio_working_3-way'!X128^(1/3))*COS(('OddsRatio_working_3-way'!Y128)/3)</f>
        <v>0.52632120400985016</v>
      </c>
      <c r="AG128" s="11">
        <f>-'OddsRatio_working_3-way'!U128/(3*'OddsRatio_working_3-way'!X128^(1/3))*COS(('OddsRatio_working_3-way'!Y128+2*PI())/3)</f>
        <v>-0.39389217778418623</v>
      </c>
      <c r="AH128" s="11">
        <f>-'OddsRatio_working_3-way'!U128/(3*'OddsRatio_working_3-way'!X128^(1/3))*COS(('OddsRatio_working_3-way'!Y128+4*PI())/3)</f>
        <v>-0.13242902622566394</v>
      </c>
      <c r="AI128" s="11">
        <f>'OddsRatio_working_3-way'!U128/(3*'OddsRatio_working_3-way'!X128^(1/3))*SIN(('OddsRatio_working_3-way'!Y128)/3)</f>
        <v>-0.15095582093548077</v>
      </c>
      <c r="AJ128" s="11">
        <f>'OddsRatio_working_3-way'!U128/(3*'OddsRatio_working_3-way'!X128^(1/3))*SIN(('OddsRatio_working_3-way'!Y128+2*PI())/3)</f>
        <v>-0.38032962275520193</v>
      </c>
      <c r="AK128" s="11">
        <f>'OddsRatio_working_3-way'!U128/(3*'OddsRatio_working_3-way'!X128^(1/3))*SIN(('OddsRatio_working_3-way'!Y128+4*PI())/3)</f>
        <v>0.53128544369068276</v>
      </c>
      <c r="AL128" s="11">
        <f>'OddsRatio_working_3-way'!Z128+'OddsRatio_working_3-way'!AF128</f>
        <v>1.0526424080197003</v>
      </c>
      <c r="AM128" s="11">
        <f>'OddsRatio_working_3-way'!AA128+'OddsRatio_working_3-way'!AG128</f>
        <v>-0.78778435556837234</v>
      </c>
      <c r="AN128" s="11">
        <f>'OddsRatio_working_3-way'!AB128+'OddsRatio_working_3-way'!AH128</f>
        <v>-0.26485805245132787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1.0526424080197003</v>
      </c>
      <c r="AS128" s="11">
        <f>IF(('OddsRatio_working_3-way'!X128=0),IF(Q128&gt;0,-Q128^(1/3),(-Q128)^(1/3)),'OddsRatio_working_3-way'!AM128-'OddsRatio_working_3-way'!R128/3)</f>
        <v>-0.78778435556837234</v>
      </c>
      <c r="AT128" s="11">
        <f>IF(('OddsRatio_working_3-way'!X128=0),IF(Q128&gt;0,-Q128^(1/3),(-Q128)^(1/3)),'OddsRatio_working_3-way'!AN128-'OddsRatio_working_3-way'!R128/3)</f>
        <v>-0.26485805245132787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3.94</v>
      </c>
      <c r="B129" s="4">
        <f>IF('True_Odds_Calculator_3-way'!B128="","",'True_Odds_Calculator_3-way'!B128)</f>
        <v>3.51</v>
      </c>
      <c r="C129" s="4">
        <f>IF('True_Odds_Calculator_3-way'!C128="","",'True_Odds_Calculator_3-way'!C128)</f>
        <v>2.04</v>
      </c>
      <c r="D129" s="9">
        <f t="shared" si="26"/>
        <v>0.24533316307382666</v>
      </c>
      <c r="E129" s="9">
        <f t="shared" si="27"/>
        <v>0.27577188228100286</v>
      </c>
      <c r="F129" s="9">
        <f t="shared" si="28"/>
        <v>0.47889495464517035</v>
      </c>
      <c r="G129" s="9">
        <f t="shared" si="29"/>
        <v>1.0462890426182658</v>
      </c>
      <c r="H129" s="9">
        <f t="shared" si="30"/>
        <v>4.0760897852977012</v>
      </c>
      <c r="I129" s="9">
        <f t="shared" si="31"/>
        <v>3.6261854969718468</v>
      </c>
      <c r="J129" s="9">
        <f t="shared" si="32"/>
        <v>2.0881406043229966</v>
      </c>
      <c r="K129" s="11">
        <f t="shared" si="33"/>
        <v>0.25380710659898476</v>
      </c>
      <c r="L129" s="11">
        <f t="shared" si="34"/>
        <v>0.28490028490028491</v>
      </c>
      <c r="M129" s="11">
        <f t="shared" si="35"/>
        <v>0.49019607843137253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-0.27203255808809701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0.23004414862681014</v>
      </c>
      <c r="Q129" s="11">
        <f>2*'OddsRatio_working_3-way'!K129*'OddsRatio_working_3-way'!L129*'OddsRatio_working_3-way'!M129</f>
        <v>7.0891879391929147E-2</v>
      </c>
      <c r="R129" s="11">
        <f t="shared" si="36"/>
        <v>0</v>
      </c>
      <c r="S129" s="11">
        <f t="shared" si="37"/>
        <v>-0.84564932316782082</v>
      </c>
      <c r="T129" s="11">
        <f t="shared" si="38"/>
        <v>-0.26060071592228679</v>
      </c>
      <c r="U129" s="11">
        <f>'OddsRatio_working_3-way'!S129-'OddsRatio_working_3-way'!R129^2/3</f>
        <v>-0.84564932316782082</v>
      </c>
      <c r="V129" s="11">
        <f>'OddsRatio_working_3-way'!S129*'OddsRatio_working_3-way'!R129/3-2*'OddsRatio_working_3-way'!R129^3/27-'OddsRatio_working_3-way'!T129</f>
        <v>0.26060071592228679</v>
      </c>
      <c r="W129" s="11">
        <f>'OddsRatio_working_3-way'!V129^2+4*'OddsRatio_working_3-way'!U129^3/27</f>
        <v>-2.1678836195108422E-2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0.14965925408600433</v>
      </c>
      <c r="Y129" s="11">
        <f>IF('OddsRatio_working_3-way'!W129&gt;=0,IF('OddsRatio_working_3-way'!V129+SQRT('OddsRatio_working_3-way'!W129)&gt;0,0,PI()),ACOS('OddsRatio_working_3-way'!V129/(2*'OddsRatio_working_3-way'!X129)))</f>
        <v>0.5142805549737155</v>
      </c>
      <c r="Z129" s="11">
        <f>'OddsRatio_working_3-way'!X129^(1/3)*COS('OddsRatio_working_3-way'!Y129/3)</f>
        <v>0.52314452130913291</v>
      </c>
      <c r="AA129" s="11">
        <f>'OddsRatio_working_3-way'!X129^(1/3)*COS(('OddsRatio_working_3-way'!Y129+2*PI())/3)</f>
        <v>-0.34000814632008253</v>
      </c>
      <c r="AB129" s="11">
        <f>'OddsRatio_working_3-way'!X129^(1/3)*COS(('OddsRatio_working_3-way'!Y129+4*PI())/3)</f>
        <v>-0.18313637498905044</v>
      </c>
      <c r="AC129" s="11">
        <f>'OddsRatio_working_3-way'!X129^(1/3)*SIN('OddsRatio_working_3-way'!Y129/3)</f>
        <v>9.0569959406224851E-2</v>
      </c>
      <c r="AD129" s="11">
        <f>'OddsRatio_working_3-way'!X129^(1/3)*SIN(('OddsRatio_working_3-way'!Y129+2*PI())/3)</f>
        <v>0.40777146560124622</v>
      </c>
      <c r="AE129" s="11">
        <f>'OddsRatio_working_3-way'!X129^(1/3)*SIN(('OddsRatio_working_3-way'!Y129+4*PI())/3)</f>
        <v>-0.49834142500747103</v>
      </c>
      <c r="AF129" s="11">
        <f>-'OddsRatio_working_3-way'!U129/(3*'OddsRatio_working_3-way'!X129^(1/3))*COS(('OddsRatio_working_3-way'!Y129)/3)</f>
        <v>0.52314452130913291</v>
      </c>
      <c r="AG129" s="11">
        <f>-'OddsRatio_working_3-way'!U129/(3*'OddsRatio_working_3-way'!X129^(1/3))*COS(('OddsRatio_working_3-way'!Y129+2*PI())/3)</f>
        <v>-0.34000814632008253</v>
      </c>
      <c r="AH129" s="11">
        <f>-'OddsRatio_working_3-way'!U129/(3*'OddsRatio_working_3-way'!X129^(1/3))*COS(('OddsRatio_working_3-way'!Y129+4*PI())/3)</f>
        <v>-0.18313637498905044</v>
      </c>
      <c r="AI129" s="11">
        <f>'OddsRatio_working_3-way'!U129/(3*'OddsRatio_working_3-way'!X129^(1/3))*SIN(('OddsRatio_working_3-way'!Y129)/3)</f>
        <v>-9.0569959406224851E-2</v>
      </c>
      <c r="AJ129" s="11">
        <f>'OddsRatio_working_3-way'!U129/(3*'OddsRatio_working_3-way'!X129^(1/3))*SIN(('OddsRatio_working_3-way'!Y129+2*PI())/3)</f>
        <v>-0.40777146560124622</v>
      </c>
      <c r="AK129" s="11">
        <f>'OddsRatio_working_3-way'!U129/(3*'OddsRatio_working_3-way'!X129^(1/3))*SIN(('OddsRatio_working_3-way'!Y129+4*PI())/3)</f>
        <v>0.49834142500747103</v>
      </c>
      <c r="AL129" s="11">
        <f>'OddsRatio_working_3-way'!Z129+'OddsRatio_working_3-way'!AF129</f>
        <v>1.0462890426182658</v>
      </c>
      <c r="AM129" s="11">
        <f>'OddsRatio_working_3-way'!AA129+'OddsRatio_working_3-way'!AG129</f>
        <v>-0.68001629264016505</v>
      </c>
      <c r="AN129" s="11">
        <f>'OddsRatio_working_3-way'!AB129+'OddsRatio_working_3-way'!AH129</f>
        <v>-0.36627274997810089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1.0462890426182658</v>
      </c>
      <c r="AS129" s="11">
        <f>IF(('OddsRatio_working_3-way'!X129=0),IF(Q129&gt;0,-Q129^(1/3),(-Q129)^(1/3)),'OddsRatio_working_3-way'!AM129-'OddsRatio_working_3-way'!R129/3)</f>
        <v>-0.68001629264016505</v>
      </c>
      <c r="AT129" s="11">
        <f>IF(('OddsRatio_working_3-way'!X129=0),IF(Q129&gt;0,-Q129^(1/3),(-Q129)^(1/3)),'OddsRatio_working_3-way'!AN129-'OddsRatio_working_3-way'!R129/3)</f>
        <v>-0.36627274997810089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2.83</v>
      </c>
      <c r="B130" s="4">
        <f>IF('True_Odds_Calculator_3-way'!B129="","",'True_Odds_Calculator_3-way'!B129)</f>
        <v>3.41</v>
      </c>
      <c r="C130" s="4">
        <f>IF('True_Odds_Calculator_3-way'!C129="","",'True_Odds_Calculator_3-way'!C129)</f>
        <v>2.63</v>
      </c>
      <c r="D130" s="9">
        <f t="shared" si="26"/>
        <v>0.34421923241795066</v>
      </c>
      <c r="E130" s="9">
        <f t="shared" si="27"/>
        <v>0.28498671453902624</v>
      </c>
      <c r="F130" s="9">
        <f t="shared" si="28"/>
        <v>0.37079405304302304</v>
      </c>
      <c r="G130" s="9">
        <f t="shared" si="29"/>
        <v>1.041052075162932</v>
      </c>
      <c r="H130" s="9">
        <f t="shared" si="30"/>
        <v>2.9051252975481652</v>
      </c>
      <c r="I130" s="9">
        <f t="shared" si="31"/>
        <v>3.5089355011426662</v>
      </c>
      <c r="J130" s="9">
        <f t="shared" si="32"/>
        <v>2.6969148825155793</v>
      </c>
      <c r="K130" s="11">
        <f t="shared" si="33"/>
        <v>0.35335689045936397</v>
      </c>
      <c r="L130" s="11">
        <f t="shared" si="34"/>
        <v>0.29325513196480935</v>
      </c>
      <c r="M130" s="11">
        <f t="shared" si="35"/>
        <v>0.38022813688212931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-0.28324299222912697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0.23128184237776017</v>
      </c>
      <c r="Q130" s="11">
        <f>2*'OddsRatio_working_3-way'!K130*'OddsRatio_working_3-way'!L130*'OddsRatio_working_3-way'!M130</f>
        <v>7.8801309157669558E-2</v>
      </c>
      <c r="R130" s="11">
        <f t="shared" si="36"/>
        <v>0</v>
      </c>
      <c r="S130" s="11">
        <f t="shared" si="37"/>
        <v>-0.81654921294810612</v>
      </c>
      <c r="T130" s="11">
        <f t="shared" si="38"/>
        <v>-0.27821097545080276</v>
      </c>
      <c r="U130" s="11">
        <f>'OddsRatio_working_3-way'!S130-'OddsRatio_working_3-way'!R130^2/3</f>
        <v>-0.81654921294810612</v>
      </c>
      <c r="V130" s="11">
        <f>'OddsRatio_working_3-way'!S130*'OddsRatio_working_3-way'!R130/3-2*'OddsRatio_working_3-way'!R130^3/27-'OddsRatio_working_3-way'!T130</f>
        <v>0.27821097545080276</v>
      </c>
      <c r="W130" s="11">
        <f>'OddsRatio_working_3-way'!V130^2+4*'OddsRatio_working_3-way'!U130^3/27</f>
        <v>-3.2558864391761255E-3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0.14200108564766617</v>
      </c>
      <c r="Y130" s="11">
        <f>IF('OddsRatio_working_3-way'!W130&gt;=0,IF('OddsRatio_working_3-way'!V130+SQRT('OddsRatio_working_3-way'!W130)&gt;0,0,PI()),ACOS('OddsRatio_working_3-way'!V130/(2*'OddsRatio_working_3-way'!X130)))</f>
        <v>0.20229216237743519</v>
      </c>
      <c r="Z130" s="11">
        <f>'OddsRatio_working_3-way'!X130^(1/3)*COS('OddsRatio_working_3-way'!Y130/3)</f>
        <v>0.52052603758146598</v>
      </c>
      <c r="AA130" s="11">
        <f>'OddsRatio_working_3-way'!X130^(1/3)*COS(('OddsRatio_working_3-way'!Y130+2*PI())/3)</f>
        <v>-0.290706185295388</v>
      </c>
      <c r="AB130" s="11">
        <f>'OddsRatio_working_3-way'!X130^(1/3)*COS(('OddsRatio_working_3-way'!Y130+4*PI())/3)</f>
        <v>-0.22981985228607796</v>
      </c>
      <c r="AC130" s="11">
        <f>'OddsRatio_working_3-way'!X130^(1/3)*SIN('OddsRatio_working_3-way'!Y130/3)</f>
        <v>3.5152740752894367E-2</v>
      </c>
      <c r="AD130" s="11">
        <f>'OddsRatio_working_3-way'!X130^(1/3)*SIN(('OddsRatio_working_3-way'!Y130+2*PI())/3)</f>
        <v>0.43321240150035589</v>
      </c>
      <c r="AE130" s="11">
        <f>'OddsRatio_working_3-way'!X130^(1/3)*SIN(('OddsRatio_working_3-way'!Y130+4*PI())/3)</f>
        <v>-0.46836514225325021</v>
      </c>
      <c r="AF130" s="11">
        <f>-'OddsRatio_working_3-way'!U130/(3*'OddsRatio_working_3-way'!X130^(1/3))*COS(('OddsRatio_working_3-way'!Y130)/3)</f>
        <v>0.52052603758146609</v>
      </c>
      <c r="AG130" s="11">
        <f>-'OddsRatio_working_3-way'!U130/(3*'OddsRatio_working_3-way'!X130^(1/3))*COS(('OddsRatio_working_3-way'!Y130+2*PI())/3)</f>
        <v>-0.29070618529538805</v>
      </c>
      <c r="AH130" s="11">
        <f>-'OddsRatio_working_3-way'!U130/(3*'OddsRatio_working_3-way'!X130^(1/3))*COS(('OddsRatio_working_3-way'!Y130+4*PI())/3)</f>
        <v>-0.22981985228607801</v>
      </c>
      <c r="AI130" s="11">
        <f>'OddsRatio_working_3-way'!U130/(3*'OddsRatio_working_3-way'!X130^(1/3))*SIN(('OddsRatio_working_3-way'!Y130)/3)</f>
        <v>-3.5152740752894374E-2</v>
      </c>
      <c r="AJ130" s="11">
        <f>'OddsRatio_working_3-way'!U130/(3*'OddsRatio_working_3-way'!X130^(1/3))*SIN(('OddsRatio_working_3-way'!Y130+2*PI())/3)</f>
        <v>-0.433212401500356</v>
      </c>
      <c r="AK130" s="11">
        <f>'OddsRatio_working_3-way'!U130/(3*'OddsRatio_working_3-way'!X130^(1/3))*SIN(('OddsRatio_working_3-way'!Y130+4*PI())/3)</f>
        <v>0.46836514225325027</v>
      </c>
      <c r="AL130" s="11">
        <f>'OddsRatio_working_3-way'!Z130+'OddsRatio_working_3-way'!AF130</f>
        <v>1.041052075162932</v>
      </c>
      <c r="AM130" s="11">
        <f>'OddsRatio_working_3-way'!AA130+'OddsRatio_working_3-way'!AG130</f>
        <v>-0.58141237059077611</v>
      </c>
      <c r="AN130" s="11">
        <f>'OddsRatio_working_3-way'!AB130+'OddsRatio_working_3-way'!AH130</f>
        <v>-0.45963970457215597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1.041052075162932</v>
      </c>
      <c r="AS130" s="11">
        <f>IF(('OddsRatio_working_3-way'!X130=0),IF(Q130&gt;0,-Q130^(1/3),(-Q130)^(1/3)),'OddsRatio_working_3-way'!AM130-'OddsRatio_working_3-way'!R130/3)</f>
        <v>-0.58141237059077611</v>
      </c>
      <c r="AT130" s="11">
        <f>IF(('OddsRatio_working_3-way'!X130=0),IF(Q130&gt;0,-Q130^(1/3),(-Q130)^(1/3)),'OddsRatio_working_3-way'!AN130-'OddsRatio_working_3-way'!R130/3)</f>
        <v>-0.45963970457215597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1.69</v>
      </c>
      <c r="B131" s="4">
        <f>IF('True_Odds_Calculator_3-way'!B130="","",'True_Odds_Calculator_3-way'!B130)</f>
        <v>3.79</v>
      </c>
      <c r="C131" s="4">
        <f>IF('True_Odds_Calculator_3-way'!C130="","",'True_Odds_Calculator_3-way'!C130)</f>
        <v>5.67</v>
      </c>
      <c r="D131" s="9">
        <f t="shared" si="26"/>
        <v>0.57828263626533694</v>
      </c>
      <c r="E131" s="9">
        <f t="shared" si="27"/>
        <v>0.2532453554740523</v>
      </c>
      <c r="F131" s="9">
        <f t="shared" si="28"/>
        <v>0.16847200826061051</v>
      </c>
      <c r="G131" s="9">
        <f t="shared" si="29"/>
        <v>1.0568959653878776</v>
      </c>
      <c r="H131" s="9">
        <f t="shared" si="30"/>
        <v>1.7292582161176355</v>
      </c>
      <c r="I131" s="9">
        <f t="shared" si="31"/>
        <v>3.9487397434321778</v>
      </c>
      <c r="J131" s="9">
        <f t="shared" si="32"/>
        <v>5.9357041583613883</v>
      </c>
      <c r="K131" s="11">
        <f t="shared" si="33"/>
        <v>0.59171597633136097</v>
      </c>
      <c r="L131" s="11">
        <f t="shared" si="34"/>
        <v>0.26385224274406333</v>
      </c>
      <c r="M131" s="11">
        <f t="shared" si="35"/>
        <v>0.17636684303350969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-0.24754901414126085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0.22441332230926983</v>
      </c>
      <c r="Q131" s="11">
        <f>2*'OddsRatio_working_3-way'!K131*'OddsRatio_working_3-way'!L131*'OddsRatio_working_3-way'!M131</f>
        <v>5.5070753940925109E-2</v>
      </c>
      <c r="R131" s="11">
        <f t="shared" si="36"/>
        <v>0</v>
      </c>
      <c r="S131" s="11">
        <f t="shared" si="37"/>
        <v>-0.90654096558514707</v>
      </c>
      <c r="T131" s="11">
        <f t="shared" si="38"/>
        <v>-0.2224640406343919</v>
      </c>
      <c r="U131" s="11">
        <f>'OddsRatio_working_3-way'!S131-'OddsRatio_working_3-way'!R131^2/3</f>
        <v>-0.90654096558514707</v>
      </c>
      <c r="V131" s="11">
        <f>'OddsRatio_working_3-way'!S131*'OddsRatio_working_3-way'!R131/3-2*'OddsRatio_working_3-way'!R131^3/27-'OddsRatio_working_3-way'!T131</f>
        <v>0.2224640406343919</v>
      </c>
      <c r="W131" s="11">
        <f>'OddsRatio_working_3-way'!V131^2+4*'OddsRatio_working_3-way'!U131^3/27</f>
        <v>-6.088165338687309E-2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0.16611133522599644</v>
      </c>
      <c r="Y131" s="11">
        <f>IF('OddsRatio_working_3-way'!W131&gt;=0,IF('OddsRatio_working_3-way'!V131+SQRT('OddsRatio_working_3-way'!W131)&gt;0,0,PI()),ACOS('OddsRatio_working_3-way'!V131/(2*'OddsRatio_working_3-way'!X131)))</f>
        <v>0.83709485938469741</v>
      </c>
      <c r="Z131" s="11">
        <f>'OddsRatio_working_3-way'!X131^(1/3)*COS('OddsRatio_working_3-way'!Y131/3)</f>
        <v>0.52844798269393867</v>
      </c>
      <c r="AA131" s="11">
        <f>'OddsRatio_working_3-way'!X131^(1/3)*COS(('OddsRatio_working_3-way'!Y131+2*PI())/3)</f>
        <v>-0.39534335904799506</v>
      </c>
      <c r="AB131" s="11">
        <f>'OddsRatio_working_3-way'!X131^(1/3)*COS(('OddsRatio_working_3-way'!Y131+4*PI())/3)</f>
        <v>-0.13310462364594347</v>
      </c>
      <c r="AC131" s="11">
        <f>'OddsRatio_working_3-way'!X131^(1/3)*SIN('OddsRatio_working_3-way'!Y131/3)</f>
        <v>0.15140360447632156</v>
      </c>
      <c r="AD131" s="11">
        <f>'OddsRatio_working_3-way'!X131^(1/3)*SIN(('OddsRatio_working_3-way'!Y131+2*PI())/3)</f>
        <v>0.38194757535342949</v>
      </c>
      <c r="AE131" s="11">
        <f>'OddsRatio_working_3-way'!X131^(1/3)*SIN(('OddsRatio_working_3-way'!Y131+4*PI())/3)</f>
        <v>-0.533351179829751</v>
      </c>
      <c r="AF131" s="11">
        <f>-'OddsRatio_working_3-way'!U131/(3*'OddsRatio_working_3-way'!X131^(1/3))*COS(('OddsRatio_working_3-way'!Y131)/3)</f>
        <v>0.52844798269393878</v>
      </c>
      <c r="AG131" s="11">
        <f>-'OddsRatio_working_3-way'!U131/(3*'OddsRatio_working_3-way'!X131^(1/3))*COS(('OddsRatio_working_3-way'!Y131+2*PI())/3)</f>
        <v>-0.39534335904799511</v>
      </c>
      <c r="AH131" s="11">
        <f>-'OddsRatio_working_3-way'!U131/(3*'OddsRatio_working_3-way'!X131^(1/3))*COS(('OddsRatio_working_3-way'!Y131+4*PI())/3)</f>
        <v>-0.13310462364594347</v>
      </c>
      <c r="AI131" s="11">
        <f>'OddsRatio_working_3-way'!U131/(3*'OddsRatio_working_3-way'!X131^(1/3))*SIN(('OddsRatio_working_3-way'!Y131)/3)</f>
        <v>-0.15140360447632159</v>
      </c>
      <c r="AJ131" s="11">
        <f>'OddsRatio_working_3-way'!U131/(3*'OddsRatio_working_3-way'!X131^(1/3))*SIN(('OddsRatio_working_3-way'!Y131+2*PI())/3)</f>
        <v>-0.38194757535342955</v>
      </c>
      <c r="AK131" s="11">
        <f>'OddsRatio_working_3-way'!U131/(3*'OddsRatio_working_3-way'!X131^(1/3))*SIN(('OddsRatio_working_3-way'!Y131+4*PI())/3)</f>
        <v>0.53335117982975111</v>
      </c>
      <c r="AL131" s="11">
        <f>'OddsRatio_working_3-way'!Z131+'OddsRatio_working_3-way'!AF131</f>
        <v>1.0568959653878776</v>
      </c>
      <c r="AM131" s="11">
        <f>'OddsRatio_working_3-way'!AA131+'OddsRatio_working_3-way'!AG131</f>
        <v>-0.79068671809599023</v>
      </c>
      <c r="AN131" s="11">
        <f>'OddsRatio_working_3-way'!AB131+'OddsRatio_working_3-way'!AH131</f>
        <v>-0.26620924729188694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1.0568959653878776</v>
      </c>
      <c r="AS131" s="11">
        <f>IF(('OddsRatio_working_3-way'!X131=0),IF(Q131&gt;0,-Q131^(1/3),(-Q131)^(1/3)),'OddsRatio_working_3-way'!AM131-'OddsRatio_working_3-way'!R131/3)</f>
        <v>-0.79068671809599023</v>
      </c>
      <c r="AT131" s="11">
        <f>IF(('OddsRatio_working_3-way'!X131=0),IF(Q131&gt;0,-Q131^(1/3),(-Q131)^(1/3)),'OddsRatio_working_3-way'!AN131-'OddsRatio_working_3-way'!R131/3)</f>
        <v>-0.26620924729188694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4.74</v>
      </c>
      <c r="B132" s="4">
        <f>IF('True_Odds_Calculator_3-way'!B131="","",'True_Odds_Calculator_3-way'!B131)</f>
        <v>4.16</v>
      </c>
      <c r="C132" s="4">
        <f>IF('True_Odds_Calculator_3-way'!C131="","",'True_Odds_Calculator_3-way'!C131)</f>
        <v>1.72</v>
      </c>
      <c r="D132" s="9">
        <f t="shared" ref="D132:D195" si="39">(K132/(AR132+K132-(AR132*K132)))</f>
        <v>0.20185044538552013</v>
      </c>
      <c r="E132" s="9">
        <f t="shared" ref="E132:E195" si="40">(L132/(AR132+L132-(AR132*L132)))</f>
        <v>0.23036429345129369</v>
      </c>
      <c r="F132" s="9">
        <f t="shared" ref="F132:F195" si="41">(M132/(AR132+M132-(AR132*M132)))</f>
        <v>0.56778526116318606</v>
      </c>
      <c r="G132" s="9">
        <f t="shared" ref="G132:G195" si="42">AR132</f>
        <v>1.0572628235447152</v>
      </c>
      <c r="H132" s="9">
        <f t="shared" ref="H132:H195" si="43">IF(A132="","",1/D132)</f>
        <v>4.9541629600572366</v>
      </c>
      <c r="I132" s="9">
        <f t="shared" ref="I132:I195" si="44">IF(B132="","",1/E132)</f>
        <v>4.3409505224013012</v>
      </c>
      <c r="J132" s="9">
        <f t="shared" ref="J132:J195" si="45">IF(C132="","",1/F132)</f>
        <v>1.7612292329521952</v>
      </c>
      <c r="K132" s="11">
        <f t="shared" ref="K132:K195" si="46">1/A132</f>
        <v>0.21097046413502107</v>
      </c>
      <c r="L132" s="11">
        <f t="shared" ref="L132:L195" si="47">1/B132</f>
        <v>0.24038461538461536</v>
      </c>
      <c r="M132" s="11">
        <f t="shared" ref="M132:M195" si="48">1/C132</f>
        <v>0.58139534883720934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-0.25089445438282643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0.22467505264826426</v>
      </c>
      <c r="Q132" s="11">
        <f>2*'OddsRatio_working_3-way'!K132*'OddsRatio_working_3-way'!L132*'OddsRatio_working_3-way'!M132</f>
        <v>5.8969830091407945E-2</v>
      </c>
      <c r="R132" s="11">
        <f t="shared" ref="R132:R195" si="49">O132/N132</f>
        <v>0</v>
      </c>
      <c r="S132" s="11">
        <f t="shared" ref="S132:S195" si="50">P132/N132</f>
        <v>-0.89549628827365235</v>
      </c>
      <c r="T132" s="11">
        <f t="shared" ref="T132:T195" si="51">Q132/N132</f>
        <v>-0.2350383958723497</v>
      </c>
      <c r="U132" s="11">
        <f>'OddsRatio_working_3-way'!S132-'OddsRatio_working_3-way'!R132^2/3</f>
        <v>-0.89549628827365235</v>
      </c>
      <c r="V132" s="11">
        <f>'OddsRatio_working_3-way'!S132*'OddsRatio_working_3-way'!R132/3-2*'OddsRatio_working_3-way'!R132^3/27-'OddsRatio_working_3-way'!T132</f>
        <v>0.2350383958723497</v>
      </c>
      <c r="W132" s="11">
        <f>'OddsRatio_working_3-way'!V132^2+4*'OddsRatio_working_3-way'!U132^3/27</f>
        <v>-5.1143716078559998E-2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0.16308491930035052</v>
      </c>
      <c r="Y132" s="11">
        <f>IF('OddsRatio_working_3-way'!W132&gt;=0,IF('OddsRatio_working_3-way'!V132+SQRT('OddsRatio_working_3-way'!W132)&gt;0,0,PI()),ACOS('OddsRatio_working_3-way'!V132/(2*'OddsRatio_working_3-way'!X132)))</f>
        <v>0.76612722027073954</v>
      </c>
      <c r="Z132" s="11">
        <f>'OddsRatio_working_3-way'!X132^(1/3)*COS('OddsRatio_working_3-way'!Y132/3)</f>
        <v>0.52863141177235762</v>
      </c>
      <c r="AA132" s="11">
        <f>'OddsRatio_working_3-way'!X132^(1/3)*COS(('OddsRatio_working_3-way'!Y132+2*PI())/3)</f>
        <v>-0.38383848586592201</v>
      </c>
      <c r="AB132" s="11">
        <f>'OddsRatio_working_3-way'!X132^(1/3)*COS(('OddsRatio_working_3-way'!Y132+4*PI())/3)</f>
        <v>-0.14479292590643575</v>
      </c>
      <c r="AC132" s="11">
        <f>'OddsRatio_working_3-way'!X132^(1/3)*SIN('OddsRatio_working_3-way'!Y132/3)</f>
        <v>0.13801301839119426</v>
      </c>
      <c r="AD132" s="11">
        <f>'OddsRatio_working_3-way'!X132^(1/3)*SIN(('OddsRatio_working_3-way'!Y132+2*PI())/3)</f>
        <v>0.38880172263769675</v>
      </c>
      <c r="AE132" s="11">
        <f>'OddsRatio_working_3-way'!X132^(1/3)*SIN(('OddsRatio_working_3-way'!Y132+4*PI())/3)</f>
        <v>-0.52681474102889103</v>
      </c>
      <c r="AF132" s="11">
        <f>-'OddsRatio_working_3-way'!U132/(3*'OddsRatio_working_3-way'!X132^(1/3))*COS(('OddsRatio_working_3-way'!Y132)/3)</f>
        <v>0.52863141177235773</v>
      </c>
      <c r="AG132" s="11">
        <f>-'OddsRatio_working_3-way'!U132/(3*'OddsRatio_working_3-way'!X132^(1/3))*COS(('OddsRatio_working_3-way'!Y132+2*PI())/3)</f>
        <v>-0.38383848586592206</v>
      </c>
      <c r="AH132" s="11">
        <f>-'OddsRatio_working_3-way'!U132/(3*'OddsRatio_working_3-way'!X132^(1/3))*COS(('OddsRatio_working_3-way'!Y132+4*PI())/3)</f>
        <v>-0.14479292590643578</v>
      </c>
      <c r="AI132" s="11">
        <f>'OddsRatio_working_3-way'!U132/(3*'OddsRatio_working_3-way'!X132^(1/3))*SIN(('OddsRatio_working_3-way'!Y132)/3)</f>
        <v>-0.13801301839119429</v>
      </c>
      <c r="AJ132" s="11">
        <f>'OddsRatio_working_3-way'!U132/(3*'OddsRatio_working_3-way'!X132^(1/3))*SIN(('OddsRatio_working_3-way'!Y132+2*PI())/3)</f>
        <v>-0.3888017226376968</v>
      </c>
      <c r="AK132" s="11">
        <f>'OddsRatio_working_3-way'!U132/(3*'OddsRatio_working_3-way'!X132^(1/3))*SIN(('OddsRatio_working_3-way'!Y132+4*PI())/3)</f>
        <v>0.52681474102889103</v>
      </c>
      <c r="AL132" s="11">
        <f>'OddsRatio_working_3-way'!Z132+'OddsRatio_working_3-way'!AF132</f>
        <v>1.0572628235447152</v>
      </c>
      <c r="AM132" s="11">
        <f>'OddsRatio_working_3-way'!AA132+'OddsRatio_working_3-way'!AG132</f>
        <v>-0.76767697173184413</v>
      </c>
      <c r="AN132" s="11">
        <f>'OddsRatio_working_3-way'!AB132+'OddsRatio_working_3-way'!AH132</f>
        <v>-0.28958585181287155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1.0572628235447152</v>
      </c>
      <c r="AS132" s="11">
        <f>IF(('OddsRatio_working_3-way'!X132=0),IF(Q132&gt;0,-Q132^(1/3),(-Q132)^(1/3)),'OddsRatio_working_3-way'!AM132-'OddsRatio_working_3-way'!R132/3)</f>
        <v>-0.76767697173184413</v>
      </c>
      <c r="AT132" s="11">
        <f>IF(('OddsRatio_working_3-way'!X132=0),IF(Q132&gt;0,-Q132^(1/3),(-Q132)^(1/3)),'OddsRatio_working_3-way'!AN132-'OddsRatio_working_3-way'!R132/3)</f>
        <v>-0.28958585181287155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2.31</v>
      </c>
      <c r="B133" s="4">
        <f>IF('True_Odds_Calculator_3-way'!B132="","",'True_Odds_Calculator_3-way'!B132)</f>
        <v>3.44</v>
      </c>
      <c r="C133" s="4">
        <f>IF('True_Odds_Calculator_3-way'!C132="","",'True_Odds_Calculator_3-way'!C132)</f>
        <v>3.29</v>
      </c>
      <c r="D133" s="9">
        <f t="shared" si="39"/>
        <v>0.42266705500967811</v>
      </c>
      <c r="E133" s="9">
        <f t="shared" si="40"/>
        <v>0.28215334688339799</v>
      </c>
      <c r="F133" s="9">
        <f t="shared" si="41"/>
        <v>0.29517959810692418</v>
      </c>
      <c r="G133" s="9">
        <f t="shared" si="42"/>
        <v>1.0426934546347506</v>
      </c>
      <c r="H133" s="9">
        <f t="shared" si="43"/>
        <v>2.3659284255715232</v>
      </c>
      <c r="I133" s="9">
        <f t="shared" si="44"/>
        <v>3.5441720293087915</v>
      </c>
      <c r="J133" s="9">
        <f t="shared" si="45"/>
        <v>3.3877680111135788</v>
      </c>
      <c r="K133" s="11">
        <f t="shared" si="46"/>
        <v>0.4329004329004329</v>
      </c>
      <c r="L133" s="11">
        <f t="shared" si="47"/>
        <v>0.29069767441860467</v>
      </c>
      <c r="M133" s="11">
        <f t="shared" si="48"/>
        <v>0.303951367781155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-0.27998211114772942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0.23103119165888655</v>
      </c>
      <c r="Q133" s="11">
        <f>2*'OddsRatio_working_3-way'!K133*'OddsRatio_working_3-way'!L133*'OddsRatio_working_3-way'!M133</f>
        <v>7.6500394589035278E-2</v>
      </c>
      <c r="R133" s="11">
        <f t="shared" si="49"/>
        <v>0</v>
      </c>
      <c r="S133" s="11">
        <f t="shared" si="50"/>
        <v>-0.82516411749244056</v>
      </c>
      <c r="T133" s="11">
        <f t="shared" si="51"/>
        <v>-0.27323315148756311</v>
      </c>
      <c r="U133" s="11">
        <f>'OddsRatio_working_3-way'!S133-'OddsRatio_working_3-way'!R133^2/3</f>
        <v>-0.82516411749244056</v>
      </c>
      <c r="V133" s="11">
        <f>'OddsRatio_working_3-way'!S133*'OddsRatio_working_3-way'!R133/3-2*'OddsRatio_working_3-way'!R133^3/27-'OddsRatio_working_3-way'!T133</f>
        <v>0.27323315148756311</v>
      </c>
      <c r="W133" s="11">
        <f>'OddsRatio_working_3-way'!V133^2+4*'OddsRatio_working_3-way'!U133^3/27</f>
        <v>-8.5808003462947008E-3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0.14425425073296827</v>
      </c>
      <c r="Y133" s="11">
        <f>IF('OddsRatio_working_3-way'!W133&gt;=0,IF('OddsRatio_working_3-way'!V133+SQRT('OddsRatio_working_3-way'!W133)&gt;0,0,PI()),ACOS('OddsRatio_working_3-way'!V133/(2*'OddsRatio_working_3-way'!X133)))</f>
        <v>0.32686342569241233</v>
      </c>
      <c r="Z133" s="11">
        <f>'OddsRatio_working_3-way'!X133^(1/3)*COS('OddsRatio_working_3-way'!Y133/3)</f>
        <v>0.52134672731737541</v>
      </c>
      <c r="AA133" s="11">
        <f>'OddsRatio_working_3-way'!X133^(1/3)*COS(('OddsRatio_working_3-way'!Y133+2*PI())/3)</f>
        <v>-0.31006184217045052</v>
      </c>
      <c r="AB133" s="11">
        <f>'OddsRatio_working_3-way'!X133^(1/3)*COS(('OddsRatio_working_3-way'!Y133+4*PI())/3)</f>
        <v>-0.21128488514692473</v>
      </c>
      <c r="AC133" s="11">
        <f>'OddsRatio_working_3-way'!X133^(1/3)*SIN('OddsRatio_working_3-way'!Y133/3)</f>
        <v>5.7028902727264692E-2</v>
      </c>
      <c r="AD133" s="11">
        <f>'OddsRatio_working_3-way'!X133^(1/3)*SIN(('OddsRatio_working_3-way'!Y133+2*PI())/3)</f>
        <v>0.42298505867309327</v>
      </c>
      <c r="AE133" s="11">
        <f>'OddsRatio_working_3-way'!X133^(1/3)*SIN(('OddsRatio_working_3-way'!Y133+4*PI())/3)</f>
        <v>-0.48001396140035801</v>
      </c>
      <c r="AF133" s="11">
        <f>-'OddsRatio_working_3-way'!U133/(3*'OddsRatio_working_3-way'!X133^(1/3))*COS(('OddsRatio_working_3-way'!Y133)/3)</f>
        <v>0.5213467273173753</v>
      </c>
      <c r="AG133" s="11">
        <f>-'OddsRatio_working_3-way'!U133/(3*'OddsRatio_working_3-way'!X133^(1/3))*COS(('OddsRatio_working_3-way'!Y133+2*PI())/3)</f>
        <v>-0.31006184217045046</v>
      </c>
      <c r="AH133" s="11">
        <f>-'OddsRatio_working_3-way'!U133/(3*'OddsRatio_working_3-way'!X133^(1/3))*COS(('OddsRatio_working_3-way'!Y133+4*PI())/3)</f>
        <v>-0.2112848851469247</v>
      </c>
      <c r="AI133" s="11">
        <f>'OddsRatio_working_3-way'!U133/(3*'OddsRatio_working_3-way'!X133^(1/3))*SIN(('OddsRatio_working_3-way'!Y133)/3)</f>
        <v>-5.7028902727264678E-2</v>
      </c>
      <c r="AJ133" s="11">
        <f>'OddsRatio_working_3-way'!U133/(3*'OddsRatio_working_3-way'!X133^(1/3))*SIN(('OddsRatio_working_3-way'!Y133+2*PI())/3)</f>
        <v>-0.42298505867309322</v>
      </c>
      <c r="AK133" s="11">
        <f>'OddsRatio_working_3-way'!U133/(3*'OddsRatio_working_3-way'!X133^(1/3))*SIN(('OddsRatio_working_3-way'!Y133+4*PI())/3)</f>
        <v>0.4800139614003579</v>
      </c>
      <c r="AL133" s="11">
        <f>'OddsRatio_working_3-way'!Z133+'OddsRatio_working_3-way'!AF133</f>
        <v>1.0426934546347506</v>
      </c>
      <c r="AM133" s="11">
        <f>'OddsRatio_working_3-way'!AA133+'OddsRatio_working_3-way'!AG133</f>
        <v>-0.62012368434090104</v>
      </c>
      <c r="AN133" s="11">
        <f>'OddsRatio_working_3-way'!AB133+'OddsRatio_working_3-way'!AH133</f>
        <v>-0.42256977029384946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1.0426934546347506</v>
      </c>
      <c r="AS133" s="11">
        <f>IF(('OddsRatio_working_3-way'!X133=0),IF(Q133&gt;0,-Q133^(1/3),(-Q133)^(1/3)),'OddsRatio_working_3-way'!AM133-'OddsRatio_working_3-way'!R133/3)</f>
        <v>-0.62012368434090104</v>
      </c>
      <c r="AT133" s="11">
        <f>IF(('OddsRatio_working_3-way'!X133=0),IF(Q133&gt;0,-Q133^(1/3),(-Q133)^(1/3)),'OddsRatio_working_3-way'!AN133-'OddsRatio_working_3-way'!R133/3)</f>
        <v>-0.42256977029384946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2.31</v>
      </c>
      <c r="B134" s="4">
        <f>IF('True_Odds_Calculator_3-way'!B133="","",'True_Odds_Calculator_3-way'!B133)</f>
        <v>3.58</v>
      </c>
      <c r="C134" s="4">
        <f>IF('True_Odds_Calculator_3-way'!C133="","",'True_Odds_Calculator_3-way'!C133)</f>
        <v>3.16</v>
      </c>
      <c r="D134" s="9">
        <f t="shared" si="39"/>
        <v>0.42224148961780178</v>
      </c>
      <c r="E134" s="9">
        <f t="shared" si="40"/>
        <v>0.27064731794388586</v>
      </c>
      <c r="F134" s="9">
        <f t="shared" si="41"/>
        <v>0.30711119243831242</v>
      </c>
      <c r="G134" s="9">
        <f t="shared" si="42"/>
        <v>1.0445137241849844</v>
      </c>
      <c r="H134" s="9">
        <f t="shared" si="43"/>
        <v>2.3683129786823294</v>
      </c>
      <c r="I134" s="9">
        <f t="shared" si="44"/>
        <v>3.6948454083972599</v>
      </c>
      <c r="J134" s="9">
        <f t="shared" si="45"/>
        <v>3.2561496442395663</v>
      </c>
      <c r="K134" s="11">
        <f t="shared" si="46"/>
        <v>0.4329004329004329</v>
      </c>
      <c r="L134" s="11">
        <f t="shared" si="47"/>
        <v>0.27932960893854747</v>
      </c>
      <c r="M134" s="11">
        <f t="shared" si="48"/>
        <v>0.31645569620253161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-0.27935899755431615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0.23151188203164724</v>
      </c>
      <c r="Q134" s="11">
        <f>2*'OddsRatio_working_3-way'!K134*'OddsRatio_working_3-way'!L134*'OddsRatio_working_3-way'!M134</f>
        <v>7.6532853564180894E-2</v>
      </c>
      <c r="R134" s="11">
        <f t="shared" si="49"/>
        <v>0</v>
      </c>
      <c r="S134" s="11">
        <f t="shared" si="50"/>
        <v>-0.82872534644828855</v>
      </c>
      <c r="T134" s="11">
        <f t="shared" si="51"/>
        <v>-0.27395879221431024</v>
      </c>
      <c r="U134" s="11">
        <f>'OddsRatio_working_3-way'!S134-'OddsRatio_working_3-way'!R134^2/3</f>
        <v>-0.82872534644828855</v>
      </c>
      <c r="V134" s="11">
        <f>'OddsRatio_working_3-way'!S134*'OddsRatio_working_3-way'!R134/3-2*'OddsRatio_working_3-way'!R134^3/27-'OddsRatio_working_3-way'!T134</f>
        <v>0.27395879221431024</v>
      </c>
      <c r="W134" s="11">
        <f>'OddsRatio_working_3-way'!V134^2+4*'OddsRatio_working_3-way'!U134^3/27</f>
        <v>-9.2660938041016772E-3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0.1451891125701453</v>
      </c>
      <c r="Y134" s="11">
        <f>IF('OddsRatio_working_3-way'!W134&gt;=0,IF('OddsRatio_working_3-way'!V134+SQRT('OddsRatio_working_3-way'!W134)&gt;0,0,PI()),ACOS('OddsRatio_working_3-way'!V134/(2*'OddsRatio_working_3-way'!X134)))</f>
        <v>0.33789365315224007</v>
      </c>
      <c r="Z134" s="11">
        <f>'OddsRatio_working_3-way'!X134^(1/3)*COS('OddsRatio_working_3-way'!Y134/3)</f>
        <v>0.52225686209249222</v>
      </c>
      <c r="AA134" s="11">
        <f>'OddsRatio_working_3-way'!X134^(1/3)*COS(('OddsRatio_working_3-way'!Y134+2*PI())/3)</f>
        <v>-0.3122866572669607</v>
      </c>
      <c r="AB134" s="11">
        <f>'OddsRatio_working_3-way'!X134^(1/3)*COS(('OddsRatio_working_3-way'!Y134+4*PI())/3)</f>
        <v>-0.20997020482553164</v>
      </c>
      <c r="AC134" s="11">
        <f>'OddsRatio_working_3-way'!X134^(1/3)*SIN('OddsRatio_working_3-way'!Y134/3)</f>
        <v>5.9072431359586786E-2</v>
      </c>
      <c r="AD134" s="11">
        <f>'OddsRatio_working_3-way'!X134^(1/3)*SIN(('OddsRatio_working_3-way'!Y134+2*PI())/3)</f>
        <v>0.42275149419305108</v>
      </c>
      <c r="AE134" s="11">
        <f>'OddsRatio_working_3-way'!X134^(1/3)*SIN(('OddsRatio_working_3-way'!Y134+4*PI())/3)</f>
        <v>-0.48182392555263776</v>
      </c>
      <c r="AF134" s="11">
        <f>-'OddsRatio_working_3-way'!U134/(3*'OddsRatio_working_3-way'!X134^(1/3))*COS(('OddsRatio_working_3-way'!Y134)/3)</f>
        <v>0.52225686209249222</v>
      </c>
      <c r="AG134" s="11">
        <f>-'OddsRatio_working_3-way'!U134/(3*'OddsRatio_working_3-way'!X134^(1/3))*COS(('OddsRatio_working_3-way'!Y134+2*PI())/3)</f>
        <v>-0.3122866572669607</v>
      </c>
      <c r="AH134" s="11">
        <f>-'OddsRatio_working_3-way'!U134/(3*'OddsRatio_working_3-way'!X134^(1/3))*COS(('OddsRatio_working_3-way'!Y134+4*PI())/3)</f>
        <v>-0.20997020482553164</v>
      </c>
      <c r="AI134" s="11">
        <f>'OddsRatio_working_3-way'!U134/(3*'OddsRatio_working_3-way'!X134^(1/3))*SIN(('OddsRatio_working_3-way'!Y134)/3)</f>
        <v>-5.9072431359586786E-2</v>
      </c>
      <c r="AJ134" s="11">
        <f>'OddsRatio_working_3-way'!U134/(3*'OddsRatio_working_3-way'!X134^(1/3))*SIN(('OddsRatio_working_3-way'!Y134+2*PI())/3)</f>
        <v>-0.42275149419305108</v>
      </c>
      <c r="AK134" s="11">
        <f>'OddsRatio_working_3-way'!U134/(3*'OddsRatio_working_3-way'!X134^(1/3))*SIN(('OddsRatio_working_3-way'!Y134+4*PI())/3)</f>
        <v>0.48182392555263776</v>
      </c>
      <c r="AL134" s="11">
        <f>'OddsRatio_working_3-way'!Z134+'OddsRatio_working_3-way'!AF134</f>
        <v>1.0445137241849844</v>
      </c>
      <c r="AM134" s="11">
        <f>'OddsRatio_working_3-way'!AA134+'OddsRatio_working_3-way'!AG134</f>
        <v>-0.6245733145339214</v>
      </c>
      <c r="AN134" s="11">
        <f>'OddsRatio_working_3-way'!AB134+'OddsRatio_working_3-way'!AH134</f>
        <v>-0.41994040965106327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1.0445137241849844</v>
      </c>
      <c r="AS134" s="11">
        <f>IF(('OddsRatio_working_3-way'!X134=0),IF(Q134&gt;0,-Q134^(1/3),(-Q134)^(1/3)),'OddsRatio_working_3-way'!AM134-'OddsRatio_working_3-way'!R134/3)</f>
        <v>-0.6245733145339214</v>
      </c>
      <c r="AT134" s="11">
        <f>IF(('OddsRatio_working_3-way'!X134=0),IF(Q134&gt;0,-Q134^(1/3),(-Q134)^(1/3)),'OddsRatio_working_3-way'!AN134-'OddsRatio_working_3-way'!R134/3)</f>
        <v>-0.41994040965106327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3.06</v>
      </c>
      <c r="B135" s="4">
        <f>IF('True_Odds_Calculator_3-way'!B134="","",'True_Odds_Calculator_3-way'!B134)</f>
        <v>2.86</v>
      </c>
      <c r="C135" s="4">
        <f>IF('True_Odds_Calculator_3-way'!C134="","",'True_Odds_Calculator_3-way'!C134)</f>
        <v>2.81</v>
      </c>
      <c r="D135" s="9">
        <f t="shared" si="39"/>
        <v>0.3162976039543432</v>
      </c>
      <c r="E135" s="9">
        <f t="shared" si="40"/>
        <v>0.33878582536693336</v>
      </c>
      <c r="F135" s="9">
        <f t="shared" si="41"/>
        <v>0.34491657067872367</v>
      </c>
      <c r="G135" s="9">
        <f t="shared" si="42"/>
        <v>1.0493104053370033</v>
      </c>
      <c r="H135" s="9">
        <f t="shared" si="43"/>
        <v>3.1615794349942266</v>
      </c>
      <c r="I135" s="9">
        <f t="shared" si="44"/>
        <v>2.9517173539268251</v>
      </c>
      <c r="J135" s="9">
        <f t="shared" si="45"/>
        <v>2.8992518336599753</v>
      </c>
      <c r="K135" s="11">
        <f t="shared" si="46"/>
        <v>0.32679738562091504</v>
      </c>
      <c r="L135" s="11">
        <f t="shared" si="47"/>
        <v>0.34965034965034969</v>
      </c>
      <c r="M135" s="11">
        <f t="shared" si="48"/>
        <v>0.35587188612099646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-0.28201029310512249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0.23300264037128177</v>
      </c>
      <c r="Q135" s="11">
        <f>2*'OddsRatio_working_3-way'!K135*'OddsRatio_working_3-way'!L135*'OddsRatio_working_3-way'!M135</f>
        <v>8.1327274126101856E-2</v>
      </c>
      <c r="R135" s="11">
        <f t="shared" si="49"/>
        <v>0</v>
      </c>
      <c r="S135" s="11">
        <f t="shared" si="50"/>
        <v>-0.8262203404200833</v>
      </c>
      <c r="T135" s="11">
        <f t="shared" si="51"/>
        <v>-0.28838406297385111</v>
      </c>
      <c r="U135" s="11">
        <f>'OddsRatio_working_3-way'!S135-'OddsRatio_working_3-way'!R135^2/3</f>
        <v>-0.8262203404200833</v>
      </c>
      <c r="V135" s="11">
        <f>'OddsRatio_working_3-way'!S135*'OddsRatio_working_3-way'!R135/3-2*'OddsRatio_working_3-way'!R135^3/27-'OddsRatio_working_3-way'!T135</f>
        <v>0.28838406297385111</v>
      </c>
      <c r="W135" s="11">
        <f>'OddsRatio_working_3-way'!V135^2+4*'OddsRatio_working_3-way'!U135^3/27</f>
        <v>-3.9183152028050838E-4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0.14453131087898102</v>
      </c>
      <c r="Y135" s="11">
        <f>IF('OddsRatio_working_3-way'!W135&gt;=0,IF('OddsRatio_working_3-way'!V135+SQRT('OddsRatio_working_3-way'!W135)&gt;0,0,PI()),ACOS('OddsRatio_working_3-way'!V135/(2*'OddsRatio_working_3-way'!X135)))</f>
        <v>6.8532687206589005E-2</v>
      </c>
      <c r="Z135" s="11">
        <f>'OddsRatio_working_3-way'!X135^(1/3)*COS('OddsRatio_working_3-way'!Y135/3)</f>
        <v>0.52465520266850163</v>
      </c>
      <c r="AA135" s="11">
        <f>'OddsRatio_working_3-way'!X135^(1/3)*COS(('OddsRatio_working_3-way'!Y135+2*PI())/3)</f>
        <v>-0.27270901933353803</v>
      </c>
      <c r="AB135" s="11">
        <f>'OddsRatio_working_3-way'!X135^(1/3)*COS(('OddsRatio_working_3-way'!Y135+4*PI())/3)</f>
        <v>-0.25194618333496349</v>
      </c>
      <c r="AC135" s="11">
        <f>'OddsRatio_working_3-way'!X135^(1/3)*SIN('OddsRatio_working_3-way'!Y135/3)</f>
        <v>1.1987428952917097E-2</v>
      </c>
      <c r="AD135" s="11">
        <f>'OddsRatio_working_3-way'!X135^(1/3)*SIN(('OddsRatio_working_3-way'!Y135+2*PI())/3)</f>
        <v>0.44837101926213707</v>
      </c>
      <c r="AE135" s="11">
        <f>'OddsRatio_working_3-way'!X135^(1/3)*SIN(('OddsRatio_working_3-way'!Y135+4*PI())/3)</f>
        <v>-0.46035844821505417</v>
      </c>
      <c r="AF135" s="11">
        <f>-'OddsRatio_working_3-way'!U135/(3*'OddsRatio_working_3-way'!X135^(1/3))*COS(('OddsRatio_working_3-way'!Y135)/3)</f>
        <v>0.52465520266850163</v>
      </c>
      <c r="AG135" s="11">
        <f>-'OddsRatio_working_3-way'!U135/(3*'OddsRatio_working_3-way'!X135^(1/3))*COS(('OddsRatio_working_3-way'!Y135+2*PI())/3)</f>
        <v>-0.27270901933353803</v>
      </c>
      <c r="AH135" s="11">
        <f>-'OddsRatio_working_3-way'!U135/(3*'OddsRatio_working_3-way'!X135^(1/3))*COS(('OddsRatio_working_3-way'!Y135+4*PI())/3)</f>
        <v>-0.25194618333496349</v>
      </c>
      <c r="AI135" s="11">
        <f>'OddsRatio_working_3-way'!U135/(3*'OddsRatio_working_3-way'!X135^(1/3))*SIN(('OddsRatio_working_3-way'!Y135)/3)</f>
        <v>-1.1987428952917097E-2</v>
      </c>
      <c r="AJ135" s="11">
        <f>'OddsRatio_working_3-way'!U135/(3*'OddsRatio_working_3-way'!X135^(1/3))*SIN(('OddsRatio_working_3-way'!Y135+2*PI())/3)</f>
        <v>-0.44837101926213707</v>
      </c>
      <c r="AK135" s="11">
        <f>'OddsRatio_working_3-way'!U135/(3*'OddsRatio_working_3-way'!X135^(1/3))*SIN(('OddsRatio_working_3-way'!Y135+4*PI())/3)</f>
        <v>0.46035844821505417</v>
      </c>
      <c r="AL135" s="11">
        <f>'OddsRatio_working_3-way'!Z135+'OddsRatio_working_3-way'!AF135</f>
        <v>1.0493104053370033</v>
      </c>
      <c r="AM135" s="11">
        <f>'OddsRatio_working_3-way'!AA135+'OddsRatio_working_3-way'!AG135</f>
        <v>-0.54541803866707605</v>
      </c>
      <c r="AN135" s="11">
        <f>'OddsRatio_working_3-way'!AB135+'OddsRatio_working_3-way'!AH135</f>
        <v>-0.50389236666992698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1.0493104053370033</v>
      </c>
      <c r="AS135" s="11">
        <f>IF(('OddsRatio_working_3-way'!X135=0),IF(Q135&gt;0,-Q135^(1/3),(-Q135)^(1/3)),'OddsRatio_working_3-way'!AM135-'OddsRatio_working_3-way'!R135/3)</f>
        <v>-0.54541803866707605</v>
      </c>
      <c r="AT135" s="11">
        <f>IF(('OddsRatio_working_3-way'!X135=0),IF(Q135&gt;0,-Q135^(1/3),(-Q135)^(1/3)),'OddsRatio_working_3-way'!AN135-'OddsRatio_working_3-way'!R135/3)</f>
        <v>-0.50389236666992698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5.2</v>
      </c>
      <c r="B136" s="4">
        <f>IF('True_Odds_Calculator_3-way'!B135="","",'True_Odds_Calculator_3-way'!B135)</f>
        <v>3.22</v>
      </c>
      <c r="C136" s="4">
        <f>IF('True_Odds_Calculator_3-way'!C135="","",'True_Odds_Calculator_3-way'!C135)</f>
        <v>1.88</v>
      </c>
      <c r="D136" s="9">
        <f t="shared" si="39"/>
        <v>0.18365872634434952</v>
      </c>
      <c r="E136" s="9">
        <f t="shared" si="40"/>
        <v>0.29855760607844706</v>
      </c>
      <c r="F136" s="9">
        <f t="shared" si="41"/>
        <v>0.51778366757720351</v>
      </c>
      <c r="G136" s="9">
        <f t="shared" si="42"/>
        <v>1.058305117250923</v>
      </c>
      <c r="H136" s="9">
        <f t="shared" si="43"/>
        <v>5.4448814924538773</v>
      </c>
      <c r="I136" s="9">
        <f t="shared" si="44"/>
        <v>3.3494373602970495</v>
      </c>
      <c r="J136" s="9">
        <f t="shared" si="45"/>
        <v>1.9313085031808119</v>
      </c>
      <c r="K136" s="11">
        <f t="shared" si="46"/>
        <v>0.19230769230769229</v>
      </c>
      <c r="L136" s="11">
        <f t="shared" si="47"/>
        <v>0.3105590062111801</v>
      </c>
      <c r="M136" s="11">
        <f t="shared" si="48"/>
        <v>0.53191489361702127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-0.26065608766811355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0.23190269489991969</v>
      </c>
      <c r="Q136" s="11">
        <f>2*'OddsRatio_working_3-way'!K136*'OddsRatio_working_3-way'!L136*'OddsRatio_working_3-way'!M136</f>
        <v>6.3534984904087571E-2</v>
      </c>
      <c r="R136" s="11">
        <f t="shared" si="49"/>
        <v>0</v>
      </c>
      <c r="S136" s="11">
        <f t="shared" si="50"/>
        <v>-0.8896883896883897</v>
      </c>
      <c r="T136" s="11">
        <f t="shared" si="51"/>
        <v>-0.24375024375024371</v>
      </c>
      <c r="U136" s="11">
        <f>'OddsRatio_working_3-way'!S136-'OddsRatio_working_3-way'!R136^2/3</f>
        <v>-0.8896883896883897</v>
      </c>
      <c r="V136" s="11">
        <f>'OddsRatio_working_3-way'!S136*'OddsRatio_working_3-way'!R136/3-2*'OddsRatio_working_3-way'!R136^3/27-'OddsRatio_working_3-way'!T136</f>
        <v>0.24375024375024371</v>
      </c>
      <c r="W136" s="11">
        <f>'OddsRatio_working_3-way'!V136^2+4*'OddsRatio_working_3-way'!U136^3/27</f>
        <v>-4.4916008248866594E-2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0.16150092072273908</v>
      </c>
      <c r="Y136" s="11">
        <f>IF('OddsRatio_working_3-way'!W136&gt;=0,IF('OddsRatio_working_3-way'!V136+SQRT('OddsRatio_working_3-way'!W136)&gt;0,0,PI()),ACOS('OddsRatio_working_3-way'!V136/(2*'OddsRatio_working_3-way'!X136)))</f>
        <v>0.715690411871163</v>
      </c>
      <c r="Z136" s="11">
        <f>'OddsRatio_working_3-way'!X136^(1/3)*COS('OddsRatio_working_3-way'!Y136/3)</f>
        <v>0.52915255862546162</v>
      </c>
      <c r="AA136" s="11">
        <f>'OddsRatio_working_3-way'!X136^(1/3)*COS(('OddsRatio_working_3-way'!Y136+2*PI())/3)</f>
        <v>-0.37602256546526741</v>
      </c>
      <c r="AB136" s="11">
        <f>'OddsRatio_working_3-way'!X136^(1/3)*COS(('OddsRatio_working_3-way'!Y136+4*PI())/3)</f>
        <v>-0.15312999316019427</v>
      </c>
      <c r="AC136" s="11">
        <f>'OddsRatio_working_3-way'!X136^(1/3)*SIN('OddsRatio_working_3-way'!Y136/3)</f>
        <v>0.12868708662070205</v>
      </c>
      <c r="AD136" s="11">
        <f>'OddsRatio_working_3-way'!X136^(1/3)*SIN(('OddsRatio_working_3-way'!Y136+2*PI())/3)</f>
        <v>0.39391601493683309</v>
      </c>
      <c r="AE136" s="11">
        <f>'OddsRatio_working_3-way'!X136^(1/3)*SIN(('OddsRatio_working_3-way'!Y136+4*PI())/3)</f>
        <v>-0.5226031015575352</v>
      </c>
      <c r="AF136" s="11">
        <f>-'OddsRatio_working_3-way'!U136/(3*'OddsRatio_working_3-way'!X136^(1/3))*COS(('OddsRatio_working_3-way'!Y136)/3)</f>
        <v>0.52915255862546151</v>
      </c>
      <c r="AG136" s="11">
        <f>-'OddsRatio_working_3-way'!U136/(3*'OddsRatio_working_3-way'!X136^(1/3))*COS(('OddsRatio_working_3-way'!Y136+2*PI())/3)</f>
        <v>-0.3760225654652673</v>
      </c>
      <c r="AH136" s="11">
        <f>-'OddsRatio_working_3-way'!U136/(3*'OddsRatio_working_3-way'!X136^(1/3))*COS(('OddsRatio_working_3-way'!Y136+4*PI())/3)</f>
        <v>-0.15312999316019424</v>
      </c>
      <c r="AI136" s="11">
        <f>'OddsRatio_working_3-way'!U136/(3*'OddsRatio_working_3-way'!X136^(1/3))*SIN(('OddsRatio_working_3-way'!Y136)/3)</f>
        <v>-0.12868708662070202</v>
      </c>
      <c r="AJ136" s="11">
        <f>'OddsRatio_working_3-way'!U136/(3*'OddsRatio_working_3-way'!X136^(1/3))*SIN(('OddsRatio_working_3-way'!Y136+2*PI())/3)</f>
        <v>-0.39391601493683298</v>
      </c>
      <c r="AK136" s="11">
        <f>'OddsRatio_working_3-way'!U136/(3*'OddsRatio_working_3-way'!X136^(1/3))*SIN(('OddsRatio_working_3-way'!Y136+4*PI())/3)</f>
        <v>0.52260310155753509</v>
      </c>
      <c r="AL136" s="11">
        <f>'OddsRatio_working_3-way'!Z136+'OddsRatio_working_3-way'!AF136</f>
        <v>1.058305117250923</v>
      </c>
      <c r="AM136" s="11">
        <f>'OddsRatio_working_3-way'!AA136+'OddsRatio_working_3-way'!AG136</f>
        <v>-0.75204513093053471</v>
      </c>
      <c r="AN136" s="11">
        <f>'OddsRatio_working_3-way'!AB136+'OddsRatio_working_3-way'!AH136</f>
        <v>-0.30625998632038853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1.058305117250923</v>
      </c>
      <c r="AS136" s="11">
        <f>IF(('OddsRatio_working_3-way'!X136=0),IF(Q136&gt;0,-Q136^(1/3),(-Q136)^(1/3)),'OddsRatio_working_3-way'!AM136-'OddsRatio_working_3-way'!R136/3)</f>
        <v>-0.75204513093053471</v>
      </c>
      <c r="AT136" s="11">
        <f>IF(('OddsRatio_working_3-way'!X136=0),IF(Q136&gt;0,-Q136^(1/3),(-Q136)^(1/3)),'OddsRatio_working_3-way'!AN136-'OddsRatio_working_3-way'!R136/3)</f>
        <v>-0.30625998632038853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1.63</v>
      </c>
      <c r="B137" s="4">
        <f>IF('True_Odds_Calculator_3-way'!B136="","",'True_Odds_Calculator_3-way'!B136)</f>
        <v>4.1900000000000004</v>
      </c>
      <c r="C137" s="4">
        <f>IF('True_Odds_Calculator_3-way'!C136="","",'True_Odds_Calculator_3-way'!C136)</f>
        <v>5.58</v>
      </c>
      <c r="D137" s="9">
        <f t="shared" si="39"/>
        <v>0.60018161400829073</v>
      </c>
      <c r="E137" s="9">
        <f t="shared" si="40"/>
        <v>0.22867033431037539</v>
      </c>
      <c r="F137" s="9">
        <f t="shared" si="41"/>
        <v>0.17114805168133365</v>
      </c>
      <c r="G137" s="9">
        <f t="shared" si="42"/>
        <v>1.057400533279635</v>
      </c>
      <c r="H137" s="9">
        <f t="shared" si="43"/>
        <v>1.6661623359661701</v>
      </c>
      <c r="I137" s="9">
        <f t="shared" si="44"/>
        <v>4.3731077011620361</v>
      </c>
      <c r="J137" s="9">
        <f t="shared" si="45"/>
        <v>5.8428944424207288</v>
      </c>
      <c r="K137" s="11">
        <f t="shared" si="46"/>
        <v>0.61349693251533743</v>
      </c>
      <c r="L137" s="11">
        <f t="shared" si="47"/>
        <v>0.2386634844868735</v>
      </c>
      <c r="M137" s="11">
        <f t="shared" si="48"/>
        <v>0.17921146953405018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-0.24152432898625398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0.22041617407587766</v>
      </c>
      <c r="Q137" s="11">
        <f>2*'OddsRatio_working_3-way'!K137*'OddsRatio_working_3-way'!L137*'OddsRatio_working_3-way'!M137</f>
        <v>5.2480041446637531E-2</v>
      </c>
      <c r="R137" s="11">
        <f t="shared" si="49"/>
        <v>0</v>
      </c>
      <c r="S137" s="11">
        <f t="shared" si="50"/>
        <v>-0.91260443617016462</v>
      </c>
      <c r="T137" s="11">
        <f t="shared" si="51"/>
        <v>-0.21728677051670583</v>
      </c>
      <c r="U137" s="11">
        <f>'OddsRatio_working_3-way'!S137-'OddsRatio_working_3-way'!R137^2/3</f>
        <v>-0.91260443617016462</v>
      </c>
      <c r="V137" s="11">
        <f>'OddsRatio_working_3-way'!S137*'OddsRatio_working_3-way'!R137/3-2*'OddsRatio_working_3-way'!R137^3/27-'OddsRatio_working_3-way'!T137</f>
        <v>0.21728677051670583</v>
      </c>
      <c r="W137" s="11">
        <f>'OddsRatio_working_3-way'!V137^2+4*'OddsRatio_working_3-way'!U137^3/27</f>
        <v>-6.5387901769273171E-2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0.16778069198424825</v>
      </c>
      <c r="Y137" s="11">
        <f>IF('OddsRatio_working_3-way'!W137&gt;=0,IF('OddsRatio_working_3-way'!V137+SQRT('OddsRatio_working_3-way'!W137)&gt;0,0,PI()),ACOS('OddsRatio_working_3-way'!V137/(2*'OddsRatio_working_3-way'!X137)))</f>
        <v>0.86645490460116326</v>
      </c>
      <c r="Z137" s="11">
        <f>'OddsRatio_working_3-way'!X137^(1/3)*COS('OddsRatio_working_3-way'!Y137/3)</f>
        <v>0.5287002666398174</v>
      </c>
      <c r="AA137" s="11">
        <f>'OddsRatio_working_3-way'!X137^(1/3)*COS(('OddsRatio_working_3-way'!Y137+2*PI())/3)</f>
        <v>-0.40039472190681485</v>
      </c>
      <c r="AB137" s="11">
        <f>'OddsRatio_working_3-way'!X137^(1/3)*COS(('OddsRatio_working_3-way'!Y137+4*PI())/3)</f>
        <v>-0.12830554473300249</v>
      </c>
      <c r="AC137" s="11">
        <f>'OddsRatio_working_3-way'!X137^(1/3)*SIN('OddsRatio_working_3-way'!Y137/3)</f>
        <v>0.1570907596848844</v>
      </c>
      <c r="AD137" s="11">
        <f>'OddsRatio_working_3-way'!X137^(1/3)*SIN(('OddsRatio_working_3-way'!Y137+2*PI())/3)</f>
        <v>0.37932248205524616</v>
      </c>
      <c r="AE137" s="11">
        <f>'OddsRatio_working_3-way'!X137^(1/3)*SIN(('OddsRatio_working_3-way'!Y137+4*PI())/3)</f>
        <v>-0.5364132417401305</v>
      </c>
      <c r="AF137" s="11">
        <f>-'OddsRatio_working_3-way'!U137/(3*'OddsRatio_working_3-way'!X137^(1/3))*COS(('OddsRatio_working_3-way'!Y137)/3)</f>
        <v>0.52870026663981751</v>
      </c>
      <c r="AG137" s="11">
        <f>-'OddsRatio_working_3-way'!U137/(3*'OddsRatio_working_3-way'!X137^(1/3))*COS(('OddsRatio_working_3-way'!Y137+2*PI())/3)</f>
        <v>-0.40039472190681491</v>
      </c>
      <c r="AH137" s="11">
        <f>-'OddsRatio_working_3-way'!U137/(3*'OddsRatio_working_3-way'!X137^(1/3))*COS(('OddsRatio_working_3-way'!Y137+4*PI())/3)</f>
        <v>-0.12830554473300251</v>
      </c>
      <c r="AI137" s="11">
        <f>'OddsRatio_working_3-way'!U137/(3*'OddsRatio_working_3-way'!X137^(1/3))*SIN(('OddsRatio_working_3-way'!Y137)/3)</f>
        <v>-0.15709075968488442</v>
      </c>
      <c r="AJ137" s="11">
        <f>'OddsRatio_working_3-way'!U137/(3*'OddsRatio_working_3-way'!X137^(1/3))*SIN(('OddsRatio_working_3-way'!Y137+2*PI())/3)</f>
        <v>-0.37932248205524621</v>
      </c>
      <c r="AK137" s="11">
        <f>'OddsRatio_working_3-way'!U137/(3*'OddsRatio_working_3-way'!X137^(1/3))*SIN(('OddsRatio_working_3-way'!Y137+4*PI())/3)</f>
        <v>0.53641324174013061</v>
      </c>
      <c r="AL137" s="11">
        <f>'OddsRatio_working_3-way'!Z137+'OddsRatio_working_3-way'!AF137</f>
        <v>1.057400533279635</v>
      </c>
      <c r="AM137" s="11">
        <f>'OddsRatio_working_3-way'!AA137+'OddsRatio_working_3-way'!AG137</f>
        <v>-0.80078944381362982</v>
      </c>
      <c r="AN137" s="11">
        <f>'OddsRatio_working_3-way'!AB137+'OddsRatio_working_3-way'!AH137</f>
        <v>-0.25661108946600497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1.057400533279635</v>
      </c>
      <c r="AS137" s="11">
        <f>IF(('OddsRatio_working_3-way'!X137=0),IF(Q137&gt;0,-Q137^(1/3),(-Q137)^(1/3)),'OddsRatio_working_3-way'!AM137-'OddsRatio_working_3-way'!R137/3)</f>
        <v>-0.80078944381362982</v>
      </c>
      <c r="AT137" s="11">
        <f>IF(('OddsRatio_working_3-way'!X137=0),IF(Q137&gt;0,-Q137^(1/3),(-Q137)^(1/3)),'OddsRatio_working_3-way'!AN137-'OddsRatio_working_3-way'!R137/3)</f>
        <v>-0.25661108946600497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2.12</v>
      </c>
      <c r="B138" s="4">
        <f>IF('True_Odds_Calculator_3-way'!B137="","",'True_Odds_Calculator_3-way'!B137)</f>
        <v>3.36</v>
      </c>
      <c r="C138" s="4">
        <f>IF('True_Odds_Calculator_3-way'!C137="","",'True_Odds_Calculator_3-way'!C137)</f>
        <v>3.79</v>
      </c>
      <c r="D138" s="9">
        <f t="shared" si="39"/>
        <v>0.45895383495035663</v>
      </c>
      <c r="E138" s="9">
        <f t="shared" si="40"/>
        <v>0.28702277401824922</v>
      </c>
      <c r="F138" s="9">
        <f t="shared" si="41"/>
        <v>0.25402339103139432</v>
      </c>
      <c r="G138" s="9">
        <f t="shared" si="42"/>
        <v>1.052561055802685</v>
      </c>
      <c r="H138" s="9">
        <f t="shared" si="43"/>
        <v>2.1788683824990076</v>
      </c>
      <c r="I138" s="9">
        <f t="shared" si="44"/>
        <v>3.4840440916943369</v>
      </c>
      <c r="J138" s="9">
        <f t="shared" si="45"/>
        <v>3.9366453456894908</v>
      </c>
      <c r="K138" s="11">
        <f t="shared" si="46"/>
        <v>0.47169811320754712</v>
      </c>
      <c r="L138" s="11">
        <f t="shared" si="47"/>
        <v>0.29761904761904762</v>
      </c>
      <c r="M138" s="11">
        <f t="shared" si="48"/>
        <v>0.26385224274406333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-0.27316174640314639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0.23224864695716485</v>
      </c>
      <c r="Q138" s="11">
        <f>2*'OddsRatio_working_3-way'!K138*'OddsRatio_working_3-way'!L138*'OddsRatio_working_3-way'!M138</f>
        <v>7.4082503016639517E-2</v>
      </c>
      <c r="R138" s="11">
        <f t="shared" si="49"/>
        <v>0</v>
      </c>
      <c r="S138" s="11">
        <f t="shared" si="50"/>
        <v>-0.85022390585539809</v>
      </c>
      <c r="T138" s="11">
        <f t="shared" si="51"/>
        <v>-0.27120379772102016</v>
      </c>
      <c r="U138" s="11">
        <f>'OddsRatio_working_3-way'!S138-'OddsRatio_working_3-way'!R138^2/3</f>
        <v>-0.85022390585539809</v>
      </c>
      <c r="V138" s="11">
        <f>'OddsRatio_working_3-way'!S138*'OddsRatio_working_3-way'!R138/3-2*'OddsRatio_working_3-way'!R138^3/27-'OddsRatio_working_3-way'!T138</f>
        <v>0.27120379772102016</v>
      </c>
      <c r="W138" s="11">
        <f>'OddsRatio_working_3-way'!V138^2+4*'OddsRatio_working_3-way'!U138^3/27</f>
        <v>-1.7501899182299288E-2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0.15087527885691157</v>
      </c>
      <c r="Y138" s="11">
        <f>IF('OddsRatio_working_3-way'!W138&gt;=0,IF('OddsRatio_working_3-way'!V138+SQRT('OddsRatio_working_3-way'!W138)&gt;0,0,PI()),ACOS('OddsRatio_working_3-way'!V138/(2*'OddsRatio_working_3-way'!X138)))</f>
        <v>0.45384462140754911</v>
      </c>
      <c r="Z138" s="11">
        <f>'OddsRatio_working_3-way'!X138^(1/3)*COS('OddsRatio_working_3-way'!Y138/3)</f>
        <v>0.52628052790134261</v>
      </c>
      <c r="AA138" s="11">
        <f>'OddsRatio_working_3-way'!X138^(1/3)*COS(('OddsRatio_working_3-way'!Y138+2*PI())/3)</f>
        <v>-0.33262105933876857</v>
      </c>
      <c r="AB138" s="11">
        <f>'OddsRatio_working_3-way'!X138^(1/3)*COS(('OddsRatio_working_3-way'!Y138+4*PI())/3)</f>
        <v>-0.19365946856257416</v>
      </c>
      <c r="AC138" s="11">
        <f>'OddsRatio_working_3-way'!X138^(1/3)*SIN('OddsRatio_working_3-way'!Y138/3)</f>
        <v>8.0229511841654569E-2</v>
      </c>
      <c r="AD138" s="11">
        <f>'OddsRatio_working_3-way'!X138^(1/3)*SIN(('OddsRatio_working_3-way'!Y138+2*PI())/3)</f>
        <v>0.41565755075882055</v>
      </c>
      <c r="AE138" s="11">
        <f>'OddsRatio_working_3-way'!X138^(1/3)*SIN(('OddsRatio_working_3-way'!Y138+4*PI())/3)</f>
        <v>-0.49588706260047499</v>
      </c>
      <c r="AF138" s="11">
        <f>-'OddsRatio_working_3-way'!U138/(3*'OddsRatio_working_3-way'!X138^(1/3))*COS(('OddsRatio_working_3-way'!Y138)/3)</f>
        <v>0.5262805279013425</v>
      </c>
      <c r="AG138" s="11">
        <f>-'OddsRatio_working_3-way'!U138/(3*'OddsRatio_working_3-way'!X138^(1/3))*COS(('OddsRatio_working_3-way'!Y138+2*PI())/3)</f>
        <v>-0.33262105933876851</v>
      </c>
      <c r="AH138" s="11">
        <f>-'OddsRatio_working_3-way'!U138/(3*'OddsRatio_working_3-way'!X138^(1/3))*COS(('OddsRatio_working_3-way'!Y138+4*PI())/3)</f>
        <v>-0.19365946856257413</v>
      </c>
      <c r="AI138" s="11">
        <f>'OddsRatio_working_3-way'!U138/(3*'OddsRatio_working_3-way'!X138^(1/3))*SIN(('OddsRatio_working_3-way'!Y138)/3)</f>
        <v>-8.0229511841654555E-2</v>
      </c>
      <c r="AJ138" s="11">
        <f>'OddsRatio_working_3-way'!U138/(3*'OddsRatio_working_3-way'!X138^(1/3))*SIN(('OddsRatio_working_3-way'!Y138+2*PI())/3)</f>
        <v>-0.41565755075882044</v>
      </c>
      <c r="AK138" s="11">
        <f>'OddsRatio_working_3-way'!U138/(3*'OddsRatio_working_3-way'!X138^(1/3))*SIN(('OddsRatio_working_3-way'!Y138+4*PI())/3)</f>
        <v>0.49588706260047488</v>
      </c>
      <c r="AL138" s="11">
        <f>'OddsRatio_working_3-way'!Z138+'OddsRatio_working_3-way'!AF138</f>
        <v>1.052561055802685</v>
      </c>
      <c r="AM138" s="11">
        <f>'OddsRatio_working_3-way'!AA138+'OddsRatio_working_3-way'!AG138</f>
        <v>-0.66524211867753702</v>
      </c>
      <c r="AN138" s="11">
        <f>'OddsRatio_working_3-way'!AB138+'OddsRatio_working_3-way'!AH138</f>
        <v>-0.38731893712514831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1.052561055802685</v>
      </c>
      <c r="AS138" s="11">
        <f>IF(('OddsRatio_working_3-way'!X138=0),IF(Q138&gt;0,-Q138^(1/3),(-Q138)^(1/3)),'OddsRatio_working_3-way'!AM138-'OddsRatio_working_3-way'!R138/3)</f>
        <v>-0.66524211867753702</v>
      </c>
      <c r="AT138" s="11">
        <f>IF(('OddsRatio_working_3-way'!X138=0),IF(Q138&gt;0,-Q138^(1/3),(-Q138)^(1/3)),'OddsRatio_working_3-way'!AN138-'OddsRatio_working_3-way'!R138/3)</f>
        <v>-0.38731893712514831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2.06</v>
      </c>
      <c r="B139" s="4">
        <f>IF('True_Odds_Calculator_3-way'!B138="","",'True_Odds_Calculator_3-way'!B138)</f>
        <v>3.4</v>
      </c>
      <c r="C139" s="4">
        <f>IF('True_Odds_Calculator_3-way'!C138="","",'True_Odds_Calculator_3-way'!C138)</f>
        <v>3.76</v>
      </c>
      <c r="D139" s="9">
        <f t="shared" si="39"/>
        <v>0.46786327707799036</v>
      </c>
      <c r="E139" s="9">
        <f t="shared" si="40"/>
        <v>0.27970524190277063</v>
      </c>
      <c r="F139" s="9">
        <f t="shared" si="41"/>
        <v>0.25243148101923896</v>
      </c>
      <c r="G139" s="9">
        <f t="shared" si="42"/>
        <v>1.0729967512663647</v>
      </c>
      <c r="H139" s="9">
        <f t="shared" si="43"/>
        <v>2.1373765563423461</v>
      </c>
      <c r="I139" s="9">
        <f t="shared" si="44"/>
        <v>3.5751922030392755</v>
      </c>
      <c r="J139" s="9">
        <f t="shared" si="45"/>
        <v>3.9614710334951662</v>
      </c>
      <c r="K139" s="11">
        <f t="shared" si="46"/>
        <v>0.4854368932038835</v>
      </c>
      <c r="L139" s="11">
        <f t="shared" si="47"/>
        <v>0.29411764705882354</v>
      </c>
      <c r="M139" s="11">
        <f t="shared" si="48"/>
        <v>0.26595744680851063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-0.26661968236995259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0.23618722432166425</v>
      </c>
      <c r="Q139" s="11">
        <f>2*'OddsRatio_working_3-way'!K139*'OddsRatio_working_3-way'!L139*'OddsRatio_working_3-way'!M139</f>
        <v>7.5944445119506182E-2</v>
      </c>
      <c r="R139" s="11">
        <f t="shared" si="49"/>
        <v>0</v>
      </c>
      <c r="S139" s="11">
        <f t="shared" si="50"/>
        <v>-0.88585817154315982</v>
      </c>
      <c r="T139" s="11">
        <f t="shared" si="51"/>
        <v>-0.28484185580165911</v>
      </c>
      <c r="U139" s="11">
        <f>'OddsRatio_working_3-way'!S139-'OddsRatio_working_3-way'!R139^2/3</f>
        <v>-0.88585817154315982</v>
      </c>
      <c r="V139" s="11">
        <f>'OddsRatio_working_3-way'!S139*'OddsRatio_working_3-way'!R139/3-2*'OddsRatio_working_3-way'!R139^3/27-'OddsRatio_working_3-way'!T139</f>
        <v>0.28484185580165911</v>
      </c>
      <c r="W139" s="11">
        <f>'OddsRatio_working_3-way'!V139^2+4*'OddsRatio_working_3-way'!U139^3/27</f>
        <v>-2.18536364649079E-2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0.16045912196057993</v>
      </c>
      <c r="Y139" s="11">
        <f>IF('OddsRatio_working_3-way'!W139&gt;=0,IF('OddsRatio_working_3-way'!V139+SQRT('OddsRatio_working_3-way'!W139)&gt;0,0,PI()),ACOS('OddsRatio_working_3-way'!V139/(2*'OddsRatio_working_3-way'!X139)))</f>
        <v>0.47872305384446867</v>
      </c>
      <c r="Z139" s="11">
        <f>'OddsRatio_working_3-way'!X139^(1/3)*COS('OddsRatio_working_3-way'!Y139/3)</f>
        <v>0.53649837563318237</v>
      </c>
      <c r="AA139" s="11">
        <f>'OddsRatio_working_3-way'!X139^(1/3)*COS(('OddsRatio_working_3-way'!Y139+2*PI())/3)</f>
        <v>-0.34302660815861358</v>
      </c>
      <c r="AB139" s="11">
        <f>'OddsRatio_working_3-way'!X139^(1/3)*COS(('OddsRatio_working_3-way'!Y139+4*PI())/3)</f>
        <v>-0.19347176747456871</v>
      </c>
      <c r="AC139" s="11">
        <f>'OddsRatio_working_3-way'!X139^(1/3)*SIN('OddsRatio_working_3-way'!Y139/3)</f>
        <v>8.6345527527544846E-2</v>
      </c>
      <c r="AD139" s="11">
        <f>'OddsRatio_working_3-way'!X139^(1/3)*SIN(('OddsRatio_working_3-way'!Y139+2*PI())/3)</f>
        <v>0.42144845862364982</v>
      </c>
      <c r="AE139" s="11">
        <f>'OddsRatio_working_3-way'!X139^(1/3)*SIN(('OddsRatio_working_3-way'!Y139+4*PI())/3)</f>
        <v>-0.50779398615119464</v>
      </c>
      <c r="AF139" s="11">
        <f>-'OddsRatio_working_3-way'!U139/(3*'OddsRatio_working_3-way'!X139^(1/3))*COS(('OddsRatio_working_3-way'!Y139)/3)</f>
        <v>0.53649837563318237</v>
      </c>
      <c r="AG139" s="11">
        <f>-'OddsRatio_working_3-way'!U139/(3*'OddsRatio_working_3-way'!X139^(1/3))*COS(('OddsRatio_working_3-way'!Y139+2*PI())/3)</f>
        <v>-0.34302660815861358</v>
      </c>
      <c r="AH139" s="11">
        <f>-'OddsRatio_working_3-way'!U139/(3*'OddsRatio_working_3-way'!X139^(1/3))*COS(('OddsRatio_working_3-way'!Y139+4*PI())/3)</f>
        <v>-0.19347176747456871</v>
      </c>
      <c r="AI139" s="11">
        <f>'OddsRatio_working_3-way'!U139/(3*'OddsRatio_working_3-way'!X139^(1/3))*SIN(('OddsRatio_working_3-way'!Y139)/3)</f>
        <v>-8.6345527527544846E-2</v>
      </c>
      <c r="AJ139" s="11">
        <f>'OddsRatio_working_3-way'!U139/(3*'OddsRatio_working_3-way'!X139^(1/3))*SIN(('OddsRatio_working_3-way'!Y139+2*PI())/3)</f>
        <v>-0.42144845862364982</v>
      </c>
      <c r="AK139" s="11">
        <f>'OddsRatio_working_3-way'!U139/(3*'OddsRatio_working_3-way'!X139^(1/3))*SIN(('OddsRatio_working_3-way'!Y139+4*PI())/3)</f>
        <v>0.50779398615119464</v>
      </c>
      <c r="AL139" s="11">
        <f>'OddsRatio_working_3-way'!Z139+'OddsRatio_working_3-way'!AF139</f>
        <v>1.0729967512663647</v>
      </c>
      <c r="AM139" s="11">
        <f>'OddsRatio_working_3-way'!AA139+'OddsRatio_working_3-way'!AG139</f>
        <v>-0.68605321631722715</v>
      </c>
      <c r="AN139" s="11">
        <f>'OddsRatio_working_3-way'!AB139+'OddsRatio_working_3-way'!AH139</f>
        <v>-0.38694353494913741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1.0729967512663647</v>
      </c>
      <c r="AS139" s="11">
        <f>IF(('OddsRatio_working_3-way'!X139=0),IF(Q139&gt;0,-Q139^(1/3),(-Q139)^(1/3)),'OddsRatio_working_3-way'!AM139-'OddsRatio_working_3-way'!R139/3)</f>
        <v>-0.68605321631722715</v>
      </c>
      <c r="AT139" s="11">
        <f>IF(('OddsRatio_working_3-way'!X139=0),IF(Q139&gt;0,-Q139^(1/3),(-Q139)^(1/3)),'OddsRatio_working_3-way'!AN139-'OddsRatio_working_3-way'!R139/3)</f>
        <v>-0.38694353494913741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2.64</v>
      </c>
      <c r="B140" s="4">
        <f>IF('True_Odds_Calculator_3-way'!B139="","",'True_Odds_Calculator_3-way'!B139)</f>
        <v>2.92</v>
      </c>
      <c r="C140" s="4">
        <f>IF('True_Odds_Calculator_3-way'!C139="","",'True_Odds_Calculator_3-way'!C139)</f>
        <v>3.1</v>
      </c>
      <c r="D140" s="9">
        <f t="shared" si="39"/>
        <v>0.36356781496293772</v>
      </c>
      <c r="E140" s="9">
        <f t="shared" si="40"/>
        <v>0.32793470725524027</v>
      </c>
      <c r="F140" s="9">
        <f t="shared" si="41"/>
        <v>0.30849747778182218</v>
      </c>
      <c r="G140" s="9">
        <f t="shared" si="42"/>
        <v>1.0673893274902888</v>
      </c>
      <c r="H140" s="9">
        <f t="shared" si="43"/>
        <v>2.7505184970840735</v>
      </c>
      <c r="I140" s="9">
        <f t="shared" si="44"/>
        <v>3.0493875087813547</v>
      </c>
      <c r="J140" s="9">
        <f t="shared" si="45"/>
        <v>3.2415175877296063</v>
      </c>
      <c r="K140" s="11">
        <f t="shared" si="46"/>
        <v>0.37878787878787878</v>
      </c>
      <c r="L140" s="11">
        <f t="shared" si="47"/>
        <v>0.34246575342465752</v>
      </c>
      <c r="M140" s="11">
        <f t="shared" si="48"/>
        <v>0.32258064516129031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-0.27670429437994626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0.23684703865879295</v>
      </c>
      <c r="Q140" s="11">
        <f>2*'OddsRatio_working_3-way'!K140*'OddsRatio_working_3-way'!L140*'OddsRatio_working_3-way'!M140</f>
        <v>8.3691533094979842E-2</v>
      </c>
      <c r="R140" s="11">
        <f t="shared" si="49"/>
        <v>0</v>
      </c>
      <c r="S140" s="11">
        <f t="shared" si="50"/>
        <v>-0.85595722028648824</v>
      </c>
      <c r="T140" s="11">
        <f t="shared" si="51"/>
        <v>-0.30245838172667427</v>
      </c>
      <c r="U140" s="11">
        <f>'OddsRatio_working_3-way'!S140-'OddsRatio_working_3-way'!R140^2/3</f>
        <v>-0.85595722028648824</v>
      </c>
      <c r="V140" s="11">
        <f>'OddsRatio_working_3-way'!S140*'OddsRatio_working_3-way'!R140/3-2*'OddsRatio_working_3-way'!R140^3/27-'OddsRatio_working_3-way'!T140</f>
        <v>0.30245838172667427</v>
      </c>
      <c r="W140" s="11">
        <f>'OddsRatio_working_3-way'!V140^2+4*'OddsRatio_working_3-way'!U140^3/27</f>
        <v>-1.426776507155364E-3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0.15240394448953246</v>
      </c>
      <c r="Y140" s="11">
        <f>IF('OddsRatio_working_3-way'!W140&gt;=0,IF('OddsRatio_working_3-way'!V140+SQRT('OddsRatio_working_3-way'!W140)&gt;0,0,PI()),ACOS('OddsRatio_working_3-way'!V140/(2*'OddsRatio_working_3-way'!X140)))</f>
        <v>0.12424234899732411</v>
      </c>
      <c r="Z140" s="11">
        <f>'OddsRatio_working_3-way'!X140^(1/3)*COS('OddsRatio_working_3-way'!Y140/3)</f>
        <v>0.5336946637451444</v>
      </c>
      <c r="AA140" s="11">
        <f>'OddsRatio_working_3-way'!X140^(1/3)*COS(('OddsRatio_working_3-way'!Y140+2*PI())/3)</f>
        <v>-0.28599960299351168</v>
      </c>
      <c r="AB140" s="11">
        <f>'OddsRatio_working_3-way'!X140^(1/3)*COS(('OddsRatio_working_3-way'!Y140+4*PI())/3)</f>
        <v>-0.24769506075163261</v>
      </c>
      <c r="AC140" s="11">
        <f>'OddsRatio_working_3-way'!X140^(1/3)*SIN('OddsRatio_working_3-way'!Y140/3)</f>
        <v>2.2115137774534274E-2</v>
      </c>
      <c r="AD140" s="11">
        <f>'OddsRatio_working_3-way'!X140^(1/3)*SIN(('OddsRatio_working_3-way'!Y140+2*PI())/3)</f>
        <v>0.45113556778022179</v>
      </c>
      <c r="AE140" s="11">
        <f>'OddsRatio_working_3-way'!X140^(1/3)*SIN(('OddsRatio_working_3-way'!Y140+4*PI())/3)</f>
        <v>-0.47325070555475607</v>
      </c>
      <c r="AF140" s="11">
        <f>-'OddsRatio_working_3-way'!U140/(3*'OddsRatio_working_3-way'!X140^(1/3))*COS(('OddsRatio_working_3-way'!Y140)/3)</f>
        <v>0.5336946637451444</v>
      </c>
      <c r="AG140" s="11">
        <f>-'OddsRatio_working_3-way'!U140/(3*'OddsRatio_working_3-way'!X140^(1/3))*COS(('OddsRatio_working_3-way'!Y140+2*PI())/3)</f>
        <v>-0.28599960299351168</v>
      </c>
      <c r="AH140" s="11">
        <f>-'OddsRatio_working_3-way'!U140/(3*'OddsRatio_working_3-way'!X140^(1/3))*COS(('OddsRatio_working_3-way'!Y140+4*PI())/3)</f>
        <v>-0.24769506075163261</v>
      </c>
      <c r="AI140" s="11">
        <f>'OddsRatio_working_3-way'!U140/(3*'OddsRatio_working_3-way'!X140^(1/3))*SIN(('OddsRatio_working_3-way'!Y140)/3)</f>
        <v>-2.2115137774534274E-2</v>
      </c>
      <c r="AJ140" s="11">
        <f>'OddsRatio_working_3-way'!U140/(3*'OddsRatio_working_3-way'!X140^(1/3))*SIN(('OddsRatio_working_3-way'!Y140+2*PI())/3)</f>
        <v>-0.45113556778022179</v>
      </c>
      <c r="AK140" s="11">
        <f>'OddsRatio_working_3-way'!U140/(3*'OddsRatio_working_3-way'!X140^(1/3))*SIN(('OddsRatio_working_3-way'!Y140+4*PI())/3)</f>
        <v>0.47325070555475607</v>
      </c>
      <c r="AL140" s="11">
        <f>'OddsRatio_working_3-way'!Z140+'OddsRatio_working_3-way'!AF140</f>
        <v>1.0673893274902888</v>
      </c>
      <c r="AM140" s="11">
        <f>'OddsRatio_working_3-way'!AA140+'OddsRatio_working_3-way'!AG140</f>
        <v>-0.57199920598702336</v>
      </c>
      <c r="AN140" s="11">
        <f>'OddsRatio_working_3-way'!AB140+'OddsRatio_working_3-way'!AH140</f>
        <v>-0.49539012150326522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1.0673893274902888</v>
      </c>
      <c r="AS140" s="11">
        <f>IF(('OddsRatio_working_3-way'!X140=0),IF(Q140&gt;0,-Q140^(1/3),(-Q140)^(1/3)),'OddsRatio_working_3-way'!AM140-'OddsRatio_working_3-way'!R140/3)</f>
        <v>-0.57199920598702336</v>
      </c>
      <c r="AT140" s="11">
        <f>IF(('OddsRatio_working_3-way'!X140=0),IF(Q140&gt;0,-Q140^(1/3),(-Q140)^(1/3)),'OddsRatio_working_3-way'!AN140-'OddsRatio_working_3-way'!R140/3)</f>
        <v>-0.49539012150326522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1.97</v>
      </c>
      <c r="B141" s="4">
        <f>IF('True_Odds_Calculator_3-way'!B140="","",'True_Odds_Calculator_3-way'!B140)</f>
        <v>3.2</v>
      </c>
      <c r="C141" s="4">
        <f>IF('True_Odds_Calculator_3-way'!C140="","",'True_Odds_Calculator_3-way'!C140)</f>
        <v>4.4000000000000004</v>
      </c>
      <c r="D141" s="9">
        <f t="shared" si="39"/>
        <v>0.48892430010820354</v>
      </c>
      <c r="E141" s="9">
        <f t="shared" si="40"/>
        <v>0.29666565426279567</v>
      </c>
      <c r="F141" s="9">
        <f t="shared" si="41"/>
        <v>0.21441004562900076</v>
      </c>
      <c r="G141" s="9">
        <f t="shared" si="42"/>
        <v>1.0776354636500978</v>
      </c>
      <c r="H141" s="9">
        <f t="shared" si="43"/>
        <v>2.0453063997405949</v>
      </c>
      <c r="I141" s="9">
        <f t="shared" si="44"/>
        <v>3.370798020030215</v>
      </c>
      <c r="J141" s="9">
        <f t="shared" si="45"/>
        <v>4.6639605764103322</v>
      </c>
      <c r="K141" s="11">
        <f t="shared" si="46"/>
        <v>0.50761421319796951</v>
      </c>
      <c r="L141" s="11">
        <f t="shared" si="47"/>
        <v>0.3125</v>
      </c>
      <c r="M141" s="11">
        <f t="shared" si="48"/>
        <v>0.22727272727272727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-0.26157994923857864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0.23686259806183668</v>
      </c>
      <c r="Q141" s="11">
        <f>2*'OddsRatio_working_3-way'!K141*'OddsRatio_working_3-way'!L141*'OddsRatio_working_3-way'!M141</f>
        <v>7.2104291647438853E-2</v>
      </c>
      <c r="R141" s="11">
        <f t="shared" si="49"/>
        <v>0</v>
      </c>
      <c r="S141" s="11">
        <f t="shared" si="50"/>
        <v>-0.90550747009206711</v>
      </c>
      <c r="T141" s="11">
        <f t="shared" si="51"/>
        <v>-0.27564915375709803</v>
      </c>
      <c r="U141" s="11">
        <f>'OddsRatio_working_3-way'!S141-'OddsRatio_working_3-way'!R141^2/3</f>
        <v>-0.90550747009206711</v>
      </c>
      <c r="V141" s="11">
        <f>'OddsRatio_working_3-way'!S141*'OddsRatio_working_3-way'!R141/3-2*'OddsRatio_working_3-way'!R141^3/27-'OddsRatio_working_3-way'!T141</f>
        <v>0.27564915375709803</v>
      </c>
      <c r="W141" s="11">
        <f>'OddsRatio_working_3-way'!V141^2+4*'OddsRatio_working_3-way'!U141^3/27</f>
        <v>-3.4012390905581752E-2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0.16582735515633876</v>
      </c>
      <c r="Y141" s="11">
        <f>IF('OddsRatio_working_3-way'!W141&gt;=0,IF('OddsRatio_working_3-way'!V141+SQRT('OddsRatio_working_3-way'!W141)&gt;0,0,PI()),ACOS('OddsRatio_working_3-way'!V141/(2*'OddsRatio_working_3-way'!X141)))</f>
        <v>0.58965434591113064</v>
      </c>
      <c r="Z141" s="11">
        <f>'OddsRatio_working_3-way'!X141^(1/3)*COS('OddsRatio_working_3-way'!Y141/3)</f>
        <v>0.538817731825049</v>
      </c>
      <c r="AA141" s="11">
        <f>'OddsRatio_working_3-way'!X141^(1/3)*COS(('OddsRatio_working_3-way'!Y141+2*PI())/3)</f>
        <v>-0.3623252607317326</v>
      </c>
      <c r="AB141" s="11">
        <f>'OddsRatio_working_3-way'!X141^(1/3)*COS(('OddsRatio_working_3-way'!Y141+4*PI())/3)</f>
        <v>-0.17649247109331656</v>
      </c>
      <c r="AC141" s="11">
        <f>'OddsRatio_working_3-way'!X141^(1/3)*SIN('OddsRatio_working_3-way'!Y141/3)</f>
        <v>0.10729061112199886</v>
      </c>
      <c r="AD141" s="11">
        <f>'OddsRatio_working_3-way'!X141^(1/3)*SIN(('OddsRatio_working_3-way'!Y141+2*PI())/3)</f>
        <v>0.41298453820900416</v>
      </c>
      <c r="AE141" s="11">
        <f>'OddsRatio_working_3-way'!X141^(1/3)*SIN(('OddsRatio_working_3-way'!Y141+4*PI())/3)</f>
        <v>-0.52027514933100283</v>
      </c>
      <c r="AF141" s="11">
        <f>-'OddsRatio_working_3-way'!U141/(3*'OddsRatio_working_3-way'!X141^(1/3))*COS(('OddsRatio_working_3-way'!Y141)/3)</f>
        <v>0.53881773182504888</v>
      </c>
      <c r="AG141" s="11">
        <f>-'OddsRatio_working_3-way'!U141/(3*'OddsRatio_working_3-way'!X141^(1/3))*COS(('OddsRatio_working_3-way'!Y141+2*PI())/3)</f>
        <v>-0.36232526073173255</v>
      </c>
      <c r="AH141" s="11">
        <f>-'OddsRatio_working_3-way'!U141/(3*'OddsRatio_working_3-way'!X141^(1/3))*COS(('OddsRatio_working_3-way'!Y141+4*PI())/3)</f>
        <v>-0.17649247109331653</v>
      </c>
      <c r="AI141" s="11">
        <f>'OddsRatio_working_3-way'!U141/(3*'OddsRatio_working_3-way'!X141^(1/3))*SIN(('OddsRatio_working_3-way'!Y141)/3)</f>
        <v>-0.10729061112199884</v>
      </c>
      <c r="AJ141" s="11">
        <f>'OddsRatio_working_3-way'!U141/(3*'OddsRatio_working_3-way'!X141^(1/3))*SIN(('OddsRatio_working_3-way'!Y141+2*PI())/3)</f>
        <v>-0.4129845382090041</v>
      </c>
      <c r="AK141" s="11">
        <f>'OddsRatio_working_3-way'!U141/(3*'OddsRatio_working_3-way'!X141^(1/3))*SIN(('OddsRatio_working_3-way'!Y141+4*PI())/3)</f>
        <v>0.52027514933100272</v>
      </c>
      <c r="AL141" s="11">
        <f>'OddsRatio_working_3-way'!Z141+'OddsRatio_working_3-way'!AF141</f>
        <v>1.0776354636500978</v>
      </c>
      <c r="AM141" s="11">
        <f>'OddsRatio_working_3-way'!AA141+'OddsRatio_working_3-way'!AG141</f>
        <v>-0.72465052146346509</v>
      </c>
      <c r="AN141" s="11">
        <f>'OddsRatio_working_3-way'!AB141+'OddsRatio_working_3-way'!AH141</f>
        <v>-0.35298494218663312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1.0776354636500978</v>
      </c>
      <c r="AS141" s="11">
        <f>IF(('OddsRatio_working_3-way'!X141=0),IF(Q141&gt;0,-Q141^(1/3),(-Q141)^(1/3)),'OddsRatio_working_3-way'!AM141-'OddsRatio_working_3-way'!R141/3)</f>
        <v>-0.72465052146346509</v>
      </c>
      <c r="AT141" s="11">
        <f>IF(('OddsRatio_working_3-way'!X141=0),IF(Q141&gt;0,-Q141^(1/3),(-Q141)^(1/3)),'OddsRatio_working_3-way'!AN141-'OddsRatio_working_3-way'!R141/3)</f>
        <v>-0.35298494218663312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2.2400000000000002</v>
      </c>
      <c r="B142" s="4">
        <f>IF('True_Odds_Calculator_3-way'!B141="","",'True_Odds_Calculator_3-way'!B141)</f>
        <v>3.12</v>
      </c>
      <c r="C142" s="4">
        <f>IF('True_Odds_Calculator_3-way'!C141="","",'True_Odds_Calculator_3-way'!C141)</f>
        <v>3.6</v>
      </c>
      <c r="D142" s="9">
        <f t="shared" si="39"/>
        <v>0.42972018847076721</v>
      </c>
      <c r="E142" s="9">
        <f t="shared" si="40"/>
        <v>0.30591278567426761</v>
      </c>
      <c r="F142" s="9">
        <f t="shared" si="41"/>
        <v>0.26436702585496541</v>
      </c>
      <c r="G142" s="9">
        <f t="shared" si="42"/>
        <v>1.0702384624993795</v>
      </c>
      <c r="H142" s="9">
        <f t="shared" si="43"/>
        <v>2.3270956934992304</v>
      </c>
      <c r="I142" s="9">
        <f t="shared" si="44"/>
        <v>3.2689055404986846</v>
      </c>
      <c r="J142" s="9">
        <f t="shared" si="45"/>
        <v>3.7826200024983856</v>
      </c>
      <c r="K142" s="11">
        <f t="shared" si="46"/>
        <v>0.4464285714285714</v>
      </c>
      <c r="L142" s="11">
        <f t="shared" si="47"/>
        <v>0.32051282051282048</v>
      </c>
      <c r="M142" s="11">
        <f t="shared" si="48"/>
        <v>0.27777777777777779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-0.27166005291005302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0.23688695563695561</v>
      </c>
      <c r="Q142" s="11">
        <f>2*'OddsRatio_working_3-way'!K142*'OddsRatio_working_3-way'!L142*'OddsRatio_working_3-way'!M142</f>
        <v>7.9492266992266969E-2</v>
      </c>
      <c r="R142" s="11">
        <f t="shared" si="49"/>
        <v>0</v>
      </c>
      <c r="S142" s="11">
        <f t="shared" si="50"/>
        <v>-0.87199775270377777</v>
      </c>
      <c r="T142" s="11">
        <f t="shared" si="51"/>
        <v>-0.29261669553818043</v>
      </c>
      <c r="U142" s="11">
        <f>'OddsRatio_working_3-way'!S142-'OddsRatio_working_3-way'!R142^2/3</f>
        <v>-0.87199775270377777</v>
      </c>
      <c r="V142" s="11">
        <f>'OddsRatio_working_3-way'!S142*'OddsRatio_working_3-way'!R142/3-2*'OddsRatio_working_3-way'!R142^3/27-'OddsRatio_working_3-way'!T142</f>
        <v>0.29261669553818043</v>
      </c>
      <c r="W142" s="11">
        <f>'OddsRatio_working_3-way'!V142^2+4*'OddsRatio_working_3-way'!U142^3/27</f>
        <v>-1.2605057875862441E-2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0.15670799946360955</v>
      </c>
      <c r="Y142" s="11">
        <f>IF('OddsRatio_working_3-way'!W142&gt;=0,IF('OddsRatio_working_3-way'!V142+SQRT('OddsRatio_working_3-way'!W142)&gt;0,0,PI()),ACOS('OddsRatio_working_3-way'!V142/(2*'OddsRatio_working_3-way'!X142)))</f>
        <v>0.36636193601293354</v>
      </c>
      <c r="Z142" s="11">
        <f>'OddsRatio_working_3-way'!X142^(1/3)*COS('OddsRatio_working_3-way'!Y142/3)</f>
        <v>0.53511923124968974</v>
      </c>
      <c r="AA142" s="11">
        <f>'OddsRatio_working_3-way'!X142^(1/3)*COS(('OddsRatio_working_3-way'!Y142+2*PI())/3)</f>
        <v>-0.32443662711455196</v>
      </c>
      <c r="AB142" s="11">
        <f>'OddsRatio_working_3-way'!X142^(1/3)*COS(('OddsRatio_working_3-way'!Y142+4*PI())/3)</f>
        <v>-0.21068260413513751</v>
      </c>
      <c r="AC142" s="11">
        <f>'OddsRatio_working_3-way'!X142^(1/3)*SIN('OddsRatio_working_3-way'!Y142/3)</f>
        <v>6.5675915788567754E-2</v>
      </c>
      <c r="AD142" s="11">
        <f>'OddsRatio_working_3-way'!X142^(1/3)*SIN(('OddsRatio_working_3-way'!Y142+2*PI())/3)</f>
        <v>0.43058889042154713</v>
      </c>
      <c r="AE142" s="11">
        <f>'OddsRatio_working_3-way'!X142^(1/3)*SIN(('OddsRatio_working_3-way'!Y142+4*PI())/3)</f>
        <v>-0.49626480621011493</v>
      </c>
      <c r="AF142" s="11">
        <f>-'OddsRatio_working_3-way'!U142/(3*'OddsRatio_working_3-way'!X142^(1/3))*COS(('OddsRatio_working_3-way'!Y142)/3)</f>
        <v>0.53511923124968963</v>
      </c>
      <c r="AG142" s="11">
        <f>-'OddsRatio_working_3-way'!U142/(3*'OddsRatio_working_3-way'!X142^(1/3))*COS(('OddsRatio_working_3-way'!Y142+2*PI())/3)</f>
        <v>-0.3244366271145519</v>
      </c>
      <c r="AH142" s="11">
        <f>-'OddsRatio_working_3-way'!U142/(3*'OddsRatio_working_3-way'!X142^(1/3))*COS(('OddsRatio_working_3-way'!Y142+4*PI())/3)</f>
        <v>-0.21068260413513748</v>
      </c>
      <c r="AI142" s="11">
        <f>'OddsRatio_working_3-way'!U142/(3*'OddsRatio_working_3-way'!X142^(1/3))*SIN(('OddsRatio_working_3-way'!Y142)/3)</f>
        <v>-6.567591578856774E-2</v>
      </c>
      <c r="AJ142" s="11">
        <f>'OddsRatio_working_3-way'!U142/(3*'OddsRatio_working_3-way'!X142^(1/3))*SIN(('OddsRatio_working_3-way'!Y142+2*PI())/3)</f>
        <v>-0.43058889042154708</v>
      </c>
      <c r="AK142" s="11">
        <f>'OddsRatio_working_3-way'!U142/(3*'OddsRatio_working_3-way'!X142^(1/3))*SIN(('OddsRatio_working_3-way'!Y142+4*PI())/3)</f>
        <v>0.49626480621011487</v>
      </c>
      <c r="AL142" s="11">
        <f>'OddsRatio_working_3-way'!Z142+'OddsRatio_working_3-way'!AF142</f>
        <v>1.0702384624993795</v>
      </c>
      <c r="AM142" s="11">
        <f>'OddsRatio_working_3-way'!AA142+'OddsRatio_working_3-way'!AG142</f>
        <v>-0.6488732542291038</v>
      </c>
      <c r="AN142" s="11">
        <f>'OddsRatio_working_3-way'!AB142+'OddsRatio_working_3-way'!AH142</f>
        <v>-0.42136520827027502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1.0702384624993795</v>
      </c>
      <c r="AS142" s="11">
        <f>IF(('OddsRatio_working_3-way'!X142=0),IF(Q142&gt;0,-Q142^(1/3),(-Q142)^(1/3)),'OddsRatio_working_3-way'!AM142-'OddsRatio_working_3-way'!R142/3)</f>
        <v>-0.6488732542291038</v>
      </c>
      <c r="AT142" s="11">
        <f>IF(('OddsRatio_working_3-way'!X142=0),IF(Q142&gt;0,-Q142^(1/3),(-Q142)^(1/3)),'OddsRatio_working_3-way'!AN142-'OddsRatio_working_3-way'!R142/3)</f>
        <v>-0.42136520827027502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1.98</v>
      </c>
      <c r="B143" s="4">
        <f>IF('True_Odds_Calculator_3-way'!B142="","",'True_Odds_Calculator_3-way'!B142)</f>
        <v>3.9</v>
      </c>
      <c r="C143" s="4">
        <f>IF('True_Odds_Calculator_3-way'!C142="","",'True_Odds_Calculator_3-way'!C142)</f>
        <v>3.75</v>
      </c>
      <c r="D143" s="9">
        <f t="shared" si="39"/>
        <v>0.49392624758821552</v>
      </c>
      <c r="E143" s="9">
        <f t="shared" si="40"/>
        <v>0.24801826376456415</v>
      </c>
      <c r="F143" s="9">
        <f t="shared" si="41"/>
        <v>0.25805548864722033</v>
      </c>
      <c r="G143" s="9">
        <f t="shared" si="42"/>
        <v>1.0455038392813105</v>
      </c>
      <c r="H143" s="9">
        <f t="shared" si="43"/>
        <v>2.0245937624956838</v>
      </c>
      <c r="I143" s="9">
        <f t="shared" si="44"/>
        <v>4.0319611339158001</v>
      </c>
      <c r="J143" s="9">
        <f t="shared" si="45"/>
        <v>3.875135558023604</v>
      </c>
      <c r="K143" s="11">
        <f t="shared" si="46"/>
        <v>0.50505050505050508</v>
      </c>
      <c r="L143" s="11">
        <f t="shared" si="47"/>
        <v>0.25641025641025644</v>
      </c>
      <c r="M143" s="11">
        <f t="shared" si="48"/>
        <v>0.26666666666666666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-0.26989553656220311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0.22895622895622894</v>
      </c>
      <c r="Q143" s="11">
        <f>2*'OddsRatio_working_3-way'!K143*'OddsRatio_working_3-way'!L143*'OddsRatio_working_3-way'!M143</f>
        <v>6.9066735733402412E-2</v>
      </c>
      <c r="R143" s="11">
        <f t="shared" si="49"/>
        <v>0</v>
      </c>
      <c r="S143" s="11">
        <f t="shared" si="50"/>
        <v>-0.84831424732902594</v>
      </c>
      <c r="T143" s="11">
        <f t="shared" si="51"/>
        <v>-0.25590173373424618</v>
      </c>
      <c r="U143" s="11">
        <f>'OddsRatio_working_3-way'!S143-'OddsRatio_working_3-way'!R143^2/3</f>
        <v>-0.84831424732902594</v>
      </c>
      <c r="V143" s="11">
        <f>'OddsRatio_working_3-way'!S143*'OddsRatio_working_3-way'!R143/3-2*'OddsRatio_working_3-way'!R143^3/27-'OddsRatio_working_3-way'!T143</f>
        <v>0.25590173373424618</v>
      </c>
      <c r="W143" s="11">
        <f>'OddsRatio_working_3-way'!V143^2+4*'OddsRatio_working_3-way'!U143^3/27</f>
        <v>-2.4955543084907453E-2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0.15036725076716381</v>
      </c>
      <c r="Y143" s="11">
        <f>IF('OddsRatio_working_3-way'!W143&gt;=0,IF('OddsRatio_working_3-way'!V143+SQRT('OddsRatio_working_3-way'!W143)&gt;0,0,PI()),ACOS('OddsRatio_working_3-way'!V143/(2*'OddsRatio_working_3-way'!X143)))</f>
        <v>0.55305748194254445</v>
      </c>
      <c r="Z143" s="11">
        <f>'OddsRatio_working_3-way'!X143^(1/3)*COS('OddsRatio_working_3-way'!Y143/3)</f>
        <v>0.52275191964065526</v>
      </c>
      <c r="AA143" s="11">
        <f>'OddsRatio_working_3-way'!X143^(1/3)*COS(('OddsRatio_working_3-way'!Y143+2*PI())/3)</f>
        <v>-0.34579387685376262</v>
      </c>
      <c r="AB143" s="11">
        <f>'OddsRatio_working_3-way'!X143^(1/3)*COS(('OddsRatio_working_3-way'!Y143+4*PI())/3)</f>
        <v>-0.17695804278689256</v>
      </c>
      <c r="AC143" s="11">
        <f>'OddsRatio_working_3-way'!X143^(1/3)*SIN('OddsRatio_working_3-way'!Y143/3)</f>
        <v>9.7477414247362393E-2</v>
      </c>
      <c r="AD143" s="11">
        <f>'OddsRatio_working_3-way'!X143^(1/3)*SIN(('OddsRatio_working_3-way'!Y143+2*PI())/3)</f>
        <v>0.40397773516220775</v>
      </c>
      <c r="AE143" s="11">
        <f>'OddsRatio_working_3-way'!X143^(1/3)*SIN(('OddsRatio_working_3-way'!Y143+4*PI())/3)</f>
        <v>-0.50145514940957014</v>
      </c>
      <c r="AF143" s="11">
        <f>-'OddsRatio_working_3-way'!U143/(3*'OddsRatio_working_3-way'!X143^(1/3))*COS(('OddsRatio_working_3-way'!Y143)/3)</f>
        <v>0.52275191964065526</v>
      </c>
      <c r="AG143" s="11">
        <f>-'OddsRatio_working_3-way'!U143/(3*'OddsRatio_working_3-way'!X143^(1/3))*COS(('OddsRatio_working_3-way'!Y143+2*PI())/3)</f>
        <v>-0.34579387685376262</v>
      </c>
      <c r="AH143" s="11">
        <f>-'OddsRatio_working_3-way'!U143/(3*'OddsRatio_working_3-way'!X143^(1/3))*COS(('OddsRatio_working_3-way'!Y143+4*PI())/3)</f>
        <v>-0.17695804278689256</v>
      </c>
      <c r="AI143" s="11">
        <f>'OddsRatio_working_3-way'!U143/(3*'OddsRatio_working_3-way'!X143^(1/3))*SIN(('OddsRatio_working_3-way'!Y143)/3)</f>
        <v>-9.7477414247362393E-2</v>
      </c>
      <c r="AJ143" s="11">
        <f>'OddsRatio_working_3-way'!U143/(3*'OddsRatio_working_3-way'!X143^(1/3))*SIN(('OddsRatio_working_3-way'!Y143+2*PI())/3)</f>
        <v>-0.40397773516220775</v>
      </c>
      <c r="AK143" s="11">
        <f>'OddsRatio_working_3-way'!U143/(3*'OddsRatio_working_3-way'!X143^(1/3))*SIN(('OddsRatio_working_3-way'!Y143+4*PI())/3)</f>
        <v>0.50145514940957014</v>
      </c>
      <c r="AL143" s="11">
        <f>'OddsRatio_working_3-way'!Z143+'OddsRatio_working_3-way'!AF143</f>
        <v>1.0455038392813105</v>
      </c>
      <c r="AM143" s="11">
        <f>'OddsRatio_working_3-way'!AA143+'OddsRatio_working_3-way'!AG143</f>
        <v>-0.69158775370752523</v>
      </c>
      <c r="AN143" s="11">
        <f>'OddsRatio_working_3-way'!AB143+'OddsRatio_working_3-way'!AH143</f>
        <v>-0.35391608557378512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1.0455038392813105</v>
      </c>
      <c r="AS143" s="11">
        <f>IF(('OddsRatio_working_3-way'!X143=0),IF(Q143&gt;0,-Q143^(1/3),(-Q143)^(1/3)),'OddsRatio_working_3-way'!AM143-'OddsRatio_working_3-way'!R143/3)</f>
        <v>-0.69158775370752523</v>
      </c>
      <c r="AT143" s="11">
        <f>IF(('OddsRatio_working_3-way'!X143=0),IF(Q143&gt;0,-Q143^(1/3),(-Q143)^(1/3)),'OddsRatio_working_3-way'!AN143-'OddsRatio_working_3-way'!R143/3)</f>
        <v>-0.35391608557378512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2.4900000000000002</v>
      </c>
      <c r="B144" s="4">
        <f>IF('True_Odds_Calculator_3-way'!B143="","",'True_Odds_Calculator_3-way'!B143)</f>
        <v>3.53</v>
      </c>
      <c r="C144" s="4">
        <f>IF('True_Odds_Calculator_3-way'!C143="","",'True_Odds_Calculator_3-way'!C143)</f>
        <v>2.92</v>
      </c>
      <c r="D144" s="9">
        <f t="shared" si="39"/>
        <v>0.39174945463615285</v>
      </c>
      <c r="E144" s="9">
        <f t="shared" si="40"/>
        <v>0.274998601435329</v>
      </c>
      <c r="F144" s="9">
        <f t="shared" si="41"/>
        <v>0.33325194392851804</v>
      </c>
      <c r="G144" s="9">
        <f t="shared" si="42"/>
        <v>1.0420482726777966</v>
      </c>
      <c r="H144" s="9">
        <f t="shared" si="43"/>
        <v>2.5526519262899168</v>
      </c>
      <c r="I144" s="9">
        <f t="shared" si="44"/>
        <v>3.6363821298748258</v>
      </c>
      <c r="J144" s="9">
        <f t="shared" si="45"/>
        <v>3.0007326835413699</v>
      </c>
      <c r="K144" s="11">
        <f t="shared" si="46"/>
        <v>0.40160642570281119</v>
      </c>
      <c r="L144" s="11">
        <f t="shared" si="47"/>
        <v>0.28328611898016998</v>
      </c>
      <c r="M144" s="11">
        <f t="shared" si="48"/>
        <v>0.34246575342465752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-0.28200130258314482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0.2314352680230799</v>
      </c>
      <c r="Q144" s="11">
        <f>2*'OddsRatio_working_3-way'!K144*'OddsRatio_working_3-way'!L144*'OddsRatio_working_3-way'!M144</f>
        <v>7.7924332667703669E-2</v>
      </c>
      <c r="R144" s="11">
        <f t="shared" si="49"/>
        <v>0</v>
      </c>
      <c r="S144" s="11">
        <f t="shared" si="50"/>
        <v>-0.82068864896410854</v>
      </c>
      <c r="T144" s="11">
        <f t="shared" si="51"/>
        <v>-0.27632614443235975</v>
      </c>
      <c r="U144" s="11">
        <f>'OddsRatio_working_3-way'!S144-'OddsRatio_working_3-way'!R144^2/3</f>
        <v>-0.82068864896410854</v>
      </c>
      <c r="V144" s="11">
        <f>'OddsRatio_working_3-way'!S144*'OddsRatio_working_3-way'!R144/3-2*'OddsRatio_working_3-way'!R144^3/27-'OddsRatio_working_3-way'!T144</f>
        <v>0.27632614443235975</v>
      </c>
      <c r="W144" s="11">
        <f>'OddsRatio_working_3-way'!V144^2+4*'OddsRatio_working_3-way'!U144^3/27</f>
        <v>-5.5339818499579724E-3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0.14308224902727393</v>
      </c>
      <c r="Y144" s="11">
        <f>IF('OddsRatio_working_3-way'!W144&gt;=0,IF('OddsRatio_working_3-way'!V144+SQRT('OddsRatio_working_3-way'!W144)&gt;0,0,PI()),ACOS('OddsRatio_working_3-way'!V144/(2*'OddsRatio_working_3-way'!X144)))</f>
        <v>0.26297866051287699</v>
      </c>
      <c r="Z144" s="11">
        <f>'OddsRatio_working_3-way'!X144^(1/3)*COS('OddsRatio_working_3-way'!Y144/3)</f>
        <v>0.52102413633889821</v>
      </c>
      <c r="AA144" s="11">
        <f>'OddsRatio_working_3-way'!X144^(1/3)*COS(('OddsRatio_working_3-way'!Y144+2*PI())/3)</f>
        <v>-0.30016744933337197</v>
      </c>
      <c r="AB144" s="11">
        <f>'OddsRatio_working_3-way'!X144^(1/3)*COS(('OddsRatio_working_3-way'!Y144+4*PI())/3)</f>
        <v>-0.22085668700552633</v>
      </c>
      <c r="AC144" s="11">
        <f>'OddsRatio_working_3-way'!X144^(1/3)*SIN('OddsRatio_working_3-way'!Y144/3)</f>
        <v>4.5790089979616214E-2</v>
      </c>
      <c r="AD144" s="11">
        <f>'OddsRatio_working_3-way'!X144^(1/3)*SIN(('OddsRatio_working_3-way'!Y144+2*PI())/3)</f>
        <v>0.42832509306452465</v>
      </c>
      <c r="AE144" s="11">
        <f>'OddsRatio_working_3-way'!X144^(1/3)*SIN(('OddsRatio_working_3-way'!Y144+4*PI())/3)</f>
        <v>-0.4741151830441408</v>
      </c>
      <c r="AF144" s="11">
        <f>-'OddsRatio_working_3-way'!U144/(3*'OddsRatio_working_3-way'!X144^(1/3))*COS(('OddsRatio_working_3-way'!Y144)/3)</f>
        <v>0.52102413633889832</v>
      </c>
      <c r="AG144" s="11">
        <f>-'OddsRatio_working_3-way'!U144/(3*'OddsRatio_working_3-way'!X144^(1/3))*COS(('OddsRatio_working_3-way'!Y144+2*PI())/3)</f>
        <v>-0.30016744933337203</v>
      </c>
      <c r="AH144" s="11">
        <f>-'OddsRatio_working_3-way'!U144/(3*'OddsRatio_working_3-way'!X144^(1/3))*COS(('OddsRatio_working_3-way'!Y144+4*PI())/3)</f>
        <v>-0.22085668700552635</v>
      </c>
      <c r="AI144" s="11">
        <f>'OddsRatio_working_3-way'!U144/(3*'OddsRatio_working_3-way'!X144^(1/3))*SIN(('OddsRatio_working_3-way'!Y144)/3)</f>
        <v>-4.5790089979616221E-2</v>
      </c>
      <c r="AJ144" s="11">
        <f>'OddsRatio_working_3-way'!U144/(3*'OddsRatio_working_3-way'!X144^(1/3))*SIN(('OddsRatio_working_3-way'!Y144+2*PI())/3)</f>
        <v>-0.42832509306452471</v>
      </c>
      <c r="AK144" s="11">
        <f>'OddsRatio_working_3-way'!U144/(3*'OddsRatio_working_3-way'!X144^(1/3))*SIN(('OddsRatio_working_3-way'!Y144+4*PI())/3)</f>
        <v>0.47411518304414091</v>
      </c>
      <c r="AL144" s="11">
        <f>'OddsRatio_working_3-way'!Z144+'OddsRatio_working_3-way'!AF144</f>
        <v>1.0420482726777966</v>
      </c>
      <c r="AM144" s="11">
        <f>'OddsRatio_working_3-way'!AA144+'OddsRatio_working_3-way'!AG144</f>
        <v>-0.60033489866674405</v>
      </c>
      <c r="AN144" s="11">
        <f>'OddsRatio_working_3-way'!AB144+'OddsRatio_working_3-way'!AH144</f>
        <v>-0.44171337401105271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1.0420482726777966</v>
      </c>
      <c r="AS144" s="11">
        <f>IF(('OddsRatio_working_3-way'!X144=0),IF(Q144&gt;0,-Q144^(1/3),(-Q144)^(1/3)),'OddsRatio_working_3-way'!AM144-'OddsRatio_working_3-way'!R144/3)</f>
        <v>-0.60033489866674405</v>
      </c>
      <c r="AT144" s="11">
        <f>IF(('OddsRatio_working_3-way'!X144=0),IF(Q144&gt;0,-Q144^(1/3),(-Q144)^(1/3)),'OddsRatio_working_3-way'!AN144-'OddsRatio_working_3-way'!R144/3)</f>
        <v>-0.44171337401105271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2.3199999999999998</v>
      </c>
      <c r="B145" s="4">
        <f>IF('True_Odds_Calculator_3-way'!B144="","",'True_Odds_Calculator_3-way'!B144)</f>
        <v>3.59</v>
      </c>
      <c r="C145" s="4">
        <f>IF('True_Odds_Calculator_3-way'!C144="","",'True_Odds_Calculator_3-way'!C144)</f>
        <v>3.15</v>
      </c>
      <c r="D145" s="9">
        <f t="shared" si="39"/>
        <v>0.42099421242618601</v>
      </c>
      <c r="E145" s="9">
        <f t="shared" si="40"/>
        <v>0.2703752551100298</v>
      </c>
      <c r="F145" s="9">
        <f t="shared" si="41"/>
        <v>0.30863053246378402</v>
      </c>
      <c r="G145" s="9">
        <f t="shared" si="42"/>
        <v>1.0419163380752847</v>
      </c>
      <c r="H145" s="9">
        <f t="shared" si="43"/>
        <v>2.3753295662593761</v>
      </c>
      <c r="I145" s="9">
        <f t="shared" si="44"/>
        <v>3.698563315614988</v>
      </c>
      <c r="J145" s="9">
        <f t="shared" si="45"/>
        <v>3.2401201268618625</v>
      </c>
      <c r="K145" s="11">
        <f t="shared" si="46"/>
        <v>0.43103448275862072</v>
      </c>
      <c r="L145" s="11">
        <f t="shared" si="47"/>
        <v>0.2785515320334262</v>
      </c>
      <c r="M145" s="11">
        <f t="shared" si="48"/>
        <v>0.31746031746031744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-0.28016841161591899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0.23098279749898232</v>
      </c>
      <c r="Q145" s="11">
        <f>2*'OddsRatio_working_3-way'!K145*'OddsRatio_working_3-way'!L145*'OddsRatio_working_3-way'!M145</f>
        <v>7.6231946369301098E-2</v>
      </c>
      <c r="R145" s="11">
        <f t="shared" si="49"/>
        <v>0</v>
      </c>
      <c r="S145" s="11">
        <f t="shared" si="50"/>
        <v>-0.82444268490780148</v>
      </c>
      <c r="T145" s="11">
        <f t="shared" si="51"/>
        <v>-0.27209329534910942</v>
      </c>
      <c r="U145" s="11">
        <f>'OddsRatio_working_3-way'!S145-'OddsRatio_working_3-way'!R145^2/3</f>
        <v>-0.82444268490780148</v>
      </c>
      <c r="V145" s="11">
        <f>'OddsRatio_working_3-way'!S145*'OddsRatio_working_3-way'!R145/3-2*'OddsRatio_working_3-way'!R145^3/27-'OddsRatio_working_3-way'!T145</f>
        <v>0.27209329534910942</v>
      </c>
      <c r="W145" s="11">
        <f>'OddsRatio_working_3-way'!V145^2+4*'OddsRatio_working_3-way'!U145^3/27</f>
        <v>-8.9842646717352148E-3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0.14406511205499486</v>
      </c>
      <c r="Y145" s="11">
        <f>IF('OddsRatio_working_3-way'!W145&gt;=0,IF('OddsRatio_working_3-way'!V145+SQRT('OddsRatio_working_3-way'!W145)&gt;0,0,PI()),ACOS('OddsRatio_working_3-way'!V145/(2*'OddsRatio_working_3-way'!X145)))</f>
        <v>0.33520957659009398</v>
      </c>
      <c r="Z145" s="11">
        <f>'OddsRatio_working_3-way'!X145^(1/3)*COS('OddsRatio_working_3-way'!Y145/3)</f>
        <v>0.52095816903764236</v>
      </c>
      <c r="AA145" s="11">
        <f>'OddsRatio_working_3-way'!X145^(1/3)*COS(('OddsRatio_working_3-way'!Y145+2*PI())/3)</f>
        <v>-0.31110132085485043</v>
      </c>
      <c r="AB145" s="11">
        <f>'OddsRatio_working_3-way'!X145^(1/3)*COS(('OddsRatio_working_3-way'!Y145+4*PI())/3)</f>
        <v>-0.20985684818279204</v>
      </c>
      <c r="AC145" s="11">
        <f>'OddsRatio_working_3-way'!X145^(1/3)*SIN('OddsRatio_working_3-way'!Y145/3)</f>
        <v>5.8453523551174676E-2</v>
      </c>
      <c r="AD145" s="11">
        <f>'OddsRatio_working_3-way'!X145^(1/3)*SIN(('OddsRatio_working_3-way'!Y145+2*PI())/3)</f>
        <v>0.42193624692003873</v>
      </c>
      <c r="AE145" s="11">
        <f>'OddsRatio_working_3-way'!X145^(1/3)*SIN(('OddsRatio_working_3-way'!Y145+4*PI())/3)</f>
        <v>-0.4803897704712134</v>
      </c>
      <c r="AF145" s="11">
        <f>-'OddsRatio_working_3-way'!U145/(3*'OddsRatio_working_3-way'!X145^(1/3))*COS(('OddsRatio_working_3-way'!Y145)/3)</f>
        <v>0.52095816903764236</v>
      </c>
      <c r="AG145" s="11">
        <f>-'OddsRatio_working_3-way'!U145/(3*'OddsRatio_working_3-way'!X145^(1/3))*COS(('OddsRatio_working_3-way'!Y145+2*PI())/3)</f>
        <v>-0.31110132085485043</v>
      </c>
      <c r="AH145" s="11">
        <f>-'OddsRatio_working_3-way'!U145/(3*'OddsRatio_working_3-way'!X145^(1/3))*COS(('OddsRatio_working_3-way'!Y145+4*PI())/3)</f>
        <v>-0.20985684818279204</v>
      </c>
      <c r="AI145" s="11">
        <f>'OddsRatio_working_3-way'!U145/(3*'OddsRatio_working_3-way'!X145^(1/3))*SIN(('OddsRatio_working_3-way'!Y145)/3)</f>
        <v>-5.8453523551174676E-2</v>
      </c>
      <c r="AJ145" s="11">
        <f>'OddsRatio_working_3-way'!U145/(3*'OddsRatio_working_3-way'!X145^(1/3))*SIN(('OddsRatio_working_3-way'!Y145+2*PI())/3)</f>
        <v>-0.42193624692003873</v>
      </c>
      <c r="AK145" s="11">
        <f>'OddsRatio_working_3-way'!U145/(3*'OddsRatio_working_3-way'!X145^(1/3))*SIN(('OddsRatio_working_3-way'!Y145+4*PI())/3)</f>
        <v>0.4803897704712134</v>
      </c>
      <c r="AL145" s="11">
        <f>'OddsRatio_working_3-way'!Z145+'OddsRatio_working_3-way'!AF145</f>
        <v>1.0419163380752847</v>
      </c>
      <c r="AM145" s="11">
        <f>'OddsRatio_working_3-way'!AA145+'OddsRatio_working_3-way'!AG145</f>
        <v>-0.62220264170970085</v>
      </c>
      <c r="AN145" s="11">
        <f>'OddsRatio_working_3-way'!AB145+'OddsRatio_working_3-way'!AH145</f>
        <v>-0.41971369636558409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1.0419163380752847</v>
      </c>
      <c r="AS145" s="11">
        <f>IF(('OddsRatio_working_3-way'!X145=0),IF(Q145&gt;0,-Q145^(1/3),(-Q145)^(1/3)),'OddsRatio_working_3-way'!AM145-'OddsRatio_working_3-way'!R145/3)</f>
        <v>-0.62220264170970085</v>
      </c>
      <c r="AT145" s="11">
        <f>IF(('OddsRatio_working_3-way'!X145=0),IF(Q145&gt;0,-Q145^(1/3),(-Q145)^(1/3)),'OddsRatio_working_3-way'!AN145-'OddsRatio_working_3-way'!R145/3)</f>
        <v>-0.41971369636558409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3.01</v>
      </c>
      <c r="B146" s="4">
        <f>IF('True_Odds_Calculator_3-way'!B145="","",'True_Odds_Calculator_3-way'!B145)</f>
        <v>2.99</v>
      </c>
      <c r="C146" s="4">
        <f>IF('True_Odds_Calculator_3-way'!C145="","",'True_Odds_Calculator_3-way'!C145)</f>
        <v>2.73</v>
      </c>
      <c r="D146" s="9">
        <f t="shared" si="39"/>
        <v>0.32141990270919302</v>
      </c>
      <c r="E146" s="9">
        <f t="shared" si="40"/>
        <v>0.32360489616114135</v>
      </c>
      <c r="F146" s="9">
        <f t="shared" si="41"/>
        <v>0.35497520112966546</v>
      </c>
      <c r="G146" s="9">
        <f t="shared" si="42"/>
        <v>1.0503457801074183</v>
      </c>
      <c r="H146" s="9">
        <f t="shared" si="43"/>
        <v>3.1111950180159105</v>
      </c>
      <c r="I146" s="9">
        <f t="shared" si="44"/>
        <v>3.0901881024137623</v>
      </c>
      <c r="J146" s="9">
        <f t="shared" si="45"/>
        <v>2.8170981995858342</v>
      </c>
      <c r="K146" s="11">
        <f t="shared" si="46"/>
        <v>0.33222591362126247</v>
      </c>
      <c r="L146" s="11">
        <f t="shared" si="47"/>
        <v>0.33444816053511706</v>
      </c>
      <c r="M146" s="11">
        <f t="shared" si="48"/>
        <v>0.36630036630036628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-0.28164036987468355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0.23321382447594957</v>
      </c>
      <c r="Q146" s="11">
        <f>2*'OddsRatio_working_3-way'!K146*'OddsRatio_working_3-way'!L146*'OddsRatio_working_3-way'!M146</f>
        <v>8.1400985855479793E-2</v>
      </c>
      <c r="R146" s="11">
        <f t="shared" si="49"/>
        <v>0</v>
      </c>
      <c r="S146" s="11">
        <f t="shared" si="50"/>
        <v>-0.82805538346551144</v>
      </c>
      <c r="T146" s="11">
        <f t="shared" si="51"/>
        <v>-0.28902456665462883</v>
      </c>
      <c r="U146" s="11">
        <f>'OddsRatio_working_3-way'!S146-'OddsRatio_working_3-way'!R146^2/3</f>
        <v>-0.82805538346551144</v>
      </c>
      <c r="V146" s="11">
        <f>'OddsRatio_working_3-way'!S146*'OddsRatio_working_3-way'!R146/3-2*'OddsRatio_working_3-way'!R146^3/27-'OddsRatio_working_3-way'!T146</f>
        <v>0.28902456665462883</v>
      </c>
      <c r="W146" s="11">
        <f>'OddsRatio_working_3-way'!V146^2+4*'OddsRatio_working_3-way'!U146^3/27</f>
        <v>-5.7998056238116324E-4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0.14501308621317349</v>
      </c>
      <c r="Y146" s="11">
        <f>IF('OddsRatio_working_3-way'!W146&gt;=0,IF('OddsRatio_working_3-way'!V146+SQRT('OddsRatio_working_3-way'!W146)&gt;0,0,PI()),ACOS('OddsRatio_working_3-way'!V146/(2*'OddsRatio_working_3-way'!X146)))</f>
        <v>8.3132315491925235E-2</v>
      </c>
      <c r="Z146" s="11">
        <f>'OddsRatio_working_3-way'!X146^(1/3)*COS('OddsRatio_working_3-way'!Y146/3)</f>
        <v>0.52517289005370904</v>
      </c>
      <c r="AA146" s="11">
        <f>'OddsRatio_working_3-way'!X146^(1/3)*COS(('OddsRatio_working_3-way'!Y146+2*PI())/3)</f>
        <v>-0.27519289301405414</v>
      </c>
      <c r="AB146" s="11">
        <f>'OddsRatio_working_3-way'!X146^(1/3)*COS(('OddsRatio_working_3-way'!Y146+4*PI())/3)</f>
        <v>-0.24997999703965496</v>
      </c>
      <c r="AC146" s="11">
        <f>'OddsRatio_working_3-way'!X146^(1/3)*SIN('OddsRatio_working_3-way'!Y146/3)</f>
        <v>1.4556672277869463E-2</v>
      </c>
      <c r="AD146" s="11">
        <f>'OddsRatio_working_3-way'!X146^(1/3)*SIN(('OddsRatio_working_3-way'!Y146+2*PI())/3)</f>
        <v>0.44753472802646926</v>
      </c>
      <c r="AE146" s="11">
        <f>'OddsRatio_working_3-way'!X146^(1/3)*SIN(('OddsRatio_working_3-way'!Y146+4*PI())/3)</f>
        <v>-0.46209140030433865</v>
      </c>
      <c r="AF146" s="11">
        <f>-'OddsRatio_working_3-way'!U146/(3*'OddsRatio_working_3-way'!X146^(1/3))*COS(('OddsRatio_working_3-way'!Y146)/3)</f>
        <v>0.52517289005370915</v>
      </c>
      <c r="AG146" s="11">
        <f>-'OddsRatio_working_3-way'!U146/(3*'OddsRatio_working_3-way'!X146^(1/3))*COS(('OddsRatio_working_3-way'!Y146+2*PI())/3)</f>
        <v>-0.2751928930140542</v>
      </c>
      <c r="AH146" s="11">
        <f>-'OddsRatio_working_3-way'!U146/(3*'OddsRatio_working_3-way'!X146^(1/3))*COS(('OddsRatio_working_3-way'!Y146+4*PI())/3)</f>
        <v>-0.24997999703965501</v>
      </c>
      <c r="AI146" s="11">
        <f>'OddsRatio_working_3-way'!U146/(3*'OddsRatio_working_3-way'!X146^(1/3))*SIN(('OddsRatio_working_3-way'!Y146)/3)</f>
        <v>-1.4556672277869467E-2</v>
      </c>
      <c r="AJ146" s="11">
        <f>'OddsRatio_working_3-way'!U146/(3*'OddsRatio_working_3-way'!X146^(1/3))*SIN(('OddsRatio_working_3-way'!Y146+2*PI())/3)</f>
        <v>-0.44753472802646932</v>
      </c>
      <c r="AK146" s="11">
        <f>'OddsRatio_working_3-way'!U146/(3*'OddsRatio_working_3-way'!X146^(1/3))*SIN(('OddsRatio_working_3-way'!Y146+4*PI())/3)</f>
        <v>0.46209140030433876</v>
      </c>
      <c r="AL146" s="11">
        <f>'OddsRatio_working_3-way'!Z146+'OddsRatio_working_3-way'!AF146</f>
        <v>1.0503457801074183</v>
      </c>
      <c r="AM146" s="11">
        <f>'OddsRatio_working_3-way'!AA146+'OddsRatio_working_3-way'!AG146</f>
        <v>-0.55038578602810828</v>
      </c>
      <c r="AN146" s="11">
        <f>'OddsRatio_working_3-way'!AB146+'OddsRatio_working_3-way'!AH146</f>
        <v>-0.49995999407930997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1.0503457801074183</v>
      </c>
      <c r="AS146" s="11">
        <f>IF(('OddsRatio_working_3-way'!X146=0),IF(Q146&gt;0,-Q146^(1/3),(-Q146)^(1/3)),'OddsRatio_working_3-way'!AM146-'OddsRatio_working_3-way'!R146/3)</f>
        <v>-0.55038578602810828</v>
      </c>
      <c r="AT146" s="11">
        <f>IF(('OddsRatio_working_3-way'!X146=0),IF(Q146&gt;0,-Q146^(1/3),(-Q146)^(1/3)),'OddsRatio_working_3-way'!AN146-'OddsRatio_working_3-way'!R146/3)</f>
        <v>-0.49995999407930997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1.72</v>
      </c>
      <c r="B147" s="4">
        <f>IF('True_Odds_Calculator_3-way'!B146="","",'True_Odds_Calculator_3-way'!B146)</f>
        <v>3.65</v>
      </c>
      <c r="C147" s="4">
        <f>IF('True_Odds_Calculator_3-way'!C146="","",'True_Odds_Calculator_3-way'!C146)</f>
        <v>5.51</v>
      </c>
      <c r="D147" s="9">
        <f t="shared" si="39"/>
        <v>0.56601984720695386</v>
      </c>
      <c r="E147" s="9">
        <f t="shared" si="40"/>
        <v>0.26164553122694234</v>
      </c>
      <c r="F147" s="9">
        <f t="shared" si="41"/>
        <v>0.17233462156610371</v>
      </c>
      <c r="G147" s="9">
        <f t="shared" si="42"/>
        <v>1.0648923623206104</v>
      </c>
      <c r="H147" s="9">
        <f t="shared" si="43"/>
        <v>1.7667225008708396</v>
      </c>
      <c r="I147" s="9">
        <f t="shared" si="44"/>
        <v>3.8219647601496178</v>
      </c>
      <c r="J147" s="9">
        <f t="shared" si="45"/>
        <v>5.8026645540659532</v>
      </c>
      <c r="K147" s="11">
        <f t="shared" si="46"/>
        <v>0.58139534883720934</v>
      </c>
      <c r="L147" s="11">
        <f t="shared" si="47"/>
        <v>0.27397260273972601</v>
      </c>
      <c r="M147" s="11">
        <f t="shared" si="48"/>
        <v>0.18148820326678766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-0.24876083277587913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0.22779978364802272</v>
      </c>
      <c r="Q147" s="11">
        <f>2*'OddsRatio_working_3-way'!K147*'OddsRatio_working_3-way'!L147*'OddsRatio_working_3-way'!M147</f>
        <v>5.7817203971579377E-2</v>
      </c>
      <c r="R147" s="11">
        <f t="shared" si="49"/>
        <v>0</v>
      </c>
      <c r="S147" s="11">
        <f t="shared" si="50"/>
        <v>-0.91573814537459264</v>
      </c>
      <c r="T147" s="11">
        <f t="shared" si="51"/>
        <v>-0.23242084907984586</v>
      </c>
      <c r="U147" s="11">
        <f>'OddsRatio_working_3-way'!S147-'OddsRatio_working_3-way'!R147^2/3</f>
        <v>-0.91573814537459264</v>
      </c>
      <c r="V147" s="11">
        <f>'OddsRatio_working_3-way'!S147*'OddsRatio_working_3-way'!R147/3-2*'OddsRatio_working_3-way'!R147^3/27-'OddsRatio_working_3-way'!T147</f>
        <v>0.23242084907984586</v>
      </c>
      <c r="W147" s="11">
        <f>'OddsRatio_working_3-way'!V147^2+4*'OddsRatio_working_3-way'!U147^3/27</f>
        <v>-5.9745934442300613E-2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0.16864562366786834</v>
      </c>
      <c r="Y147" s="11">
        <f>IF('OddsRatio_working_3-way'!W147&gt;=0,IF('OddsRatio_working_3-way'!V147+SQRT('OddsRatio_working_3-way'!W147)&gt;0,0,PI()),ACOS('OddsRatio_working_3-way'!V147/(2*'OddsRatio_working_3-way'!X147)))</f>
        <v>0.81057675480901159</v>
      </c>
      <c r="Z147" s="11">
        <f>'OddsRatio_working_3-way'!X147^(1/3)*COS('OddsRatio_working_3-way'!Y147/3)</f>
        <v>0.53244618116030518</v>
      </c>
      <c r="AA147" s="11">
        <f>'OddsRatio_working_3-way'!X147^(1/3)*COS(('OddsRatio_working_3-way'!Y147+2*PI())/3)</f>
        <v>-0.39393501042126916</v>
      </c>
      <c r="AB147" s="11">
        <f>'OddsRatio_working_3-way'!X147^(1/3)*COS(('OddsRatio_working_3-way'!Y147+4*PI())/3)</f>
        <v>-0.13851117073903618</v>
      </c>
      <c r="AC147" s="11">
        <f>'OddsRatio_working_3-way'!X147^(1/3)*SIN('OddsRatio_working_3-way'!Y147/3)</f>
        <v>0.14746902259798517</v>
      </c>
      <c r="AD147" s="11">
        <f>'OddsRatio_working_3-way'!X147^(1/3)*SIN(('OddsRatio_working_3-way'!Y147+2*PI())/3)</f>
        <v>0.38737740773384316</v>
      </c>
      <c r="AE147" s="11">
        <f>'OddsRatio_working_3-way'!X147^(1/3)*SIN(('OddsRatio_working_3-way'!Y147+4*PI())/3)</f>
        <v>-0.53484643033182822</v>
      </c>
      <c r="AF147" s="11">
        <f>-'OddsRatio_working_3-way'!U147/(3*'OddsRatio_working_3-way'!X147^(1/3))*COS(('OddsRatio_working_3-way'!Y147)/3)</f>
        <v>0.53244618116030518</v>
      </c>
      <c r="AG147" s="11">
        <f>-'OddsRatio_working_3-way'!U147/(3*'OddsRatio_working_3-way'!X147^(1/3))*COS(('OddsRatio_working_3-way'!Y147+2*PI())/3)</f>
        <v>-0.39393501042126916</v>
      </c>
      <c r="AH147" s="11">
        <f>-'OddsRatio_working_3-way'!U147/(3*'OddsRatio_working_3-way'!X147^(1/3))*COS(('OddsRatio_working_3-way'!Y147+4*PI())/3)</f>
        <v>-0.13851117073903618</v>
      </c>
      <c r="AI147" s="11">
        <f>'OddsRatio_working_3-way'!U147/(3*'OddsRatio_working_3-way'!X147^(1/3))*SIN(('OddsRatio_working_3-way'!Y147)/3)</f>
        <v>-0.14746902259798517</v>
      </c>
      <c r="AJ147" s="11">
        <f>'OddsRatio_working_3-way'!U147/(3*'OddsRatio_working_3-way'!X147^(1/3))*SIN(('OddsRatio_working_3-way'!Y147+2*PI())/3)</f>
        <v>-0.38737740773384316</v>
      </c>
      <c r="AK147" s="11">
        <f>'OddsRatio_working_3-way'!U147/(3*'OddsRatio_working_3-way'!X147^(1/3))*SIN(('OddsRatio_working_3-way'!Y147+4*PI())/3)</f>
        <v>0.53484643033182822</v>
      </c>
      <c r="AL147" s="11">
        <f>'OddsRatio_working_3-way'!Z147+'OddsRatio_working_3-way'!AF147</f>
        <v>1.0648923623206104</v>
      </c>
      <c r="AM147" s="11">
        <f>'OddsRatio_working_3-way'!AA147+'OddsRatio_working_3-way'!AG147</f>
        <v>-0.78787002084253832</v>
      </c>
      <c r="AN147" s="11">
        <f>'OddsRatio_working_3-way'!AB147+'OddsRatio_working_3-way'!AH147</f>
        <v>-0.27702234147807236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1.0648923623206104</v>
      </c>
      <c r="AS147" s="11">
        <f>IF(('OddsRatio_working_3-way'!X147=0),IF(Q147&gt;0,-Q147^(1/3),(-Q147)^(1/3)),'OddsRatio_working_3-way'!AM147-'OddsRatio_working_3-way'!R147/3)</f>
        <v>-0.78787002084253832</v>
      </c>
      <c r="AT147" s="11">
        <f>IF(('OddsRatio_working_3-way'!X147=0),IF(Q147&gt;0,-Q147^(1/3),(-Q147)^(1/3)),'OddsRatio_working_3-way'!AN147-'OddsRatio_working_3-way'!R147/3)</f>
        <v>-0.27702234147807236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3</v>
      </c>
      <c r="B148" s="4">
        <f>IF('True_Odds_Calculator_3-way'!B147="","",'True_Odds_Calculator_3-way'!B147)</f>
        <v>3.01</v>
      </c>
      <c r="C148" s="4">
        <f>IF('True_Odds_Calculator_3-way'!C147="","",'True_Odds_Calculator_3-way'!C147)</f>
        <v>2.73</v>
      </c>
      <c r="D148" s="9">
        <f t="shared" si="39"/>
        <v>0.32286856852026391</v>
      </c>
      <c r="E148" s="9">
        <f t="shared" si="40"/>
        <v>0.32177913468979991</v>
      </c>
      <c r="F148" s="9">
        <f t="shared" si="41"/>
        <v>0.35535229678993641</v>
      </c>
      <c r="G148" s="9">
        <f t="shared" si="42"/>
        <v>1.0486177619938217</v>
      </c>
      <c r="H148" s="9">
        <f t="shared" si="43"/>
        <v>3.0972355239876435</v>
      </c>
      <c r="I148" s="9">
        <f t="shared" si="44"/>
        <v>3.1077217016075811</v>
      </c>
      <c r="J148" s="9">
        <f t="shared" si="45"/>
        <v>2.814108728249312</v>
      </c>
      <c r="K148" s="11">
        <f t="shared" si="46"/>
        <v>0.33333333333333331</v>
      </c>
      <c r="L148" s="11">
        <f t="shared" si="47"/>
        <v>0.33222591362126247</v>
      </c>
      <c r="M148" s="11">
        <f t="shared" si="48"/>
        <v>0.36630036630036628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-0.28211212928820917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0.23284209330720956</v>
      </c>
      <c r="Q148" s="11">
        <f>2*'OddsRatio_working_3-way'!K148*'OddsRatio_working_3-way'!L148*'OddsRatio_working_3-way'!M148</f>
        <v>8.1129649235961512E-2</v>
      </c>
      <c r="R148" s="11">
        <f t="shared" si="49"/>
        <v>0</v>
      </c>
      <c r="S148" s="11">
        <f t="shared" si="50"/>
        <v>-0.82535300376729026</v>
      </c>
      <c r="T148" s="11">
        <f t="shared" si="51"/>
        <v>-0.28757944382135542</v>
      </c>
      <c r="U148" s="11">
        <f>'OddsRatio_working_3-way'!S148-'OddsRatio_working_3-way'!R148^2/3</f>
        <v>-0.82535300376729026</v>
      </c>
      <c r="V148" s="11">
        <f>'OddsRatio_working_3-way'!S148*'OddsRatio_working_3-way'!R148/3-2*'OddsRatio_working_3-way'!R148^3/27-'OddsRatio_working_3-way'!T148</f>
        <v>0.28757944382135542</v>
      </c>
      <c r="W148" s="11">
        <f>'OddsRatio_working_3-way'!V148^2+4*'OddsRatio_working_3-way'!U148^3/27</f>
        <v>-5.9239282846389185E-4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0.14430378489237905</v>
      </c>
      <c r="Y148" s="11">
        <f>IF('OddsRatio_working_3-way'!W148&gt;=0,IF('OddsRatio_working_3-way'!V148+SQRT('OddsRatio_working_3-way'!W148)&gt;0,0,PI()),ACOS('OddsRatio_working_3-way'!V148/(2*'OddsRatio_working_3-way'!X148)))</f>
        <v>8.4433212359364296E-2</v>
      </c>
      <c r="Z148" s="11">
        <f>'OddsRatio_working_3-way'!X148^(1/3)*COS('OddsRatio_working_3-way'!Y148/3)</f>
        <v>0.52430888099691086</v>
      </c>
      <c r="AA148" s="11">
        <f>'OddsRatio_working_3-way'!X148^(1/3)*COS(('OddsRatio_working_3-way'!Y148+2*PI())/3)</f>
        <v>-0.27493719930271654</v>
      </c>
      <c r="AB148" s="11">
        <f>'OddsRatio_working_3-way'!X148^(1/3)*COS(('OddsRatio_working_3-way'!Y148+4*PI())/3)</f>
        <v>-0.24937168169419444</v>
      </c>
      <c r="AC148" s="11">
        <f>'OddsRatio_working_3-way'!X148^(1/3)*SIN('OddsRatio_working_3-way'!Y148/3)</f>
        <v>1.4760258473252344E-2</v>
      </c>
      <c r="AD148" s="11">
        <f>'OddsRatio_working_3-way'!X148^(1/3)*SIN(('OddsRatio_working_3-way'!Y148+2*PI())/3)</f>
        <v>0.44668468113649074</v>
      </c>
      <c r="AE148" s="11">
        <f>'OddsRatio_working_3-way'!X148^(1/3)*SIN(('OddsRatio_working_3-way'!Y148+4*PI())/3)</f>
        <v>-0.46144493960974314</v>
      </c>
      <c r="AF148" s="11">
        <f>-'OddsRatio_working_3-way'!U148/(3*'OddsRatio_working_3-way'!X148^(1/3))*COS(('OddsRatio_working_3-way'!Y148)/3)</f>
        <v>0.52430888099691086</v>
      </c>
      <c r="AG148" s="11">
        <f>-'OddsRatio_working_3-way'!U148/(3*'OddsRatio_working_3-way'!X148^(1/3))*COS(('OddsRatio_working_3-way'!Y148+2*PI())/3)</f>
        <v>-0.27493719930271654</v>
      </c>
      <c r="AH148" s="11">
        <f>-'OddsRatio_working_3-way'!U148/(3*'OddsRatio_working_3-way'!X148^(1/3))*COS(('OddsRatio_working_3-way'!Y148+4*PI())/3)</f>
        <v>-0.24937168169419444</v>
      </c>
      <c r="AI148" s="11">
        <f>'OddsRatio_working_3-way'!U148/(3*'OddsRatio_working_3-way'!X148^(1/3))*SIN(('OddsRatio_working_3-way'!Y148)/3)</f>
        <v>-1.4760258473252344E-2</v>
      </c>
      <c r="AJ148" s="11">
        <f>'OddsRatio_working_3-way'!U148/(3*'OddsRatio_working_3-way'!X148^(1/3))*SIN(('OddsRatio_working_3-way'!Y148+2*PI())/3)</f>
        <v>-0.44668468113649074</v>
      </c>
      <c r="AK148" s="11">
        <f>'OddsRatio_working_3-way'!U148/(3*'OddsRatio_working_3-way'!X148^(1/3))*SIN(('OddsRatio_working_3-way'!Y148+4*PI())/3)</f>
        <v>0.46144493960974314</v>
      </c>
      <c r="AL148" s="11">
        <f>'OddsRatio_working_3-way'!Z148+'OddsRatio_working_3-way'!AF148</f>
        <v>1.0486177619938217</v>
      </c>
      <c r="AM148" s="11">
        <f>'OddsRatio_working_3-way'!AA148+'OddsRatio_working_3-way'!AG148</f>
        <v>-0.54987439860543308</v>
      </c>
      <c r="AN148" s="11">
        <f>'OddsRatio_working_3-way'!AB148+'OddsRatio_working_3-way'!AH148</f>
        <v>-0.49874336338838887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1.0486177619938217</v>
      </c>
      <c r="AS148" s="11">
        <f>IF(('OddsRatio_working_3-way'!X148=0),IF(Q148&gt;0,-Q148^(1/3),(-Q148)^(1/3)),'OddsRatio_working_3-way'!AM148-'OddsRatio_working_3-way'!R148/3)</f>
        <v>-0.54987439860543308</v>
      </c>
      <c r="AT148" s="11">
        <f>IF(('OddsRatio_working_3-way'!X148=0),IF(Q148&gt;0,-Q148^(1/3),(-Q148)^(1/3)),'OddsRatio_working_3-way'!AN148-'OddsRatio_working_3-way'!R148/3)</f>
        <v>-0.49874336338838887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1.81</v>
      </c>
      <c r="B149" s="4">
        <f>IF('True_Odds_Calculator_3-way'!B148="","",'True_Odds_Calculator_3-way'!B148)</f>
        <v>3.77</v>
      </c>
      <c r="C149" s="4">
        <f>IF('True_Odds_Calculator_3-way'!C148="","",'True_Odds_Calculator_3-way'!C148)</f>
        <v>4.6900000000000004</v>
      </c>
      <c r="D149" s="9">
        <f t="shared" si="39"/>
        <v>0.5398179769503243</v>
      </c>
      <c r="E149" s="9">
        <f t="shared" si="40"/>
        <v>0.25541098363220738</v>
      </c>
      <c r="F149" s="9">
        <f t="shared" si="41"/>
        <v>0.20477103941746855</v>
      </c>
      <c r="G149" s="9">
        <f t="shared" si="42"/>
        <v>1.0524398568419606</v>
      </c>
      <c r="H149" s="9">
        <f t="shared" si="43"/>
        <v>1.8524762840419875</v>
      </c>
      <c r="I149" s="9">
        <f t="shared" si="44"/>
        <v>3.9152584034522304</v>
      </c>
      <c r="J149" s="9">
        <f t="shared" si="45"/>
        <v>4.8835030717468353</v>
      </c>
      <c r="K149" s="11">
        <f t="shared" si="46"/>
        <v>0.5524861878453039</v>
      </c>
      <c r="L149" s="11">
        <f t="shared" si="47"/>
        <v>0.26525198938992045</v>
      </c>
      <c r="M149" s="11">
        <f t="shared" si="48"/>
        <v>0.21321961620469082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-0.25870116610072769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0.22716511713705206</v>
      </c>
      <c r="Q149" s="11">
        <f>2*'OddsRatio_working_3-way'!K149*'OddsRatio_working_3-way'!L149*'OddsRatio_working_3-way'!M149</f>
        <v>6.2493842403590683E-2</v>
      </c>
      <c r="R149" s="11">
        <f t="shared" si="49"/>
        <v>0</v>
      </c>
      <c r="S149" s="11">
        <f t="shared" si="50"/>
        <v>-0.87809854343139382</v>
      </c>
      <c r="T149" s="11">
        <f t="shared" si="51"/>
        <v>-0.24156768732638076</v>
      </c>
      <c r="U149" s="11">
        <f>'OddsRatio_working_3-way'!S149-'OddsRatio_working_3-way'!R149^2/3</f>
        <v>-0.87809854343139382</v>
      </c>
      <c r="V149" s="11">
        <f>'OddsRatio_working_3-way'!S149*'OddsRatio_working_3-way'!R149/3-2*'OddsRatio_working_3-way'!R149^3/27-'OddsRatio_working_3-way'!T149</f>
        <v>0.24156768732638076</v>
      </c>
      <c r="W149" s="11">
        <f>'OddsRatio_working_3-way'!V149^2+4*'OddsRatio_working_3-way'!U149^3/27</f>
        <v>-4.1950841216513532E-2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0.15835544573579527</v>
      </c>
      <c r="Y149" s="11">
        <f>IF('OddsRatio_working_3-way'!W149&gt;=0,IF('OddsRatio_working_3-way'!V149+SQRT('OddsRatio_working_3-way'!W149)&gt;0,0,PI()),ACOS('OddsRatio_working_3-way'!V149/(2*'OddsRatio_working_3-way'!X149)))</f>
        <v>0.70325871774446003</v>
      </c>
      <c r="Z149" s="11">
        <f>'OddsRatio_working_3-way'!X149^(1/3)*COS('OddsRatio_working_3-way'!Y149/3)</f>
        <v>0.5262199284209802</v>
      </c>
      <c r="AA149" s="11">
        <f>'OddsRatio_working_3-way'!X149^(1/3)*COS(('OddsRatio_working_3-way'!Y149+2*PI())/3)</f>
        <v>-0.37194045652451146</v>
      </c>
      <c r="AB149" s="11">
        <f>'OddsRatio_working_3-way'!X149^(1/3)*COS(('OddsRatio_working_3-way'!Y149+4*PI())/3)</f>
        <v>-0.15427947189646887</v>
      </c>
      <c r="AC149" s="11">
        <f>'OddsRatio_working_3-way'!X149^(1/3)*SIN('OddsRatio_working_3-way'!Y149/3)</f>
        <v>0.1256666280670794</v>
      </c>
      <c r="AD149" s="11">
        <f>'OddsRatio_working_3-way'!X149^(1/3)*SIN(('OddsRatio_working_3-way'!Y149+2*PI())/3)</f>
        <v>0.39288651195665808</v>
      </c>
      <c r="AE149" s="11">
        <f>'OddsRatio_working_3-way'!X149^(1/3)*SIN(('OddsRatio_working_3-way'!Y149+4*PI())/3)</f>
        <v>-0.51855314002373742</v>
      </c>
      <c r="AF149" s="11">
        <f>-'OddsRatio_working_3-way'!U149/(3*'OddsRatio_working_3-way'!X149^(1/3))*COS(('OddsRatio_working_3-way'!Y149)/3)</f>
        <v>0.52621992842098031</v>
      </c>
      <c r="AG149" s="11">
        <f>-'OddsRatio_working_3-way'!U149/(3*'OddsRatio_working_3-way'!X149^(1/3))*COS(('OddsRatio_working_3-way'!Y149+2*PI())/3)</f>
        <v>-0.37194045652451152</v>
      </c>
      <c r="AH149" s="11">
        <f>-'OddsRatio_working_3-way'!U149/(3*'OddsRatio_working_3-way'!X149^(1/3))*COS(('OddsRatio_working_3-way'!Y149+4*PI())/3)</f>
        <v>-0.1542794718964689</v>
      </c>
      <c r="AI149" s="11">
        <f>'OddsRatio_working_3-way'!U149/(3*'OddsRatio_working_3-way'!X149^(1/3))*SIN(('OddsRatio_working_3-way'!Y149)/3)</f>
        <v>-0.12566662806707943</v>
      </c>
      <c r="AJ149" s="11">
        <f>'OddsRatio_working_3-way'!U149/(3*'OddsRatio_working_3-way'!X149^(1/3))*SIN(('OddsRatio_working_3-way'!Y149+2*PI())/3)</f>
        <v>-0.39288651195665814</v>
      </c>
      <c r="AK149" s="11">
        <f>'OddsRatio_working_3-way'!U149/(3*'OddsRatio_working_3-way'!X149^(1/3))*SIN(('OddsRatio_working_3-way'!Y149+4*PI())/3)</f>
        <v>0.51855314002373754</v>
      </c>
      <c r="AL149" s="11">
        <f>'OddsRatio_working_3-way'!Z149+'OddsRatio_working_3-way'!AF149</f>
        <v>1.0524398568419606</v>
      </c>
      <c r="AM149" s="11">
        <f>'OddsRatio_working_3-way'!AA149+'OddsRatio_working_3-way'!AG149</f>
        <v>-0.74388091304902293</v>
      </c>
      <c r="AN149" s="11">
        <f>'OddsRatio_working_3-way'!AB149+'OddsRatio_working_3-way'!AH149</f>
        <v>-0.3085589437929378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1.0524398568419606</v>
      </c>
      <c r="AS149" s="11">
        <f>IF(('OddsRatio_working_3-way'!X149=0),IF(Q149&gt;0,-Q149^(1/3),(-Q149)^(1/3)),'OddsRatio_working_3-way'!AM149-'OddsRatio_working_3-way'!R149/3)</f>
        <v>-0.74388091304902293</v>
      </c>
      <c r="AT149" s="11">
        <f>IF(('OddsRatio_working_3-way'!X149=0),IF(Q149&gt;0,-Q149^(1/3),(-Q149)^(1/3)),'OddsRatio_working_3-way'!AN149-'OddsRatio_working_3-way'!R149/3)</f>
        <v>-0.3085589437929378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1.48</v>
      </c>
      <c r="B150" s="4">
        <f>IF('True_Odds_Calculator_3-way'!B149="","",'True_Odds_Calculator_3-way'!B149)</f>
        <v>4.5</v>
      </c>
      <c r="C150" s="4">
        <f>IF('True_Odds_Calculator_3-way'!C149="","",'True_Odds_Calculator_3-way'!C149)</f>
        <v>7.42</v>
      </c>
      <c r="D150" s="9">
        <f t="shared" si="39"/>
        <v>0.66134697654731722</v>
      </c>
      <c r="E150" s="9">
        <f t="shared" si="40"/>
        <v>0.21124626420810597</v>
      </c>
      <c r="F150" s="9">
        <f t="shared" si="41"/>
        <v>0.12740675924457698</v>
      </c>
      <c r="G150" s="9">
        <f t="shared" si="42"/>
        <v>1.0668032926927751</v>
      </c>
      <c r="H150" s="9">
        <f t="shared" si="43"/>
        <v>1.5120655804925318</v>
      </c>
      <c r="I150" s="9">
        <f t="shared" si="44"/>
        <v>4.7338115244247136</v>
      </c>
      <c r="J150" s="9">
        <f t="shared" si="45"/>
        <v>7.848877139087616</v>
      </c>
      <c r="K150" s="11">
        <f t="shared" si="46"/>
        <v>0.67567567567567566</v>
      </c>
      <c r="L150" s="11">
        <f t="shared" si="47"/>
        <v>0.22222222222222221</v>
      </c>
      <c r="M150" s="11">
        <f t="shared" si="48"/>
        <v>0.13477088948787061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-0.2182559918408975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0.21045304064171982</v>
      </c>
      <c r="Q150" s="11">
        <f>2*'OddsRatio_working_3-way'!K150*'OddsRatio_working_3-way'!L150*'OddsRatio_working_3-way'!M150</f>
        <v>4.0471738584946119E-2</v>
      </c>
      <c r="R150" s="11">
        <f t="shared" si="49"/>
        <v>0</v>
      </c>
      <c r="S150" s="11">
        <f t="shared" si="50"/>
        <v>-0.9642486278000294</v>
      </c>
      <c r="T150" s="11">
        <f t="shared" si="51"/>
        <v>-0.18543242842308258</v>
      </c>
      <c r="U150" s="11">
        <f>'OddsRatio_working_3-way'!S150-'OddsRatio_working_3-way'!R150^2/3</f>
        <v>-0.9642486278000294</v>
      </c>
      <c r="V150" s="11">
        <f>'OddsRatio_working_3-way'!S150*'OddsRatio_working_3-way'!R150/3-2*'OddsRatio_working_3-way'!R150^3/27-'OddsRatio_working_3-way'!T150</f>
        <v>0.18543242842308258</v>
      </c>
      <c r="W150" s="11">
        <f>'OddsRatio_working_3-way'!V150^2+4*'OddsRatio_working_3-way'!U150^3/27</f>
        <v>-9.8434765488641593E-2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0.1822223579857335</v>
      </c>
      <c r="Y150" s="11">
        <f>IF('OddsRatio_working_3-way'!W150&gt;=0,IF('OddsRatio_working_3-way'!V150+SQRT('OddsRatio_working_3-way'!W150)&gt;0,0,PI()),ACOS('OddsRatio_working_3-way'!V150/(2*'OddsRatio_working_3-way'!X150)))</f>
        <v>1.0369966017412264</v>
      </c>
      <c r="Z150" s="11">
        <f>'OddsRatio_working_3-way'!X150^(1/3)*COS('OddsRatio_working_3-way'!Y150/3)</f>
        <v>0.53340164634638765</v>
      </c>
      <c r="AA150" s="11">
        <f>'OddsRatio_working_3-way'!X150^(1/3)*COS(('OddsRatio_working_3-way'!Y150+2*PI())/3)</f>
        <v>-0.43305637524834933</v>
      </c>
      <c r="AB150" s="11">
        <f>'OddsRatio_working_3-way'!X150^(1/3)*COS(('OddsRatio_working_3-way'!Y150+4*PI())/3)</f>
        <v>-0.10034527109803855</v>
      </c>
      <c r="AC150" s="11">
        <f>'OddsRatio_working_3-way'!X150^(1/3)*SIN('OddsRatio_working_3-way'!Y150/3)</f>
        <v>0.19209084554355982</v>
      </c>
      <c r="AD150" s="11">
        <f>'OddsRatio_working_3-way'!X150^(1/3)*SIN(('OddsRatio_working_3-way'!Y150+2*PI())/3)</f>
        <v>0.36589395338463493</v>
      </c>
      <c r="AE150" s="11">
        <f>'OddsRatio_working_3-way'!X150^(1/3)*SIN(('OddsRatio_working_3-way'!Y150+4*PI())/3)</f>
        <v>-0.55798479892819453</v>
      </c>
      <c r="AF150" s="11">
        <f>-'OddsRatio_working_3-way'!U150/(3*'OddsRatio_working_3-way'!X150^(1/3))*COS(('OddsRatio_working_3-way'!Y150)/3)</f>
        <v>0.53340164634638754</v>
      </c>
      <c r="AG150" s="11">
        <f>-'OddsRatio_working_3-way'!U150/(3*'OddsRatio_working_3-way'!X150^(1/3))*COS(('OddsRatio_working_3-way'!Y150+2*PI())/3)</f>
        <v>-0.43305637524834922</v>
      </c>
      <c r="AH150" s="11">
        <f>-'OddsRatio_working_3-way'!U150/(3*'OddsRatio_working_3-way'!X150^(1/3))*COS(('OddsRatio_working_3-way'!Y150+4*PI())/3)</f>
        <v>-0.10034527109803852</v>
      </c>
      <c r="AI150" s="11">
        <f>'OddsRatio_working_3-way'!U150/(3*'OddsRatio_working_3-way'!X150^(1/3))*SIN(('OddsRatio_working_3-way'!Y150)/3)</f>
        <v>-0.19209084554355979</v>
      </c>
      <c r="AJ150" s="11">
        <f>'OddsRatio_working_3-way'!U150/(3*'OddsRatio_working_3-way'!X150^(1/3))*SIN(('OddsRatio_working_3-way'!Y150+2*PI())/3)</f>
        <v>-0.36589395338463487</v>
      </c>
      <c r="AK150" s="11">
        <f>'OddsRatio_working_3-way'!U150/(3*'OddsRatio_working_3-way'!X150^(1/3))*SIN(('OddsRatio_working_3-way'!Y150+4*PI())/3)</f>
        <v>0.55798479892819441</v>
      </c>
      <c r="AL150" s="11">
        <f>'OddsRatio_working_3-way'!Z150+'OddsRatio_working_3-way'!AF150</f>
        <v>1.0668032926927751</v>
      </c>
      <c r="AM150" s="11">
        <f>'OddsRatio_working_3-way'!AA150+'OddsRatio_working_3-way'!AG150</f>
        <v>-0.86611275049669856</v>
      </c>
      <c r="AN150" s="11">
        <f>'OddsRatio_working_3-way'!AB150+'OddsRatio_working_3-way'!AH150</f>
        <v>-0.20069054219607707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1.0668032926927751</v>
      </c>
      <c r="AS150" s="11">
        <f>IF(('OddsRatio_working_3-way'!X150=0),IF(Q150&gt;0,-Q150^(1/3),(-Q150)^(1/3)),'OddsRatio_working_3-way'!AM150-'OddsRatio_working_3-way'!R150/3)</f>
        <v>-0.86611275049669856</v>
      </c>
      <c r="AT150" s="11">
        <f>IF(('OddsRatio_working_3-way'!X150=0),IF(Q150&gt;0,-Q150^(1/3),(-Q150)^(1/3)),'OddsRatio_working_3-way'!AN150-'OddsRatio_working_3-way'!R150/3)</f>
        <v>-0.20069054219607707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8.43</v>
      </c>
      <c r="B151" s="4">
        <f>IF('True_Odds_Calculator_3-way'!B150="","",'True_Odds_Calculator_3-way'!B150)</f>
        <v>4.71</v>
      </c>
      <c r="C151" s="4">
        <f>IF('True_Odds_Calculator_3-way'!C150="","",'True_Odds_Calculator_3-way'!C150)</f>
        <v>1.4</v>
      </c>
      <c r="D151" s="9">
        <f t="shared" si="39"/>
        <v>0.10895913954304806</v>
      </c>
      <c r="E151" s="9">
        <f t="shared" si="40"/>
        <v>0.19671977713121963</v>
      </c>
      <c r="F151" s="9">
        <f t="shared" si="41"/>
        <v>0.69432108332573195</v>
      </c>
      <c r="G151" s="9">
        <f t="shared" si="42"/>
        <v>1.1006396176610931</v>
      </c>
      <c r="H151" s="9">
        <f t="shared" si="43"/>
        <v>9.1777523592219232</v>
      </c>
      <c r="I151" s="9">
        <f t="shared" si="44"/>
        <v>5.083372981522654</v>
      </c>
      <c r="J151" s="9">
        <f t="shared" si="45"/>
        <v>1.4402558470644375</v>
      </c>
      <c r="K151" s="11">
        <f t="shared" si="46"/>
        <v>0.11862396204033215</v>
      </c>
      <c r="L151" s="11">
        <f t="shared" si="47"/>
        <v>0.21231422505307856</v>
      </c>
      <c r="M151" s="11">
        <f t="shared" si="48"/>
        <v>0.7142857142857143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-0.19835639070854505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0.2076009284115003</v>
      </c>
      <c r="Q151" s="11">
        <f>2*'OddsRatio_working_3-way'!K151*'OddsRatio_working_3-way'!L151*'OddsRatio_working_3-way'!M151</f>
        <v>3.5979363676169898E-2</v>
      </c>
      <c r="R151" s="11">
        <f t="shared" si="49"/>
        <v>0</v>
      </c>
      <c r="S151" s="11">
        <f t="shared" si="50"/>
        <v>-1.0466056962920782</v>
      </c>
      <c r="T151" s="11">
        <f t="shared" si="51"/>
        <v>-0.18138746902808983</v>
      </c>
      <c r="U151" s="11">
        <f>'OddsRatio_working_3-way'!S151-'OddsRatio_working_3-way'!R151^2/3</f>
        <v>-1.0466056962920782</v>
      </c>
      <c r="V151" s="11">
        <f>'OddsRatio_working_3-way'!S151*'OddsRatio_working_3-way'!R151/3-2*'OddsRatio_working_3-way'!R151^3/27-'OddsRatio_working_3-way'!T151</f>
        <v>0.18138746902808983</v>
      </c>
      <c r="W151" s="11">
        <f>'OddsRatio_working_3-way'!V151^2+4*'OddsRatio_working_3-way'!U151^3/27</f>
        <v>-0.13694074807467993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0.20605955570847484</v>
      </c>
      <c r="Y151" s="11">
        <f>IF('OddsRatio_working_3-way'!W151&gt;=0,IF('OddsRatio_working_3-way'!V151+SQRT('OddsRatio_working_3-way'!W151)&gt;0,0,PI()),ACOS('OddsRatio_working_3-way'!V151/(2*'OddsRatio_working_3-way'!X151)))</f>
        <v>1.1150488701421497</v>
      </c>
      <c r="Z151" s="11">
        <f>'OddsRatio_working_3-way'!X151^(1/3)*COS('OddsRatio_working_3-way'!Y151/3)</f>
        <v>0.55031980883054654</v>
      </c>
      <c r="AA151" s="11">
        <f>'OddsRatio_working_3-way'!X151^(1/3)*COS(('OddsRatio_working_3-way'!Y151+2*PI())/3)</f>
        <v>-0.4609353201180853</v>
      </c>
      <c r="AB151" s="11">
        <f>'OddsRatio_working_3-way'!X151^(1/3)*COS(('OddsRatio_working_3-way'!Y151+4*PI())/3)</f>
        <v>-8.9384488712461366E-2</v>
      </c>
      <c r="AC151" s="11">
        <f>'OddsRatio_working_3-way'!X151^(1/3)*SIN('OddsRatio_working_3-way'!Y151/3)</f>
        <v>0.21451497252966634</v>
      </c>
      <c r="AD151" s="11">
        <f>'OddsRatio_working_3-way'!X151^(1/3)*SIN(('OddsRatio_working_3-way'!Y151+2*PI())/3)</f>
        <v>0.36933344838821602</v>
      </c>
      <c r="AE151" s="11">
        <f>'OddsRatio_working_3-way'!X151^(1/3)*SIN(('OddsRatio_working_3-way'!Y151+4*PI())/3)</f>
        <v>-0.58384842091788225</v>
      </c>
      <c r="AF151" s="11">
        <f>-'OddsRatio_working_3-way'!U151/(3*'OddsRatio_working_3-way'!X151^(1/3))*COS(('OddsRatio_working_3-way'!Y151)/3)</f>
        <v>0.55031980883054654</v>
      </c>
      <c r="AG151" s="11">
        <f>-'OddsRatio_working_3-way'!U151/(3*'OddsRatio_working_3-way'!X151^(1/3))*COS(('OddsRatio_working_3-way'!Y151+2*PI())/3)</f>
        <v>-0.4609353201180853</v>
      </c>
      <c r="AH151" s="11">
        <f>-'OddsRatio_working_3-way'!U151/(3*'OddsRatio_working_3-way'!X151^(1/3))*COS(('OddsRatio_working_3-way'!Y151+4*PI())/3)</f>
        <v>-8.9384488712461366E-2</v>
      </c>
      <c r="AI151" s="11">
        <f>'OddsRatio_working_3-way'!U151/(3*'OddsRatio_working_3-way'!X151^(1/3))*SIN(('OddsRatio_working_3-way'!Y151)/3)</f>
        <v>-0.21451497252966634</v>
      </c>
      <c r="AJ151" s="11">
        <f>'OddsRatio_working_3-way'!U151/(3*'OddsRatio_working_3-way'!X151^(1/3))*SIN(('OddsRatio_working_3-way'!Y151+2*PI())/3)</f>
        <v>-0.36933344838821602</v>
      </c>
      <c r="AK151" s="11">
        <f>'OddsRatio_working_3-way'!U151/(3*'OddsRatio_working_3-way'!X151^(1/3))*SIN(('OddsRatio_working_3-way'!Y151+4*PI())/3)</f>
        <v>0.58384842091788225</v>
      </c>
      <c r="AL151" s="11">
        <f>'OddsRatio_working_3-way'!Z151+'OddsRatio_working_3-way'!AF151</f>
        <v>1.1006396176610931</v>
      </c>
      <c r="AM151" s="11">
        <f>'OddsRatio_working_3-way'!AA151+'OddsRatio_working_3-way'!AG151</f>
        <v>-0.9218706402361706</v>
      </c>
      <c r="AN151" s="11">
        <f>'OddsRatio_working_3-way'!AB151+'OddsRatio_working_3-way'!AH151</f>
        <v>-0.17876897742492273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1.1006396176610931</v>
      </c>
      <c r="AS151" s="11">
        <f>IF(('OddsRatio_working_3-way'!X151=0),IF(Q151&gt;0,-Q151^(1/3),(-Q151)^(1/3)),'OddsRatio_working_3-way'!AM151-'OddsRatio_working_3-way'!R151/3)</f>
        <v>-0.9218706402361706</v>
      </c>
      <c r="AT151" s="11">
        <f>IF(('OddsRatio_working_3-way'!X151=0),IF(Q151&gt;0,-Q151^(1/3),(-Q151)^(1/3)),'OddsRatio_working_3-way'!AN151-'OddsRatio_working_3-way'!R151/3)</f>
        <v>-0.17876897742492273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1.74</v>
      </c>
      <c r="B152" s="4">
        <f>IF('True_Odds_Calculator_3-way'!B151="","",'True_Odds_Calculator_3-way'!B151)</f>
        <v>3.71</v>
      </c>
      <c r="C152" s="4">
        <f>IF('True_Odds_Calculator_3-way'!C151="","",'True_Odds_Calculator_3-way'!C151)</f>
        <v>5.08</v>
      </c>
      <c r="D152" s="9">
        <f t="shared" si="39"/>
        <v>0.55772082353213959</v>
      </c>
      <c r="E152" s="9">
        <f t="shared" si="40"/>
        <v>0.25613850712200081</v>
      </c>
      <c r="F152" s="9">
        <f t="shared" si="41"/>
        <v>0.18614066934585979</v>
      </c>
      <c r="G152" s="9">
        <f t="shared" si="42"/>
        <v>1.0716375246834655</v>
      </c>
      <c r="H152" s="9">
        <f t="shared" si="43"/>
        <v>1.7930117682657645</v>
      </c>
      <c r="I152" s="9">
        <f t="shared" si="44"/>
        <v>3.904137691892192</v>
      </c>
      <c r="J152" s="9">
        <f t="shared" si="45"/>
        <v>5.3722811007085394</v>
      </c>
      <c r="K152" s="11">
        <f t="shared" si="46"/>
        <v>0.57471264367816088</v>
      </c>
      <c r="L152" s="11">
        <f t="shared" si="47"/>
        <v>0.26954177897574122</v>
      </c>
      <c r="M152" s="11">
        <f t="shared" si="48"/>
        <v>0.19685039370078738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-0.24950215640741735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0.22961915056649149</v>
      </c>
      <c r="Q152" s="11">
        <f>2*'OddsRatio_working_3-way'!K152*'OddsRatio_working_3-way'!L152*'OddsRatio_working_3-way'!M152</f>
        <v>6.0987822195615257E-2</v>
      </c>
      <c r="R152" s="11">
        <f t="shared" si="49"/>
        <v>0</v>
      </c>
      <c r="S152" s="11">
        <f t="shared" si="50"/>
        <v>-0.92030928258408118</v>
      </c>
      <c r="T152" s="11">
        <f t="shared" si="51"/>
        <v>-0.24443805646323533</v>
      </c>
      <c r="U152" s="11">
        <f>'OddsRatio_working_3-way'!S152-'OddsRatio_working_3-way'!R152^2/3</f>
        <v>-0.92030928258408118</v>
      </c>
      <c r="V152" s="11">
        <f>'OddsRatio_working_3-way'!S152*'OddsRatio_working_3-way'!R152/3-2*'OddsRatio_working_3-way'!R152^3/27-'OddsRatio_working_3-way'!T152</f>
        <v>0.24443805646323533</v>
      </c>
      <c r="W152" s="11">
        <f>'OddsRatio_working_3-way'!V152^2+4*'OddsRatio_working_3-way'!U152^3/27</f>
        <v>-5.5727606089789057E-2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0.1699099537529459</v>
      </c>
      <c r="Y152" s="11">
        <f>IF('OddsRatio_working_3-way'!W152&gt;=0,IF('OddsRatio_working_3-way'!V152+SQRT('OddsRatio_working_3-way'!W152)&gt;0,0,PI()),ACOS('OddsRatio_working_3-way'!V152/(2*'OddsRatio_working_3-way'!X152)))</f>
        <v>0.76797845495573802</v>
      </c>
      <c r="Z152" s="11">
        <f>'OddsRatio_working_3-way'!X152^(1/3)*COS('OddsRatio_working_3-way'!Y152/3)</f>
        <v>0.53581876234173276</v>
      </c>
      <c r="AA152" s="11">
        <f>'OddsRatio_working_3-way'!X152^(1/3)*COS(('OddsRatio_working_3-way'!Y152+2*PI())/3)</f>
        <v>-0.38936312169766335</v>
      </c>
      <c r="AB152" s="11">
        <f>'OddsRatio_working_3-way'!X152^(1/3)*COS(('OddsRatio_working_3-way'!Y152+4*PI())/3)</f>
        <v>-0.14645564064406927</v>
      </c>
      <c r="AC152" s="11">
        <f>'OddsRatio_working_3-way'!X152^(1/3)*SIN('OddsRatio_working_3-way'!Y152/3)</f>
        <v>0.14024269957446645</v>
      </c>
      <c r="AD152" s="11">
        <f>'OddsRatio_working_3-way'!X152^(1/3)*SIN(('OddsRatio_working_3-way'!Y152+2*PI())/3)</f>
        <v>0.39391131022504405</v>
      </c>
      <c r="AE152" s="11">
        <f>'OddsRatio_working_3-way'!X152^(1/3)*SIN(('OddsRatio_working_3-way'!Y152+4*PI())/3)</f>
        <v>-0.53415400979951044</v>
      </c>
      <c r="AF152" s="11">
        <f>-'OddsRatio_working_3-way'!U152/(3*'OddsRatio_working_3-way'!X152^(1/3))*COS(('OddsRatio_working_3-way'!Y152)/3)</f>
        <v>0.53581876234173287</v>
      </c>
      <c r="AG152" s="11">
        <f>-'OddsRatio_working_3-way'!U152/(3*'OddsRatio_working_3-way'!X152^(1/3))*COS(('OddsRatio_working_3-way'!Y152+2*PI())/3)</f>
        <v>-0.38936312169766346</v>
      </c>
      <c r="AH152" s="11">
        <f>-'OddsRatio_working_3-way'!U152/(3*'OddsRatio_working_3-way'!X152^(1/3))*COS(('OddsRatio_working_3-way'!Y152+4*PI())/3)</f>
        <v>-0.1464556406440693</v>
      </c>
      <c r="AI152" s="11">
        <f>'OddsRatio_working_3-way'!U152/(3*'OddsRatio_working_3-way'!X152^(1/3))*SIN(('OddsRatio_working_3-way'!Y152)/3)</f>
        <v>-0.14024269957446647</v>
      </c>
      <c r="AJ152" s="11">
        <f>'OddsRatio_working_3-way'!U152/(3*'OddsRatio_working_3-way'!X152^(1/3))*SIN(('OddsRatio_working_3-way'!Y152+2*PI())/3)</f>
        <v>-0.39391131022504411</v>
      </c>
      <c r="AK152" s="11">
        <f>'OddsRatio_working_3-way'!U152/(3*'OddsRatio_working_3-way'!X152^(1/3))*SIN(('OddsRatio_working_3-way'!Y152+4*PI())/3)</f>
        <v>0.53415400979951055</v>
      </c>
      <c r="AL152" s="11">
        <f>'OddsRatio_working_3-way'!Z152+'OddsRatio_working_3-way'!AF152</f>
        <v>1.0716375246834655</v>
      </c>
      <c r="AM152" s="11">
        <f>'OddsRatio_working_3-way'!AA152+'OddsRatio_working_3-way'!AG152</f>
        <v>-0.77872624339532681</v>
      </c>
      <c r="AN152" s="11">
        <f>'OddsRatio_working_3-way'!AB152+'OddsRatio_working_3-way'!AH152</f>
        <v>-0.29291128128813859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1.0716375246834655</v>
      </c>
      <c r="AS152" s="11">
        <f>IF(('OddsRatio_working_3-way'!X152=0),IF(Q152&gt;0,-Q152^(1/3),(-Q152)^(1/3)),'OddsRatio_working_3-way'!AM152-'OddsRatio_working_3-way'!R152/3)</f>
        <v>-0.77872624339532681</v>
      </c>
      <c r="AT152" s="11">
        <f>IF(('OddsRatio_working_3-way'!X152=0),IF(Q152&gt;0,-Q152^(1/3),(-Q152)^(1/3)),'OddsRatio_working_3-way'!AN152-'OddsRatio_working_3-way'!R152/3)</f>
        <v>-0.29291128128813859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2.56</v>
      </c>
      <c r="B153" s="4">
        <f>IF('True_Odds_Calculator_3-way'!B152="","",'True_Odds_Calculator_3-way'!B152)</f>
        <v>3.23</v>
      </c>
      <c r="C153" s="4">
        <f>IF('True_Odds_Calculator_3-way'!C152="","",'True_Odds_Calculator_3-way'!C152)</f>
        <v>3.06</v>
      </c>
      <c r="D153" s="9">
        <f t="shared" si="39"/>
        <v>0.38103290019274511</v>
      </c>
      <c r="E153" s="9">
        <f t="shared" si="40"/>
        <v>0.30101226980550155</v>
      </c>
      <c r="F153" s="9">
        <f t="shared" si="41"/>
        <v>0.31795483000175345</v>
      </c>
      <c r="G153" s="9">
        <f t="shared" si="42"/>
        <v>1.0413110829196637</v>
      </c>
      <c r="H153" s="9">
        <f t="shared" si="43"/>
        <v>2.624445289354675</v>
      </c>
      <c r="I153" s="9">
        <f t="shared" si="44"/>
        <v>3.3221237149108505</v>
      </c>
      <c r="J153" s="9">
        <f t="shared" si="45"/>
        <v>3.1451008308145068</v>
      </c>
      <c r="K153" s="11">
        <f t="shared" si="46"/>
        <v>0.390625</v>
      </c>
      <c r="L153" s="11">
        <f t="shared" si="47"/>
        <v>0.30959752321981426</v>
      </c>
      <c r="M153" s="11">
        <f t="shared" si="48"/>
        <v>0.32679738562091504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-0.28322577095853829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0.23120219450009105</v>
      </c>
      <c r="Q153" s="11">
        <f>2*'OddsRatio_working_3-way'!K153*'OddsRatio_working_3-way'!L153*'OddsRatio_working_3-way'!M153</f>
        <v>7.904348529917643E-2</v>
      </c>
      <c r="R153" s="11">
        <f t="shared" si="49"/>
        <v>0</v>
      </c>
      <c r="S153" s="11">
        <f t="shared" si="50"/>
        <v>-0.81631764552222541</v>
      </c>
      <c r="T153" s="11">
        <f t="shared" si="51"/>
        <v>-0.27908295573409414</v>
      </c>
      <c r="U153" s="11">
        <f>'OddsRatio_working_3-way'!S153-'OddsRatio_working_3-way'!R153^2/3</f>
        <v>-0.81631764552222541</v>
      </c>
      <c r="V153" s="11">
        <f>'OddsRatio_working_3-way'!S153*'OddsRatio_working_3-way'!R153/3-2*'OddsRatio_working_3-way'!R153^3/27-'OddsRatio_working_3-way'!T153</f>
        <v>0.27908295573409414</v>
      </c>
      <c r="W153" s="11">
        <f>'OddsRatio_working_3-way'!V153^2+4*'OddsRatio_working_3-way'!U153^3/27</f>
        <v>-2.7013351613222464E-3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0.14194068421580244</v>
      </c>
      <c r="Y153" s="11">
        <f>IF('OddsRatio_working_3-way'!W153&gt;=0,IF('OddsRatio_working_3-way'!V153+SQRT('OddsRatio_working_3-way'!W153)&gt;0,0,PI()),ACOS('OddsRatio_working_3-way'!V153/(2*'OddsRatio_working_3-way'!X153)))</f>
        <v>0.18412340249852277</v>
      </c>
      <c r="Z153" s="11">
        <f>'OddsRatio_working_3-way'!X153^(1/3)*COS('OddsRatio_working_3-way'!Y153/3)</f>
        <v>0.52065554145983184</v>
      </c>
      <c r="AA153" s="11">
        <f>'OddsRatio_working_3-way'!X153^(1/3)*COS(('OddsRatio_working_3-way'!Y153+2*PI())/3)</f>
        <v>-0.28803637482563593</v>
      </c>
      <c r="AB153" s="11">
        <f>'OddsRatio_working_3-way'!X153^(1/3)*COS(('OddsRatio_working_3-way'!Y153+4*PI())/3)</f>
        <v>-0.23261916663419577</v>
      </c>
      <c r="AC153" s="11">
        <f>'OddsRatio_working_3-way'!X153^(1/3)*SIN('OddsRatio_working_3-way'!Y153/3)</f>
        <v>3.1995140067065483E-2</v>
      </c>
      <c r="AD153" s="11">
        <f>'OddsRatio_working_3-way'!X153^(1/3)*SIN(('OddsRatio_working_3-way'!Y153+2*PI())/3)</f>
        <v>0.43490335549182368</v>
      </c>
      <c r="AE153" s="11">
        <f>'OddsRatio_working_3-way'!X153^(1/3)*SIN(('OddsRatio_working_3-way'!Y153+4*PI())/3)</f>
        <v>-0.46689849555888924</v>
      </c>
      <c r="AF153" s="11">
        <f>-'OddsRatio_working_3-way'!U153/(3*'OddsRatio_working_3-way'!X153^(1/3))*COS(('OddsRatio_working_3-way'!Y153)/3)</f>
        <v>0.52065554145983184</v>
      </c>
      <c r="AG153" s="11">
        <f>-'OddsRatio_working_3-way'!U153/(3*'OddsRatio_working_3-way'!X153^(1/3))*COS(('OddsRatio_working_3-way'!Y153+2*PI())/3)</f>
        <v>-0.28803637482563593</v>
      </c>
      <c r="AH153" s="11">
        <f>-'OddsRatio_working_3-way'!U153/(3*'OddsRatio_working_3-way'!X153^(1/3))*COS(('OddsRatio_working_3-way'!Y153+4*PI())/3)</f>
        <v>-0.23261916663419577</v>
      </c>
      <c r="AI153" s="11">
        <f>'OddsRatio_working_3-way'!U153/(3*'OddsRatio_working_3-way'!X153^(1/3))*SIN(('OddsRatio_working_3-way'!Y153)/3)</f>
        <v>-3.1995140067065483E-2</v>
      </c>
      <c r="AJ153" s="11">
        <f>'OddsRatio_working_3-way'!U153/(3*'OddsRatio_working_3-way'!X153^(1/3))*SIN(('OddsRatio_working_3-way'!Y153+2*PI())/3)</f>
        <v>-0.43490335549182368</v>
      </c>
      <c r="AK153" s="11">
        <f>'OddsRatio_working_3-way'!U153/(3*'OddsRatio_working_3-way'!X153^(1/3))*SIN(('OddsRatio_working_3-way'!Y153+4*PI())/3)</f>
        <v>0.46689849555888924</v>
      </c>
      <c r="AL153" s="11">
        <f>'OddsRatio_working_3-way'!Z153+'OddsRatio_working_3-way'!AF153</f>
        <v>1.0413110829196637</v>
      </c>
      <c r="AM153" s="11">
        <f>'OddsRatio_working_3-way'!AA153+'OddsRatio_working_3-way'!AG153</f>
        <v>-0.57607274965127186</v>
      </c>
      <c r="AN153" s="11">
        <f>'OddsRatio_working_3-way'!AB153+'OddsRatio_working_3-way'!AH153</f>
        <v>-0.46523833326839154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1.0413110829196637</v>
      </c>
      <c r="AS153" s="11">
        <f>IF(('OddsRatio_working_3-way'!X153=0),IF(Q153&gt;0,-Q153^(1/3),(-Q153)^(1/3)),'OddsRatio_working_3-way'!AM153-'OddsRatio_working_3-way'!R153/3)</f>
        <v>-0.57607274965127186</v>
      </c>
      <c r="AT153" s="11">
        <f>IF(('OddsRatio_working_3-way'!X153=0),IF(Q153&gt;0,-Q153^(1/3),(-Q153)^(1/3)),'OddsRatio_working_3-way'!AN153-'OddsRatio_working_3-way'!R153/3)</f>
        <v>-0.46523833326839154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2.59</v>
      </c>
      <c r="B154" s="4">
        <f>IF('True_Odds_Calculator_3-way'!B153="","",'True_Odds_Calculator_3-way'!B153)</f>
        <v>3.27</v>
      </c>
      <c r="C154" s="4">
        <f>IF('True_Odds_Calculator_3-way'!C153="","",'True_Odds_Calculator_3-way'!C153)</f>
        <v>2.98</v>
      </c>
      <c r="D154" s="9">
        <f t="shared" si="39"/>
        <v>0.3763945878406772</v>
      </c>
      <c r="E154" s="9">
        <f t="shared" si="40"/>
        <v>0.29714599706147599</v>
      </c>
      <c r="F154" s="9">
        <f t="shared" si="41"/>
        <v>0.32645941509784704</v>
      </c>
      <c r="G154" s="9">
        <f t="shared" si="42"/>
        <v>1.0420039883821024</v>
      </c>
      <c r="H154" s="9">
        <f t="shared" si="43"/>
        <v>2.6567863415275426</v>
      </c>
      <c r="I154" s="9">
        <f t="shared" si="44"/>
        <v>3.3653490536273716</v>
      </c>
      <c r="J154" s="9">
        <f t="shared" si="45"/>
        <v>3.0631678969965628</v>
      </c>
      <c r="K154" s="11">
        <f t="shared" si="46"/>
        <v>0.38610038610038611</v>
      </c>
      <c r="L154" s="11">
        <f t="shared" si="47"/>
        <v>0.3058103975535168</v>
      </c>
      <c r="M154" s="11">
        <f t="shared" si="48"/>
        <v>0.33557046979865773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-0.2831551017623305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0.231392387047827</v>
      </c>
      <c r="Q154" s="11">
        <f>2*'OddsRatio_working_3-way'!K154*'OddsRatio_working_3-way'!L154*'OddsRatio_working_3-way'!M154</f>
        <v>7.9243968167064041E-2</v>
      </c>
      <c r="R154" s="11">
        <f t="shared" si="49"/>
        <v>0</v>
      </c>
      <c r="S154" s="11">
        <f t="shared" si="50"/>
        <v>-0.81719307053859436</v>
      </c>
      <c r="T154" s="11">
        <f t="shared" si="51"/>
        <v>-0.27986064059540899</v>
      </c>
      <c r="U154" s="11">
        <f>'OddsRatio_working_3-way'!S154-'OddsRatio_working_3-way'!R154^2/3</f>
        <v>-0.81719307053859436</v>
      </c>
      <c r="V154" s="11">
        <f>'OddsRatio_working_3-way'!S154*'OddsRatio_working_3-way'!R154/3-2*'OddsRatio_working_3-way'!R154^3/27-'OddsRatio_working_3-way'!T154</f>
        <v>0.27986064059540899</v>
      </c>
      <c r="W154" s="11">
        <f>'OddsRatio_working_3-way'!V154^2+4*'OddsRatio_working_3-way'!U154^3/27</f>
        <v>-2.5262028460386055E-3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0.14216907276242546</v>
      </c>
      <c r="Y154" s="11">
        <f>IF('OddsRatio_working_3-way'!W154&gt;=0,IF('OddsRatio_working_3-way'!V154+SQRT('OddsRatio_working_3-way'!W154)&gt;0,0,PI()),ACOS('OddsRatio_working_3-way'!V154/(2*'OddsRatio_working_3-way'!X154)))</f>
        <v>0.17769983738227713</v>
      </c>
      <c r="Z154" s="11">
        <f>'OddsRatio_working_3-way'!X154^(1/3)*COS('OddsRatio_working_3-way'!Y154/3)</f>
        <v>0.52100199419105131</v>
      </c>
      <c r="AA154" s="11">
        <f>'OddsRatio_working_3-way'!X154^(1/3)*COS(('OddsRatio_working_3-way'!Y154+2*PI())/3)</f>
        <v>-0.28725841048620077</v>
      </c>
      <c r="AB154" s="11">
        <f>'OddsRatio_working_3-way'!X154^(1/3)*COS(('OddsRatio_working_3-way'!Y154+4*PI())/3)</f>
        <v>-0.2337435837048506</v>
      </c>
      <c r="AC154" s="11">
        <f>'OddsRatio_working_3-way'!X154^(1/3)*SIN('OddsRatio_working_3-way'!Y154/3)</f>
        <v>3.0896799647848798E-2</v>
      </c>
      <c r="AD154" s="11">
        <f>'OddsRatio_working_3-way'!X154^(1/3)*SIN(('OddsRatio_working_3-way'!Y154+2*PI())/3)</f>
        <v>0.43575256256787853</v>
      </c>
      <c r="AE154" s="11">
        <f>'OddsRatio_working_3-way'!X154^(1/3)*SIN(('OddsRatio_working_3-way'!Y154+4*PI())/3)</f>
        <v>-0.46664936221572728</v>
      </c>
      <c r="AF154" s="11">
        <f>-'OddsRatio_working_3-way'!U154/(3*'OddsRatio_working_3-way'!X154^(1/3))*COS(('OddsRatio_working_3-way'!Y154)/3)</f>
        <v>0.52100199419105109</v>
      </c>
      <c r="AG154" s="11">
        <f>-'OddsRatio_working_3-way'!U154/(3*'OddsRatio_working_3-way'!X154^(1/3))*COS(('OddsRatio_working_3-way'!Y154+2*PI())/3)</f>
        <v>-0.28725841048620065</v>
      </c>
      <c r="AH154" s="11">
        <f>-'OddsRatio_working_3-way'!U154/(3*'OddsRatio_working_3-way'!X154^(1/3))*COS(('OddsRatio_working_3-way'!Y154+4*PI())/3)</f>
        <v>-0.23374358370485049</v>
      </c>
      <c r="AI154" s="11">
        <f>'OddsRatio_working_3-way'!U154/(3*'OddsRatio_working_3-way'!X154^(1/3))*SIN(('OddsRatio_working_3-way'!Y154)/3)</f>
        <v>-3.0896799647848784E-2</v>
      </c>
      <c r="AJ154" s="11">
        <f>'OddsRatio_working_3-way'!U154/(3*'OddsRatio_working_3-way'!X154^(1/3))*SIN(('OddsRatio_working_3-way'!Y154+2*PI())/3)</f>
        <v>-0.43575256256787837</v>
      </c>
      <c r="AK154" s="11">
        <f>'OddsRatio_working_3-way'!U154/(3*'OddsRatio_working_3-way'!X154^(1/3))*SIN(('OddsRatio_working_3-way'!Y154+4*PI())/3)</f>
        <v>0.46664936221572711</v>
      </c>
      <c r="AL154" s="11">
        <f>'OddsRatio_working_3-way'!Z154+'OddsRatio_working_3-way'!AF154</f>
        <v>1.0420039883821024</v>
      </c>
      <c r="AM154" s="11">
        <f>'OddsRatio_working_3-way'!AA154+'OddsRatio_working_3-way'!AG154</f>
        <v>-0.57451682097240142</v>
      </c>
      <c r="AN154" s="11">
        <f>'OddsRatio_working_3-way'!AB154+'OddsRatio_working_3-way'!AH154</f>
        <v>-0.46748716740970109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1.0420039883821024</v>
      </c>
      <c r="AS154" s="11">
        <f>IF(('OddsRatio_working_3-way'!X154=0),IF(Q154&gt;0,-Q154^(1/3),(-Q154)^(1/3)),'OddsRatio_working_3-way'!AM154-'OddsRatio_working_3-way'!R154/3)</f>
        <v>-0.57451682097240142</v>
      </c>
      <c r="AT154" s="11">
        <f>IF(('OddsRatio_working_3-way'!X154=0),IF(Q154&gt;0,-Q154^(1/3),(-Q154)^(1/3)),'OddsRatio_working_3-way'!AN154-'OddsRatio_working_3-way'!R154/3)</f>
        <v>-0.46748716740970109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1.33</v>
      </c>
      <c r="B155" s="4">
        <f>IF('True_Odds_Calculator_3-way'!B154="","",'True_Odds_Calculator_3-way'!B154)</f>
        <v>5.66</v>
      </c>
      <c r="C155" s="4">
        <f>IF('True_Odds_Calculator_3-way'!C154="","",'True_Odds_Calculator_3-way'!C154)</f>
        <v>9.75</v>
      </c>
      <c r="D155" s="9">
        <f t="shared" si="39"/>
        <v>0.73784676888896816</v>
      </c>
      <c r="E155" s="9">
        <f t="shared" si="40"/>
        <v>0.16619038277465389</v>
      </c>
      <c r="F155" s="9">
        <f t="shared" si="41"/>
        <v>9.5962848336377943E-2</v>
      </c>
      <c r="G155" s="9">
        <f t="shared" si="42"/>
        <v>1.0766513646670623</v>
      </c>
      <c r="H155" s="9">
        <f t="shared" si="43"/>
        <v>1.3552949503401308</v>
      </c>
      <c r="I155" s="9">
        <f t="shared" si="44"/>
        <v>6.0171953593485101</v>
      </c>
      <c r="J155" s="9">
        <f t="shared" si="45"/>
        <v>10.420699440836797</v>
      </c>
      <c r="K155" s="11">
        <f t="shared" si="46"/>
        <v>0.75187969924812026</v>
      </c>
      <c r="L155" s="11">
        <f t="shared" si="47"/>
        <v>0.17667844522968199</v>
      </c>
      <c r="M155" s="11">
        <f t="shared" si="48"/>
        <v>0.10256410256410256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-0.18333071057638672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0.18720353479512863</v>
      </c>
      <c r="Q155" s="11">
        <f>2*'OddsRatio_working_3-way'!K155*'OddsRatio_working_3-way'!L155*'OddsRatio_working_3-way'!M155</f>
        <v>2.7249422823162828E-2</v>
      </c>
      <c r="R155" s="11">
        <f t="shared" si="49"/>
        <v>0</v>
      </c>
      <c r="S155" s="11">
        <f t="shared" si="50"/>
        <v>-1.0211247979488316</v>
      </c>
      <c r="T155" s="11">
        <f t="shared" si="51"/>
        <v>-0.14863534176838888</v>
      </c>
      <c r="U155" s="11">
        <f>'OddsRatio_working_3-way'!S155-'OddsRatio_working_3-way'!R155^2/3</f>
        <v>-1.0211247979488316</v>
      </c>
      <c r="V155" s="11">
        <f>'OddsRatio_working_3-way'!S155*'OddsRatio_working_3-way'!R155/3-2*'OddsRatio_working_3-way'!R155^3/27-'OddsRatio_working_3-way'!T155</f>
        <v>0.14863534176838888</v>
      </c>
      <c r="W155" s="11">
        <f>'OddsRatio_working_3-way'!V155^2+4*'OddsRatio_working_3-way'!U155^3/27</f>
        <v>-0.13564421550368416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0.19858038695090832</v>
      </c>
      <c r="Y155" s="11">
        <f>IF('OddsRatio_working_3-way'!W155&gt;=0,IF('OddsRatio_working_3-way'!V155+SQRT('OddsRatio_working_3-way'!W155)&gt;0,0,PI()),ACOS('OddsRatio_working_3-way'!V155/(2*'OddsRatio_working_3-way'!X155)))</f>
        <v>1.1872141016691196</v>
      </c>
      <c r="Z155" s="11">
        <f>'OddsRatio_working_3-way'!X155^(1/3)*COS('OddsRatio_working_3-way'!Y155/3)</f>
        <v>0.53832568233353106</v>
      </c>
      <c r="AA155" s="11">
        <f>'OddsRatio_working_3-way'!X155^(1/3)*COS(('OddsRatio_working_3-way'!Y155+2*PI())/3)</f>
        <v>-0.46393269071312504</v>
      </c>
      <c r="AB155" s="11">
        <f>'OddsRatio_working_3-way'!X155^(1/3)*COS(('OddsRatio_working_3-way'!Y155+4*PI())/3)</f>
        <v>-7.4392991620406176E-2</v>
      </c>
      <c r="AC155" s="11">
        <f>'OddsRatio_working_3-way'!X155^(1/3)*SIN('OddsRatio_working_3-way'!Y155/3)</f>
        <v>0.22490085013122713</v>
      </c>
      <c r="AD155" s="11">
        <f>'OddsRatio_working_3-way'!X155^(1/3)*SIN(('OddsRatio_working_3-way'!Y155+2*PI())/3)</f>
        <v>0.35375329134481615</v>
      </c>
      <c r="AE155" s="11">
        <f>'OddsRatio_working_3-way'!X155^(1/3)*SIN(('OddsRatio_working_3-way'!Y155+4*PI())/3)</f>
        <v>-0.57865414147604322</v>
      </c>
      <c r="AF155" s="11">
        <f>-'OddsRatio_working_3-way'!U155/(3*'OddsRatio_working_3-way'!X155^(1/3))*COS(('OddsRatio_working_3-way'!Y155)/3)</f>
        <v>0.53832568233353117</v>
      </c>
      <c r="AG155" s="11">
        <f>-'OddsRatio_working_3-way'!U155/(3*'OddsRatio_working_3-way'!X155^(1/3))*COS(('OddsRatio_working_3-way'!Y155+2*PI())/3)</f>
        <v>-0.4639326907131251</v>
      </c>
      <c r="AH155" s="11">
        <f>-'OddsRatio_working_3-way'!U155/(3*'OddsRatio_working_3-way'!X155^(1/3))*COS(('OddsRatio_working_3-way'!Y155+4*PI())/3)</f>
        <v>-7.439299162040619E-2</v>
      </c>
      <c r="AI155" s="11">
        <f>'OddsRatio_working_3-way'!U155/(3*'OddsRatio_working_3-way'!X155^(1/3))*SIN(('OddsRatio_working_3-way'!Y155)/3)</f>
        <v>-0.22490085013122715</v>
      </c>
      <c r="AJ155" s="11">
        <f>'OddsRatio_working_3-way'!U155/(3*'OddsRatio_working_3-way'!X155^(1/3))*SIN(('OddsRatio_working_3-way'!Y155+2*PI())/3)</f>
        <v>-0.3537532913448162</v>
      </c>
      <c r="AK155" s="11">
        <f>'OddsRatio_working_3-way'!U155/(3*'OddsRatio_working_3-way'!X155^(1/3))*SIN(('OddsRatio_working_3-way'!Y155+4*PI())/3)</f>
        <v>0.57865414147604333</v>
      </c>
      <c r="AL155" s="11">
        <f>'OddsRatio_working_3-way'!Z155+'OddsRatio_working_3-way'!AF155</f>
        <v>1.0766513646670623</v>
      </c>
      <c r="AM155" s="11">
        <f>'OddsRatio_working_3-way'!AA155+'OddsRatio_working_3-way'!AG155</f>
        <v>-0.92786538142625008</v>
      </c>
      <c r="AN155" s="11">
        <f>'OddsRatio_working_3-way'!AB155+'OddsRatio_working_3-way'!AH155</f>
        <v>-0.14878598324081238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1.0766513646670623</v>
      </c>
      <c r="AS155" s="11">
        <f>IF(('OddsRatio_working_3-way'!X155=0),IF(Q155&gt;0,-Q155^(1/3),(-Q155)^(1/3)),'OddsRatio_working_3-way'!AM155-'OddsRatio_working_3-way'!R155/3)</f>
        <v>-0.92786538142625008</v>
      </c>
      <c r="AT155" s="11">
        <f>IF(('OddsRatio_working_3-way'!X155=0),IF(Q155&gt;0,-Q155^(1/3),(-Q155)^(1/3)),'OddsRatio_working_3-way'!AN155-'OddsRatio_working_3-way'!R155/3)</f>
        <v>-0.14878598324081238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1.86</v>
      </c>
      <c r="B156" s="4">
        <f>IF('True_Odds_Calculator_3-way'!B155="","",'True_Odds_Calculator_3-way'!B155)</f>
        <v>3.92</v>
      </c>
      <c r="C156" s="4">
        <f>IF('True_Odds_Calculator_3-way'!C155="","",'True_Odds_Calculator_3-way'!C155)</f>
        <v>4.22</v>
      </c>
      <c r="D156" s="9">
        <f t="shared" si="39"/>
        <v>0.52561404385155586</v>
      </c>
      <c r="E156" s="9">
        <f t="shared" si="40"/>
        <v>0.24603714852589059</v>
      </c>
      <c r="F156" s="9">
        <f t="shared" si="41"/>
        <v>0.22834880762255358</v>
      </c>
      <c r="G156" s="9">
        <f t="shared" si="42"/>
        <v>1.0494612603474915</v>
      </c>
      <c r="H156" s="9">
        <f t="shared" si="43"/>
        <v>1.9025366838988427</v>
      </c>
      <c r="I156" s="9">
        <f t="shared" si="44"/>
        <v>4.0644268802146746</v>
      </c>
      <c r="J156" s="9">
        <f t="shared" si="45"/>
        <v>4.379265258318922</v>
      </c>
      <c r="K156" s="11">
        <f t="shared" si="46"/>
        <v>0.5376344086021505</v>
      </c>
      <c r="L156" s="11">
        <f t="shared" si="47"/>
        <v>0.25510204081632654</v>
      </c>
      <c r="M156" s="11">
        <f t="shared" si="48"/>
        <v>0.23696682464454977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-0.26280021257853403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0.22750271183232507</v>
      </c>
      <c r="Q156" s="11">
        <f>2*'OddsRatio_working_3-way'!K156*'OddsRatio_working_3-way'!L156*'OddsRatio_working_3-way'!M156</f>
        <v>6.5000774809235731E-2</v>
      </c>
      <c r="R156" s="11">
        <f t="shared" si="49"/>
        <v>0</v>
      </c>
      <c r="S156" s="11">
        <f t="shared" si="50"/>
        <v>-0.86568693990054968</v>
      </c>
      <c r="T156" s="11">
        <f t="shared" si="51"/>
        <v>-0.24733912568587132</v>
      </c>
      <c r="U156" s="11">
        <f>'OddsRatio_working_3-way'!S156-'OddsRatio_working_3-way'!R156^2/3</f>
        <v>-0.86568693990054968</v>
      </c>
      <c r="V156" s="11">
        <f>'OddsRatio_working_3-way'!S156*'OddsRatio_working_3-way'!R156/3-2*'OddsRatio_working_3-way'!R156^3/27-'OddsRatio_working_3-way'!T156</f>
        <v>0.24733912568587132</v>
      </c>
      <c r="W156" s="11">
        <f>'OddsRatio_working_3-way'!V156^2+4*'OddsRatio_working_3-way'!U156^3/27</f>
        <v>-3.493562456283051E-2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0.1550098929567737</v>
      </c>
      <c r="Y156" s="11">
        <f>IF('OddsRatio_working_3-way'!W156&gt;=0,IF('OddsRatio_working_3-way'!V156+SQRT('OddsRatio_working_3-way'!W156)&gt;0,0,PI()),ACOS('OddsRatio_working_3-way'!V156/(2*'OddsRatio_working_3-way'!X156)))</f>
        <v>0.64713029234007602</v>
      </c>
      <c r="Z156" s="11">
        <f>'OddsRatio_working_3-way'!X156^(1/3)*COS('OddsRatio_working_3-way'!Y156/3)</f>
        <v>0.52473063017374566</v>
      </c>
      <c r="AA156" s="11">
        <f>'OddsRatio_working_3-way'!X156^(1/3)*COS(('OddsRatio_working_3-way'!Y156+2*PI())/3)</f>
        <v>-0.36193970583688045</v>
      </c>
      <c r="AB156" s="11">
        <f>'OddsRatio_working_3-way'!X156^(1/3)*COS(('OddsRatio_working_3-way'!Y156+4*PI())/3)</f>
        <v>-0.16279092433686532</v>
      </c>
      <c r="AC156" s="11">
        <f>'OddsRatio_working_3-way'!X156^(1/3)*SIN('OddsRatio_working_3-way'!Y156/3)</f>
        <v>0.11497860260781984</v>
      </c>
      <c r="AD156" s="11">
        <f>'OddsRatio_working_3-way'!X156^(1/3)*SIN(('OddsRatio_working_3-way'!Y156+2*PI())/3)</f>
        <v>0.3969407545703712</v>
      </c>
      <c r="AE156" s="11">
        <f>'OddsRatio_working_3-way'!X156^(1/3)*SIN(('OddsRatio_working_3-way'!Y156+4*PI())/3)</f>
        <v>-0.51191935717819093</v>
      </c>
      <c r="AF156" s="11">
        <f>-'OddsRatio_working_3-way'!U156/(3*'OddsRatio_working_3-way'!X156^(1/3))*COS(('OddsRatio_working_3-way'!Y156)/3)</f>
        <v>0.52473063017374577</v>
      </c>
      <c r="AG156" s="11">
        <f>-'OddsRatio_working_3-way'!U156/(3*'OddsRatio_working_3-way'!X156^(1/3))*COS(('OddsRatio_working_3-way'!Y156+2*PI())/3)</f>
        <v>-0.36193970583688051</v>
      </c>
      <c r="AH156" s="11">
        <f>-'OddsRatio_working_3-way'!U156/(3*'OddsRatio_working_3-way'!X156^(1/3))*COS(('OddsRatio_working_3-way'!Y156+4*PI())/3)</f>
        <v>-0.16279092433686537</v>
      </c>
      <c r="AI156" s="11">
        <f>'OddsRatio_working_3-way'!U156/(3*'OddsRatio_working_3-way'!X156^(1/3))*SIN(('OddsRatio_working_3-way'!Y156)/3)</f>
        <v>-0.11497860260781986</v>
      </c>
      <c r="AJ156" s="11">
        <f>'OddsRatio_working_3-way'!U156/(3*'OddsRatio_working_3-way'!X156^(1/3))*SIN(('OddsRatio_working_3-way'!Y156+2*PI())/3)</f>
        <v>-0.39694075457037126</v>
      </c>
      <c r="AK156" s="11">
        <f>'OddsRatio_working_3-way'!U156/(3*'OddsRatio_working_3-way'!X156^(1/3))*SIN(('OddsRatio_working_3-way'!Y156+4*PI())/3)</f>
        <v>0.51191935717819104</v>
      </c>
      <c r="AL156" s="11">
        <f>'OddsRatio_working_3-way'!Z156+'OddsRatio_working_3-way'!AF156</f>
        <v>1.0494612603474915</v>
      </c>
      <c r="AM156" s="11">
        <f>'OddsRatio_working_3-way'!AA156+'OddsRatio_working_3-way'!AG156</f>
        <v>-0.72387941167376102</v>
      </c>
      <c r="AN156" s="11">
        <f>'OddsRatio_working_3-way'!AB156+'OddsRatio_working_3-way'!AH156</f>
        <v>-0.32558184867373069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1.0494612603474915</v>
      </c>
      <c r="AS156" s="11">
        <f>IF(('OddsRatio_working_3-way'!X156=0),IF(Q156&gt;0,-Q156^(1/3),(-Q156)^(1/3)),'OddsRatio_working_3-way'!AM156-'OddsRatio_working_3-way'!R156/3)</f>
        <v>-0.72387941167376102</v>
      </c>
      <c r="AT156" s="11">
        <f>IF(('OddsRatio_working_3-way'!X156=0),IF(Q156&gt;0,-Q156^(1/3),(-Q156)^(1/3)),'OddsRatio_working_3-way'!AN156-'OddsRatio_working_3-way'!R156/3)</f>
        <v>-0.32558184867373069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1.48</v>
      </c>
      <c r="B157" s="4">
        <f>IF('True_Odds_Calculator_3-way'!B156="","",'True_Odds_Calculator_3-way'!B156)</f>
        <v>4.83</v>
      </c>
      <c r="C157" s="4">
        <f>IF('True_Odds_Calculator_3-way'!C156="","",'True_Odds_Calculator_3-way'!C156)</f>
        <v>6.78</v>
      </c>
      <c r="D157" s="9">
        <f t="shared" si="39"/>
        <v>0.66245365128867595</v>
      </c>
      <c r="E157" s="9">
        <f t="shared" si="40"/>
        <v>0.197406039110017</v>
      </c>
      <c r="F157" s="9">
        <f t="shared" si="41"/>
        <v>0.14014030960130691</v>
      </c>
      <c r="G157" s="9">
        <f t="shared" si="42"/>
        <v>1.0615407711124796</v>
      </c>
      <c r="H157" s="9">
        <f t="shared" si="43"/>
        <v>1.50953957013399</v>
      </c>
      <c r="I157" s="9">
        <f t="shared" si="44"/>
        <v>5.0657011533607985</v>
      </c>
      <c r="J157" s="9">
        <f t="shared" si="45"/>
        <v>7.1357056570301332</v>
      </c>
      <c r="K157" s="11">
        <f t="shared" si="46"/>
        <v>0.67567567567567566</v>
      </c>
      <c r="L157" s="11">
        <f t="shared" si="47"/>
        <v>0.20703933747412007</v>
      </c>
      <c r="M157" s="11">
        <f t="shared" si="48"/>
        <v>0.14749262536873156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-0.21924480408512714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0.20818652984870761</v>
      </c>
      <c r="Q157" s="11">
        <f>2*'OddsRatio_working_3-way'!K157*'OddsRatio_working_3-way'!L157*'OddsRatio_working_3-way'!M157</f>
        <v>4.1265912754946989E-2</v>
      </c>
      <c r="R157" s="11">
        <f t="shared" si="49"/>
        <v>0</v>
      </c>
      <c r="S157" s="11">
        <f t="shared" si="50"/>
        <v>-0.94956197807029497</v>
      </c>
      <c r="T157" s="11">
        <f t="shared" si="51"/>
        <v>-0.18821842974634187</v>
      </c>
      <c r="U157" s="11">
        <f>'OddsRatio_working_3-way'!S157-'OddsRatio_working_3-way'!R157^2/3</f>
        <v>-0.94956197807029497</v>
      </c>
      <c r="V157" s="11">
        <f>'OddsRatio_working_3-way'!S157*'OddsRatio_working_3-way'!R157/3-2*'OddsRatio_working_3-way'!R157^3/27-'OddsRatio_working_3-way'!T157</f>
        <v>0.18821842974634187</v>
      </c>
      <c r="W157" s="11">
        <f>'OddsRatio_working_3-way'!V157^2+4*'OddsRatio_working_3-way'!U157^3/27</f>
        <v>-9.1416726755885719E-2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0.17807505724557859</v>
      </c>
      <c r="Y157" s="11">
        <f>IF('OddsRatio_working_3-way'!W157&gt;=0,IF('OddsRatio_working_3-way'!V157+SQRT('OddsRatio_working_3-way'!W157)&gt;0,0,PI()),ACOS('OddsRatio_working_3-way'!V157/(2*'OddsRatio_working_3-way'!X157)))</f>
        <v>1.0139864988122584</v>
      </c>
      <c r="Z157" s="11">
        <f>'OddsRatio_working_3-way'!X157^(1/3)*COS('OddsRatio_working_3-way'!Y157/3)</f>
        <v>0.5307703855562399</v>
      </c>
      <c r="AA157" s="11">
        <f>'OddsRatio_working_3-way'!X157^(1/3)*COS(('OddsRatio_working_3-way'!Y157+2*PI())/3)</f>
        <v>-0.42694816155479898</v>
      </c>
      <c r="AB157" s="11">
        <f>'OddsRatio_working_3-way'!X157^(1/3)*COS(('OddsRatio_working_3-way'!Y157+4*PI())/3)</f>
        <v>-0.10382222400144105</v>
      </c>
      <c r="AC157" s="11">
        <f>'OddsRatio_working_3-way'!X157^(1/3)*SIN('OddsRatio_working_3-way'!Y157/3)</f>
        <v>0.18655684702858147</v>
      </c>
      <c r="AD157" s="11">
        <f>'OddsRatio_working_3-way'!X157^(1/3)*SIN(('OddsRatio_working_3-way'!Y157+2*PI())/3)</f>
        <v>0.36638221395387416</v>
      </c>
      <c r="AE157" s="11">
        <f>'OddsRatio_working_3-way'!X157^(1/3)*SIN(('OddsRatio_working_3-way'!Y157+4*PI())/3)</f>
        <v>-0.5529390609824556</v>
      </c>
      <c r="AF157" s="11">
        <f>-'OddsRatio_working_3-way'!U157/(3*'OddsRatio_working_3-way'!X157^(1/3))*COS(('OddsRatio_working_3-way'!Y157)/3)</f>
        <v>0.53077038555623968</v>
      </c>
      <c r="AG157" s="11">
        <f>-'OddsRatio_working_3-way'!U157/(3*'OddsRatio_working_3-way'!X157^(1/3))*COS(('OddsRatio_working_3-way'!Y157+2*PI())/3)</f>
        <v>-0.42694816155479881</v>
      </c>
      <c r="AH157" s="11">
        <f>-'OddsRatio_working_3-way'!U157/(3*'OddsRatio_working_3-way'!X157^(1/3))*COS(('OddsRatio_working_3-way'!Y157+4*PI())/3)</f>
        <v>-0.103822224001441</v>
      </c>
      <c r="AI157" s="11">
        <f>'OddsRatio_working_3-way'!U157/(3*'OddsRatio_working_3-way'!X157^(1/3))*SIN(('OddsRatio_working_3-way'!Y157)/3)</f>
        <v>-0.18655684702858139</v>
      </c>
      <c r="AJ157" s="11">
        <f>'OddsRatio_working_3-way'!U157/(3*'OddsRatio_working_3-way'!X157^(1/3))*SIN(('OddsRatio_working_3-way'!Y157+2*PI())/3)</f>
        <v>-0.36638221395387399</v>
      </c>
      <c r="AK157" s="11">
        <f>'OddsRatio_working_3-way'!U157/(3*'OddsRatio_working_3-way'!X157^(1/3))*SIN(('OddsRatio_working_3-way'!Y157+4*PI())/3)</f>
        <v>0.55293906098245538</v>
      </c>
      <c r="AL157" s="11">
        <f>'OddsRatio_working_3-way'!Z157+'OddsRatio_working_3-way'!AF157</f>
        <v>1.0615407711124796</v>
      </c>
      <c r="AM157" s="11">
        <f>'OddsRatio_working_3-way'!AA157+'OddsRatio_working_3-way'!AG157</f>
        <v>-0.85389632310959773</v>
      </c>
      <c r="AN157" s="11">
        <f>'OddsRatio_working_3-way'!AB157+'OddsRatio_working_3-way'!AH157</f>
        <v>-0.20764444800288206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1.0615407711124796</v>
      </c>
      <c r="AS157" s="11">
        <f>IF(('OddsRatio_working_3-way'!X157=0),IF(Q157&gt;0,-Q157^(1/3),(-Q157)^(1/3)),'OddsRatio_working_3-way'!AM157-'OddsRatio_working_3-way'!R157/3)</f>
        <v>-0.85389632310959773</v>
      </c>
      <c r="AT157" s="11">
        <f>IF(('OddsRatio_working_3-way'!X157=0),IF(Q157&gt;0,-Q157^(1/3),(-Q157)^(1/3)),'OddsRatio_working_3-way'!AN157-'OddsRatio_working_3-way'!R157/3)</f>
        <v>-0.20764444800288206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3.06</v>
      </c>
      <c r="B158" s="4">
        <f>IF('True_Odds_Calculator_3-way'!B157="","",'True_Odds_Calculator_3-way'!B157)</f>
        <v>3.86</v>
      </c>
      <c r="C158" s="4">
        <f>IF('True_Odds_Calculator_3-way'!C157="","",'True_Odds_Calculator_3-way'!C157)</f>
        <v>2.2599999999999998</v>
      </c>
      <c r="D158" s="9">
        <f t="shared" si="39"/>
        <v>0.31734005312347097</v>
      </c>
      <c r="E158" s="9">
        <f t="shared" si="40"/>
        <v>0.25083975925001883</v>
      </c>
      <c r="F158" s="9">
        <f t="shared" si="41"/>
        <v>0.43182018762651037</v>
      </c>
      <c r="G158" s="9">
        <f t="shared" si="42"/>
        <v>1.0442688228754207</v>
      </c>
      <c r="H158" s="9">
        <f t="shared" si="43"/>
        <v>3.1511937751233661</v>
      </c>
      <c r="I158" s="9">
        <f t="shared" si="44"/>
        <v>3.9866088334237024</v>
      </c>
      <c r="J158" s="9">
        <f t="shared" si="45"/>
        <v>2.3157787168230293</v>
      </c>
      <c r="K158" s="11">
        <f t="shared" si="46"/>
        <v>0.32679738562091504</v>
      </c>
      <c r="L158" s="11">
        <f t="shared" si="47"/>
        <v>0.2590673575129534</v>
      </c>
      <c r="M158" s="11">
        <f t="shared" si="48"/>
        <v>0.44247787610619471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-0.27809080438998479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0.23151082616548846</v>
      </c>
      <c r="Q158" s="11">
        <f>2*'OddsRatio_working_3-way'!K158*'OddsRatio_working_3-way'!L158*'OddsRatio_working_3-way'!M158</f>
        <v>7.4922597464559371E-2</v>
      </c>
      <c r="R158" s="11">
        <f t="shared" si="49"/>
        <v>0</v>
      </c>
      <c r="S158" s="11">
        <f t="shared" si="50"/>
        <v>-0.83250083250083229</v>
      </c>
      <c r="T158" s="11">
        <f t="shared" si="51"/>
        <v>-0.26941774514590044</v>
      </c>
      <c r="U158" s="11">
        <f>'OddsRatio_working_3-way'!S158-'OddsRatio_working_3-way'!R158^2/3</f>
        <v>-0.83250083250083229</v>
      </c>
      <c r="V158" s="11">
        <f>'OddsRatio_working_3-way'!S158*'OddsRatio_working_3-way'!R158/3-2*'OddsRatio_working_3-way'!R158^3/27-'OddsRatio_working_3-way'!T158</f>
        <v>0.26941774514590044</v>
      </c>
      <c r="W158" s="11">
        <f>'OddsRatio_working_3-way'!V158^2+4*'OddsRatio_working_3-way'!U158^3/27</f>
        <v>-1.2891272531823941E-2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0.14618241509439953</v>
      </c>
      <c r="Y158" s="11">
        <f>IF('OddsRatio_working_3-way'!W158&gt;=0,IF('OddsRatio_working_3-way'!V158+SQRT('OddsRatio_working_3-way'!W158)&gt;0,0,PI()),ACOS('OddsRatio_working_3-way'!V158/(2*'OddsRatio_working_3-way'!X158)))</f>
        <v>0.39883985325045779</v>
      </c>
      <c r="Z158" s="11">
        <f>'OddsRatio_working_3-way'!X158^(1/3)*COS('OddsRatio_working_3-way'!Y158/3)</f>
        <v>0.52213441143771033</v>
      </c>
      <c r="AA158" s="11">
        <f>'OddsRatio_working_3-way'!X158^(1/3)*COS(('OddsRatio_working_3-way'!Y158+2*PI())/3)</f>
        <v>-0.32153993031147621</v>
      </c>
      <c r="AB158" s="11">
        <f>'OddsRatio_working_3-way'!X158^(1/3)*COS(('OddsRatio_working_3-way'!Y158+4*PI())/3)</f>
        <v>-0.20059448112623415</v>
      </c>
      <c r="AC158" s="11">
        <f>'OddsRatio_working_3-way'!X158^(1/3)*SIN('OddsRatio_working_3-way'!Y158/3)</f>
        <v>6.9827887644359779E-2</v>
      </c>
      <c r="AD158" s="11">
        <f>'OddsRatio_working_3-way'!X158^(1/3)*SIN(('OddsRatio_working_3-way'!Y158+2*PI())/3)</f>
        <v>0.41726772067291334</v>
      </c>
      <c r="AE158" s="11">
        <f>'OddsRatio_working_3-way'!X158^(1/3)*SIN(('OddsRatio_working_3-way'!Y158+4*PI())/3)</f>
        <v>-0.48709560831727311</v>
      </c>
      <c r="AF158" s="11">
        <f>-'OddsRatio_working_3-way'!U158/(3*'OddsRatio_working_3-way'!X158^(1/3))*COS(('OddsRatio_working_3-way'!Y158)/3)</f>
        <v>0.52213441143771033</v>
      </c>
      <c r="AG158" s="11">
        <f>-'OddsRatio_working_3-way'!U158/(3*'OddsRatio_working_3-way'!X158^(1/3))*COS(('OddsRatio_working_3-way'!Y158+2*PI())/3)</f>
        <v>-0.32153993031147621</v>
      </c>
      <c r="AH158" s="11">
        <f>-'OddsRatio_working_3-way'!U158/(3*'OddsRatio_working_3-way'!X158^(1/3))*COS(('OddsRatio_working_3-way'!Y158+4*PI())/3)</f>
        <v>-0.20059448112623415</v>
      </c>
      <c r="AI158" s="11">
        <f>'OddsRatio_working_3-way'!U158/(3*'OddsRatio_working_3-way'!X158^(1/3))*SIN(('OddsRatio_working_3-way'!Y158)/3)</f>
        <v>-6.9827887644359779E-2</v>
      </c>
      <c r="AJ158" s="11">
        <f>'OddsRatio_working_3-way'!U158/(3*'OddsRatio_working_3-way'!X158^(1/3))*SIN(('OddsRatio_working_3-way'!Y158+2*PI())/3)</f>
        <v>-0.41726772067291334</v>
      </c>
      <c r="AK158" s="11">
        <f>'OddsRatio_working_3-way'!U158/(3*'OddsRatio_working_3-way'!X158^(1/3))*SIN(('OddsRatio_working_3-way'!Y158+4*PI())/3)</f>
        <v>0.48709560831727311</v>
      </c>
      <c r="AL158" s="11">
        <f>'OddsRatio_working_3-way'!Z158+'OddsRatio_working_3-way'!AF158</f>
        <v>1.0442688228754207</v>
      </c>
      <c r="AM158" s="11">
        <f>'OddsRatio_working_3-way'!AA158+'OddsRatio_working_3-way'!AG158</f>
        <v>-0.64307986062295242</v>
      </c>
      <c r="AN158" s="11">
        <f>'OddsRatio_working_3-way'!AB158+'OddsRatio_working_3-way'!AH158</f>
        <v>-0.40118896225246831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1.0442688228754207</v>
      </c>
      <c r="AS158" s="11">
        <f>IF(('OddsRatio_working_3-way'!X158=0),IF(Q158&gt;0,-Q158^(1/3),(-Q158)^(1/3)),'OddsRatio_working_3-way'!AM158-'OddsRatio_working_3-way'!R158/3)</f>
        <v>-0.64307986062295242</v>
      </c>
      <c r="AT158" s="11">
        <f>IF(('OddsRatio_working_3-way'!X158=0),IF(Q158&gt;0,-Q158^(1/3),(-Q158)^(1/3)),'OddsRatio_working_3-way'!AN158-'OddsRatio_working_3-way'!R158/3)</f>
        <v>-0.40118896225246831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3.15</v>
      </c>
      <c r="B159" s="4">
        <f>IF('True_Odds_Calculator_3-way'!B158="","",'True_Odds_Calculator_3-way'!B158)</f>
        <v>3.14</v>
      </c>
      <c r="C159" s="4">
        <f>IF('True_Odds_Calculator_3-way'!C158="","",'True_Odds_Calculator_3-way'!C158)</f>
        <v>2.5499999999999998</v>
      </c>
      <c r="D159" s="9">
        <f t="shared" si="39"/>
        <v>0.30841493130293424</v>
      </c>
      <c r="E159" s="9">
        <f t="shared" si="40"/>
        <v>0.30941020328756785</v>
      </c>
      <c r="F159" s="9">
        <f t="shared" si="41"/>
        <v>0.38217486540949797</v>
      </c>
      <c r="G159" s="9">
        <f t="shared" si="42"/>
        <v>1.0429698473211642</v>
      </c>
      <c r="H159" s="9">
        <f t="shared" si="43"/>
        <v>3.2423851717405037</v>
      </c>
      <c r="I159" s="9">
        <f t="shared" si="44"/>
        <v>3.2319554732672908</v>
      </c>
      <c r="J159" s="9">
        <f t="shared" si="45"/>
        <v>2.6166032633478036</v>
      </c>
      <c r="K159" s="11">
        <f t="shared" si="46"/>
        <v>0.31746031746031744</v>
      </c>
      <c r="L159" s="11">
        <f t="shared" si="47"/>
        <v>0.31847133757961782</v>
      </c>
      <c r="M159" s="11">
        <f t="shared" si="48"/>
        <v>0.39215686274509809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-0.282750609090062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0.23154343124369353</v>
      </c>
      <c r="Q159" s="11">
        <f>2*'OddsRatio_working_3-way'!K159*'OddsRatio_working_3-way'!L159*'OddsRatio_working_3-way'!M159</f>
        <v>7.9295695631401888E-2</v>
      </c>
      <c r="R159" s="11">
        <f t="shared" si="49"/>
        <v>0</v>
      </c>
      <c r="S159" s="11">
        <f t="shared" si="50"/>
        <v>-0.81889631286326281</v>
      </c>
      <c r="T159" s="11">
        <f t="shared" si="51"/>
        <v>-0.28044394276139134</v>
      </c>
      <c r="U159" s="11">
        <f>'OddsRatio_working_3-way'!S159-'OddsRatio_working_3-way'!R159^2/3</f>
        <v>-0.81889631286326281</v>
      </c>
      <c r="V159" s="11">
        <f>'OddsRatio_working_3-way'!S159*'OddsRatio_working_3-way'!R159/3-2*'OddsRatio_working_3-way'!R159^3/27-'OddsRatio_working_3-way'!T159</f>
        <v>0.28044394276139134</v>
      </c>
      <c r="W159" s="11">
        <f>'OddsRatio_working_3-way'!V159^2+4*'OddsRatio_working_3-way'!U159^3/27</f>
        <v>-2.705956087196898E-3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0.14261378011849998</v>
      </c>
      <c r="Y159" s="11">
        <f>IF('OddsRatio_working_3-way'!W159&gt;=0,IF('OddsRatio_working_3-way'!V159+SQRT('OddsRatio_working_3-way'!W159)&gt;0,0,PI()),ACOS('OddsRatio_working_3-way'!V159/(2*'OddsRatio_working_3-way'!X159)))</f>
        <v>0.1834029522392826</v>
      </c>
      <c r="Z159" s="11">
        <f>'OddsRatio_working_3-way'!X159^(1/3)*COS('OddsRatio_working_3-way'!Y159/3)</f>
        <v>0.52148492366058219</v>
      </c>
      <c r="AA159" s="11">
        <f>'OddsRatio_working_3-way'!X159^(1/3)*COS(('OddsRatio_working_3-way'!Y159+2*PI())/3)</f>
        <v>-0.2883863402096602</v>
      </c>
      <c r="AB159" s="11">
        <f>'OddsRatio_working_3-way'!X159^(1/3)*COS(('OddsRatio_working_3-way'!Y159+4*PI())/3)</f>
        <v>-0.23309858345092216</v>
      </c>
      <c r="AC159" s="11">
        <f>'OddsRatio_working_3-way'!X159^(1/3)*SIN('OddsRatio_working_3-way'!Y159/3)</f>
        <v>3.1920401247548191E-2</v>
      </c>
      <c r="AD159" s="11">
        <f>'OddsRatio_working_3-way'!X159^(1/3)*SIN(('OddsRatio_working_3-way'!Y159+2*PI())/3)</f>
        <v>0.43565899095687888</v>
      </c>
      <c r="AE159" s="11">
        <f>'OddsRatio_working_3-way'!X159^(1/3)*SIN(('OddsRatio_working_3-way'!Y159+4*PI())/3)</f>
        <v>-0.46757939220442679</v>
      </c>
      <c r="AF159" s="11">
        <f>-'OddsRatio_working_3-way'!U159/(3*'OddsRatio_working_3-way'!X159^(1/3))*COS(('OddsRatio_working_3-way'!Y159)/3)</f>
        <v>0.52148492366058197</v>
      </c>
      <c r="AG159" s="11">
        <f>-'OddsRatio_working_3-way'!U159/(3*'OddsRatio_working_3-way'!X159^(1/3))*COS(('OddsRatio_working_3-way'!Y159+2*PI())/3)</f>
        <v>-0.28838634020966003</v>
      </c>
      <c r="AH159" s="11">
        <f>-'OddsRatio_working_3-way'!U159/(3*'OddsRatio_working_3-way'!X159^(1/3))*COS(('OddsRatio_working_3-way'!Y159+4*PI())/3)</f>
        <v>-0.23309858345092208</v>
      </c>
      <c r="AI159" s="11">
        <f>'OddsRatio_working_3-way'!U159/(3*'OddsRatio_working_3-way'!X159^(1/3))*SIN(('OddsRatio_working_3-way'!Y159)/3)</f>
        <v>-3.1920401247548177E-2</v>
      </c>
      <c r="AJ159" s="11">
        <f>'OddsRatio_working_3-way'!U159/(3*'OddsRatio_working_3-way'!X159^(1/3))*SIN(('OddsRatio_working_3-way'!Y159+2*PI())/3)</f>
        <v>-0.43565899095687871</v>
      </c>
      <c r="AK159" s="11">
        <f>'OddsRatio_working_3-way'!U159/(3*'OddsRatio_working_3-way'!X159^(1/3))*SIN(('OddsRatio_working_3-way'!Y159+4*PI())/3)</f>
        <v>0.46757939220442657</v>
      </c>
      <c r="AL159" s="11">
        <f>'OddsRatio_working_3-way'!Z159+'OddsRatio_working_3-way'!AF159</f>
        <v>1.0429698473211642</v>
      </c>
      <c r="AM159" s="11">
        <f>'OddsRatio_working_3-way'!AA159+'OddsRatio_working_3-way'!AG159</f>
        <v>-0.57677268041932028</v>
      </c>
      <c r="AN159" s="11">
        <f>'OddsRatio_working_3-way'!AB159+'OddsRatio_working_3-way'!AH159</f>
        <v>-0.46619716690184421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1.0429698473211642</v>
      </c>
      <c r="AS159" s="11">
        <f>IF(('OddsRatio_working_3-way'!X159=0),IF(Q159&gt;0,-Q159^(1/3),(-Q159)^(1/3)),'OddsRatio_working_3-way'!AM159-'OddsRatio_working_3-way'!R159/3)</f>
        <v>-0.57677268041932028</v>
      </c>
      <c r="AT159" s="11">
        <f>IF(('OddsRatio_working_3-way'!X159=0),IF(Q159&gt;0,-Q159^(1/3),(-Q159)^(1/3)),'OddsRatio_working_3-way'!AN159-'OddsRatio_working_3-way'!R159/3)</f>
        <v>-0.46619716690184421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4.92</v>
      </c>
      <c r="B160" s="4">
        <f>IF('True_Odds_Calculator_3-way'!B159="","",'True_Odds_Calculator_3-way'!B159)</f>
        <v>3.43</v>
      </c>
      <c r="C160" s="4">
        <f>IF('True_Odds_Calculator_3-way'!C159="","",'True_Odds_Calculator_3-way'!C159)</f>
        <v>1.87</v>
      </c>
      <c r="D160" s="9">
        <f t="shared" si="39"/>
        <v>0.19555844630772601</v>
      </c>
      <c r="E160" s="9">
        <f t="shared" si="40"/>
        <v>0.28169109870755432</v>
      </c>
      <c r="F160" s="9">
        <f t="shared" si="41"/>
        <v>0.52275045498471984</v>
      </c>
      <c r="G160" s="9">
        <f t="shared" si="42"/>
        <v>1.0493777483864584</v>
      </c>
      <c r="H160" s="9">
        <f t="shared" si="43"/>
        <v>5.1135607736749167</v>
      </c>
      <c r="I160" s="9">
        <f t="shared" si="44"/>
        <v>3.5499879285790943</v>
      </c>
      <c r="J160" s="9">
        <f t="shared" si="45"/>
        <v>1.9129586410962192</v>
      </c>
      <c r="K160" s="11">
        <f t="shared" si="46"/>
        <v>0.2032520325203252</v>
      </c>
      <c r="L160" s="11">
        <f t="shared" si="47"/>
        <v>0.29154518950437314</v>
      </c>
      <c r="M160" s="11">
        <f t="shared" si="48"/>
        <v>0.53475935828876997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-0.26260970019937036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0.22878964699595389</v>
      </c>
      <c r="Q160" s="11">
        <f>2*'OddsRatio_working_3-way'!K160*'OddsRatio_working_3-way'!L160*'OddsRatio_working_3-way'!M160</f>
        <v>6.3376633516884717E-2</v>
      </c>
      <c r="R160" s="11">
        <f t="shared" si="49"/>
        <v>0</v>
      </c>
      <c r="S160" s="11">
        <f t="shared" si="50"/>
        <v>-0.87121552182672357</v>
      </c>
      <c r="T160" s="11">
        <f t="shared" si="51"/>
        <v>-0.2413339395641893</v>
      </c>
      <c r="U160" s="11">
        <f>'OddsRatio_working_3-way'!S160-'OddsRatio_working_3-way'!R160^2/3</f>
        <v>-0.87121552182672357</v>
      </c>
      <c r="V160" s="11">
        <f>'OddsRatio_working_3-way'!S160*'OddsRatio_working_3-way'!R160/3-2*'OddsRatio_working_3-way'!R160^3/27-'OddsRatio_working_3-way'!T160</f>
        <v>0.2413339395641893</v>
      </c>
      <c r="W160" s="11">
        <f>'OddsRatio_working_3-way'!V160^2+4*'OddsRatio_working_3-way'!U160^3/27</f>
        <v>-3.9723402720414733E-2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0.15649718296664841</v>
      </c>
      <c r="Y160" s="11">
        <f>IF('OddsRatio_working_3-way'!W160&gt;=0,IF('OddsRatio_working_3-way'!V160+SQRT('OddsRatio_working_3-way'!W160)&gt;0,0,PI()),ACOS('OddsRatio_working_3-way'!V160/(2*'OddsRatio_working_3-way'!X160)))</f>
        <v>0.69030971997669555</v>
      </c>
      <c r="Z160" s="11">
        <f>'OddsRatio_working_3-way'!X160^(1/3)*COS('OddsRatio_working_3-way'!Y160/3)</f>
        <v>0.52468887419322929</v>
      </c>
      <c r="AA160" s="11">
        <f>'OddsRatio_working_3-way'!X160^(1/3)*COS(('OddsRatio_working_3-way'!Y160+2*PI())/3)</f>
        <v>-0.36878723596089713</v>
      </c>
      <c r="AB160" s="11">
        <f>'OddsRatio_working_3-way'!X160^(1/3)*COS(('OddsRatio_working_3-way'!Y160+4*PI())/3)</f>
        <v>-0.15590163823233238</v>
      </c>
      <c r="AC160" s="11">
        <f>'OddsRatio_working_3-way'!X160^(1/3)*SIN('OddsRatio_working_3-way'!Y160/3)</f>
        <v>0.12290955715518133</v>
      </c>
      <c r="AD160" s="11">
        <f>'OddsRatio_working_3-way'!X160^(1/3)*SIN(('OddsRatio_working_3-way'!Y160+2*PI())/3)</f>
        <v>0.39293911555680333</v>
      </c>
      <c r="AE160" s="11">
        <f>'OddsRatio_working_3-way'!X160^(1/3)*SIN(('OddsRatio_working_3-way'!Y160+4*PI())/3)</f>
        <v>-0.51584867271198465</v>
      </c>
      <c r="AF160" s="11">
        <f>-'OddsRatio_working_3-way'!U160/(3*'OddsRatio_working_3-way'!X160^(1/3))*COS(('OddsRatio_working_3-way'!Y160)/3)</f>
        <v>0.52468887419322918</v>
      </c>
      <c r="AG160" s="11">
        <f>-'OddsRatio_working_3-way'!U160/(3*'OddsRatio_working_3-way'!X160^(1/3))*COS(('OddsRatio_working_3-way'!Y160+2*PI())/3)</f>
        <v>-0.36878723596089708</v>
      </c>
      <c r="AH160" s="11">
        <f>-'OddsRatio_working_3-way'!U160/(3*'OddsRatio_working_3-way'!X160^(1/3))*COS(('OddsRatio_working_3-way'!Y160+4*PI())/3)</f>
        <v>-0.15590163823233236</v>
      </c>
      <c r="AI160" s="11">
        <f>'OddsRatio_working_3-way'!U160/(3*'OddsRatio_working_3-way'!X160^(1/3))*SIN(('OddsRatio_working_3-way'!Y160)/3)</f>
        <v>-0.1229095571551813</v>
      </c>
      <c r="AJ160" s="11">
        <f>'OddsRatio_working_3-way'!U160/(3*'OddsRatio_working_3-way'!X160^(1/3))*SIN(('OddsRatio_working_3-way'!Y160+2*PI())/3)</f>
        <v>-0.39293911555680328</v>
      </c>
      <c r="AK160" s="11">
        <f>'OddsRatio_working_3-way'!U160/(3*'OddsRatio_working_3-way'!X160^(1/3))*SIN(('OddsRatio_working_3-way'!Y160+4*PI())/3)</f>
        <v>0.51584867271198453</v>
      </c>
      <c r="AL160" s="11">
        <f>'OddsRatio_working_3-way'!Z160+'OddsRatio_working_3-way'!AF160</f>
        <v>1.0493777483864584</v>
      </c>
      <c r="AM160" s="11">
        <f>'OddsRatio_working_3-way'!AA160+'OddsRatio_working_3-way'!AG160</f>
        <v>-0.73757447192179426</v>
      </c>
      <c r="AN160" s="11">
        <f>'OddsRatio_working_3-way'!AB160+'OddsRatio_working_3-way'!AH160</f>
        <v>-0.31180327646466477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1.0493777483864584</v>
      </c>
      <c r="AS160" s="11">
        <f>IF(('OddsRatio_working_3-way'!X160=0),IF(Q160&gt;0,-Q160^(1/3),(-Q160)^(1/3)),'OddsRatio_working_3-way'!AM160-'OddsRatio_working_3-way'!R160/3)</f>
        <v>-0.73757447192179426</v>
      </c>
      <c r="AT160" s="11">
        <f>IF(('OddsRatio_working_3-way'!X160=0),IF(Q160&gt;0,-Q160^(1/3),(-Q160)^(1/3)),'OddsRatio_working_3-way'!AN160-'OddsRatio_working_3-way'!R160/3)</f>
        <v>-0.31180327646466477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1.67</v>
      </c>
      <c r="B161" s="4">
        <f>IF('True_Odds_Calculator_3-way'!B160="","",'True_Odds_Calculator_3-way'!B160)</f>
        <v>3.94</v>
      </c>
      <c r="C161" s="4">
        <f>IF('True_Odds_Calculator_3-way'!C160="","",'True_Odds_Calculator_3-way'!C160)</f>
        <v>5.63</v>
      </c>
      <c r="D161" s="9">
        <f t="shared" si="39"/>
        <v>0.58604130799377119</v>
      </c>
      <c r="E161" s="9">
        <f t="shared" si="40"/>
        <v>0.24392808289568213</v>
      </c>
      <c r="F161" s="9">
        <f t="shared" si="41"/>
        <v>0.17003060911054674</v>
      </c>
      <c r="G161" s="9">
        <f t="shared" si="42"/>
        <v>1.0542751604904181</v>
      </c>
      <c r="H161" s="9">
        <f t="shared" si="43"/>
        <v>1.7063643575285798</v>
      </c>
      <c r="I161" s="9">
        <f t="shared" si="44"/>
        <v>4.0995689718418289</v>
      </c>
      <c r="J161" s="9">
        <f t="shared" si="45"/>
        <v>5.8812939930706367</v>
      </c>
      <c r="K161" s="11">
        <f t="shared" si="46"/>
        <v>0.5988023952095809</v>
      </c>
      <c r="L161" s="11">
        <f t="shared" si="47"/>
        <v>0.25380710659898476</v>
      </c>
      <c r="M161" s="11">
        <f t="shared" si="48"/>
        <v>0.17761989342806395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-0.24619659167837926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0.22243653634567118</v>
      </c>
      <c r="Q161" s="11">
        <f>2*'OddsRatio_working_3-way'!K161*'OddsRatio_working_3-way'!L161*'OddsRatio_working_3-way'!M161</f>
        <v>5.3989450569337655E-2</v>
      </c>
      <c r="R161" s="11">
        <f t="shared" si="49"/>
        <v>0</v>
      </c>
      <c r="S161" s="11">
        <f t="shared" si="50"/>
        <v>-0.90349153426239459</v>
      </c>
      <c r="T161" s="11">
        <f t="shared" si="51"/>
        <v>-0.21929406171417343</v>
      </c>
      <c r="U161" s="11">
        <f>'OddsRatio_working_3-way'!S161-'OddsRatio_working_3-way'!R161^2/3</f>
        <v>-0.90349153426239459</v>
      </c>
      <c r="V161" s="11">
        <f>'OddsRatio_working_3-way'!S161*'OddsRatio_working_3-way'!R161/3-2*'OddsRatio_working_3-way'!R161^3/27-'OddsRatio_working_3-way'!T161</f>
        <v>0.21929406171417343</v>
      </c>
      <c r="W161" s="11">
        <f>'OddsRatio_working_3-way'!V161^2+4*'OddsRatio_working_3-way'!U161^3/27</f>
        <v>-6.1171949461836551E-2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0.16527389007715063</v>
      </c>
      <c r="Y161" s="11">
        <f>IF('OddsRatio_working_3-way'!W161&gt;=0,IF('OddsRatio_working_3-way'!V161+SQRT('OddsRatio_working_3-way'!W161)&gt;0,0,PI()),ACOS('OddsRatio_working_3-way'!V161/(2*'OddsRatio_working_3-way'!X161)))</f>
        <v>0.84540779005806632</v>
      </c>
      <c r="Z161" s="11">
        <f>'OddsRatio_working_3-way'!X161^(1/3)*COS('OddsRatio_working_3-way'!Y161/3)</f>
        <v>0.52713758024520907</v>
      </c>
      <c r="AA161" s="11">
        <f>'OddsRatio_working_3-way'!X161^(1/3)*COS(('OddsRatio_working_3-way'!Y161+2*PI())/3)</f>
        <v>-0.39573293876177967</v>
      </c>
      <c r="AB161" s="11">
        <f>'OddsRatio_working_3-way'!X161^(1/3)*COS(('OddsRatio_working_3-way'!Y161+4*PI())/3)</f>
        <v>-0.13140464148342948</v>
      </c>
      <c r="AC161" s="11">
        <f>'OddsRatio_working_3-way'!X161^(1/3)*SIN('OddsRatio_working_3-way'!Y161/3)</f>
        <v>0.15261001358809104</v>
      </c>
      <c r="AD161" s="11">
        <f>'OddsRatio_working_3-way'!X161^(1/3)*SIN(('OddsRatio_working_3-way'!Y161+2*PI())/3)</f>
        <v>0.38020952898776361</v>
      </c>
      <c r="AE161" s="11">
        <f>'OddsRatio_working_3-way'!X161^(1/3)*SIN(('OddsRatio_working_3-way'!Y161+4*PI())/3)</f>
        <v>-0.53281954257585462</v>
      </c>
      <c r="AF161" s="11">
        <f>-'OddsRatio_working_3-way'!U161/(3*'OddsRatio_working_3-way'!X161^(1/3))*COS(('OddsRatio_working_3-way'!Y161)/3)</f>
        <v>0.52713758024520907</v>
      </c>
      <c r="AG161" s="11">
        <f>-'OddsRatio_working_3-way'!U161/(3*'OddsRatio_working_3-way'!X161^(1/3))*COS(('OddsRatio_working_3-way'!Y161+2*PI())/3)</f>
        <v>-0.39573293876177967</v>
      </c>
      <c r="AH161" s="11">
        <f>-'OddsRatio_working_3-way'!U161/(3*'OddsRatio_working_3-way'!X161^(1/3))*COS(('OddsRatio_working_3-way'!Y161+4*PI())/3)</f>
        <v>-0.13140464148342948</v>
      </c>
      <c r="AI161" s="11">
        <f>'OddsRatio_working_3-way'!U161/(3*'OddsRatio_working_3-way'!X161^(1/3))*SIN(('OddsRatio_working_3-way'!Y161)/3)</f>
        <v>-0.15261001358809104</v>
      </c>
      <c r="AJ161" s="11">
        <f>'OddsRatio_working_3-way'!U161/(3*'OddsRatio_working_3-way'!X161^(1/3))*SIN(('OddsRatio_working_3-way'!Y161+2*PI())/3)</f>
        <v>-0.38020952898776361</v>
      </c>
      <c r="AK161" s="11">
        <f>'OddsRatio_working_3-way'!U161/(3*'OddsRatio_working_3-way'!X161^(1/3))*SIN(('OddsRatio_working_3-way'!Y161+4*PI())/3)</f>
        <v>0.53281954257585462</v>
      </c>
      <c r="AL161" s="11">
        <f>'OddsRatio_working_3-way'!Z161+'OddsRatio_working_3-way'!AF161</f>
        <v>1.0542751604904181</v>
      </c>
      <c r="AM161" s="11">
        <f>'OddsRatio_working_3-way'!AA161+'OddsRatio_working_3-way'!AG161</f>
        <v>-0.79146587752355935</v>
      </c>
      <c r="AN161" s="11">
        <f>'OddsRatio_working_3-way'!AB161+'OddsRatio_working_3-way'!AH161</f>
        <v>-0.26280928296685896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1.0542751604904181</v>
      </c>
      <c r="AS161" s="11">
        <f>IF(('OddsRatio_working_3-way'!X161=0),IF(Q161&gt;0,-Q161^(1/3),(-Q161)^(1/3)),'OddsRatio_working_3-way'!AM161-'OddsRatio_working_3-way'!R161/3)</f>
        <v>-0.79146587752355935</v>
      </c>
      <c r="AT161" s="11">
        <f>IF(('OddsRatio_working_3-way'!X161=0),IF(Q161&gt;0,-Q161^(1/3),(-Q161)^(1/3)),'OddsRatio_working_3-way'!AN161-'OddsRatio_working_3-way'!R161/3)</f>
        <v>-0.26280928296685896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2.57</v>
      </c>
      <c r="B162" s="4">
        <f>IF('True_Odds_Calculator_3-way'!B161="","",'True_Odds_Calculator_3-way'!B161)</f>
        <v>3.49</v>
      </c>
      <c r="C162" s="4">
        <f>IF('True_Odds_Calculator_3-way'!C161="","",'True_Odds_Calculator_3-way'!C161)</f>
        <v>2.84</v>
      </c>
      <c r="D162" s="9">
        <f t="shared" si="39"/>
        <v>0.37924567150735633</v>
      </c>
      <c r="E162" s="9">
        <f t="shared" si="40"/>
        <v>0.27808947632045222</v>
      </c>
      <c r="F162" s="9">
        <f t="shared" si="41"/>
        <v>0.34266485217219167</v>
      </c>
      <c r="G162" s="9">
        <f t="shared" si="42"/>
        <v>1.0425561906488632</v>
      </c>
      <c r="H162" s="9">
        <f t="shared" si="43"/>
        <v>2.6368132193187148</v>
      </c>
      <c r="I162" s="9">
        <f t="shared" si="44"/>
        <v>3.5959649147156689</v>
      </c>
      <c r="J162" s="9">
        <f t="shared" si="45"/>
        <v>2.9183033907939073</v>
      </c>
      <c r="K162" s="11">
        <f t="shared" si="46"/>
        <v>0.38910505836575876</v>
      </c>
      <c r="L162" s="11">
        <f t="shared" si="47"/>
        <v>0.28653295128939826</v>
      </c>
      <c r="M162" s="11">
        <f t="shared" si="48"/>
        <v>0.35211267605633806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-0.2823839001363494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0.23161950082307359</v>
      </c>
      <c r="Q162" s="11">
        <f>2*'OddsRatio_working_3-way'!K162*'OddsRatio_working_3-way'!L162*'OddsRatio_working_3-way'!M162</f>
        <v>7.8515085024770725E-2</v>
      </c>
      <c r="R162" s="11">
        <f t="shared" si="49"/>
        <v>0</v>
      </c>
      <c r="S162" s="11">
        <f t="shared" si="50"/>
        <v>-0.82022913031244293</v>
      </c>
      <c r="T162" s="11">
        <f t="shared" si="51"/>
        <v>-0.27804377298726884</v>
      </c>
      <c r="U162" s="11">
        <f>'OddsRatio_working_3-way'!S162-'OddsRatio_working_3-way'!R162^2/3</f>
        <v>-0.82022913031244293</v>
      </c>
      <c r="V162" s="11">
        <f>'OddsRatio_working_3-way'!S162*'OddsRatio_working_3-way'!R162/3-2*'OddsRatio_working_3-way'!R162^3/27-'OddsRatio_working_3-way'!T162</f>
        <v>0.27804377298726884</v>
      </c>
      <c r="W162" s="11">
        <f>'OddsRatio_working_3-way'!V162^2+4*'OddsRatio_working_3-way'!U162^3/27</f>
        <v>-4.4443019074502654E-3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0.14296209428065729</v>
      </c>
      <c r="Y162" s="11">
        <f>IF('OddsRatio_working_3-way'!W162&gt;=0,IF('OddsRatio_working_3-way'!V162+SQRT('OddsRatio_working_3-way'!W162)&gt;0,0,PI()),ACOS('OddsRatio_working_3-way'!V162/(2*'OddsRatio_working_3-way'!X162)))</f>
        <v>0.23532423827416116</v>
      </c>
      <c r="Z162" s="11">
        <f>'OddsRatio_working_3-way'!X162^(1/3)*COS('OddsRatio_working_3-way'!Y162/3)</f>
        <v>0.52127809532443159</v>
      </c>
      <c r="AA162" s="11">
        <f>'OddsRatio_working_3-way'!X162^(1/3)*COS(('OddsRatio_working_3-way'!Y162+2*PI())/3)</f>
        <v>-0.29612345380506133</v>
      </c>
      <c r="AB162" s="11">
        <f>'OddsRatio_working_3-way'!X162^(1/3)*COS(('OddsRatio_working_3-way'!Y162+4*PI())/3)</f>
        <v>-0.22515464151937031</v>
      </c>
      <c r="AC162" s="11">
        <f>'OddsRatio_working_3-way'!X162^(1/3)*SIN('OddsRatio_working_3-way'!Y162/3)</f>
        <v>4.0973862877211699E-2</v>
      </c>
      <c r="AD162" s="11">
        <f>'OddsRatio_working_3-way'!X162^(1/3)*SIN(('OddsRatio_working_3-way'!Y162+2*PI())/3)</f>
        <v>0.430953141548718</v>
      </c>
      <c r="AE162" s="11">
        <f>'OddsRatio_working_3-way'!X162^(1/3)*SIN(('OddsRatio_working_3-way'!Y162+4*PI())/3)</f>
        <v>-0.47192700442592977</v>
      </c>
      <c r="AF162" s="11">
        <f>-'OddsRatio_working_3-way'!U162/(3*'OddsRatio_working_3-way'!X162^(1/3))*COS(('OddsRatio_working_3-way'!Y162)/3)</f>
        <v>0.52127809532443148</v>
      </c>
      <c r="AG162" s="11">
        <f>-'OddsRatio_working_3-way'!U162/(3*'OddsRatio_working_3-way'!X162^(1/3))*COS(('OddsRatio_working_3-way'!Y162+2*PI())/3)</f>
        <v>-0.29612345380506128</v>
      </c>
      <c r="AH162" s="11">
        <f>-'OddsRatio_working_3-way'!U162/(3*'OddsRatio_working_3-way'!X162^(1/3))*COS(('OddsRatio_working_3-way'!Y162+4*PI())/3)</f>
        <v>-0.22515464151937026</v>
      </c>
      <c r="AI162" s="11">
        <f>'OddsRatio_working_3-way'!U162/(3*'OddsRatio_working_3-way'!X162^(1/3))*SIN(('OddsRatio_working_3-way'!Y162)/3)</f>
        <v>-4.0973862877211692E-2</v>
      </c>
      <c r="AJ162" s="11">
        <f>'OddsRatio_working_3-way'!U162/(3*'OddsRatio_working_3-way'!X162^(1/3))*SIN(('OddsRatio_working_3-way'!Y162+2*PI())/3)</f>
        <v>-0.43095314154871789</v>
      </c>
      <c r="AK162" s="11">
        <f>'OddsRatio_working_3-way'!U162/(3*'OddsRatio_working_3-way'!X162^(1/3))*SIN(('OddsRatio_working_3-way'!Y162+4*PI())/3)</f>
        <v>0.47192700442592966</v>
      </c>
      <c r="AL162" s="11">
        <f>'OddsRatio_working_3-way'!Z162+'OddsRatio_working_3-way'!AF162</f>
        <v>1.0425561906488632</v>
      </c>
      <c r="AM162" s="11">
        <f>'OddsRatio_working_3-way'!AA162+'OddsRatio_working_3-way'!AG162</f>
        <v>-0.59224690761012266</v>
      </c>
      <c r="AN162" s="11">
        <f>'OddsRatio_working_3-way'!AB162+'OddsRatio_working_3-way'!AH162</f>
        <v>-0.45030928303874057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1.0425561906488632</v>
      </c>
      <c r="AS162" s="11">
        <f>IF(('OddsRatio_working_3-way'!X162=0),IF(Q162&gt;0,-Q162^(1/3),(-Q162)^(1/3)),'OddsRatio_working_3-way'!AM162-'OddsRatio_working_3-way'!R162/3)</f>
        <v>-0.59224690761012266</v>
      </c>
      <c r="AT162" s="11">
        <f>IF(('OddsRatio_working_3-way'!X162=0),IF(Q162&gt;0,-Q162^(1/3),(-Q162)^(1/3)),'OddsRatio_working_3-way'!AN162-'OddsRatio_working_3-way'!R162/3)</f>
        <v>-0.45030928303874057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1.72</v>
      </c>
      <c r="B163" s="4">
        <f>IF('True_Odds_Calculator_3-way'!B162="","",'True_Odds_Calculator_3-way'!B162)</f>
        <v>4.2</v>
      </c>
      <c r="C163" s="4">
        <f>IF('True_Odds_Calculator_3-way'!C162="","",'True_Odds_Calculator_3-way'!C162)</f>
        <v>4.74</v>
      </c>
      <c r="D163" s="9">
        <f t="shared" si="39"/>
        <v>0.5687207409332522</v>
      </c>
      <c r="E163" s="9">
        <f t="shared" si="40"/>
        <v>0.22881381959903149</v>
      </c>
      <c r="F163" s="9">
        <f t="shared" si="41"/>
        <v>0.20246543946771636</v>
      </c>
      <c r="G163" s="9">
        <f t="shared" si="42"/>
        <v>1.0532391872030211</v>
      </c>
      <c r="H163" s="9">
        <f t="shared" si="43"/>
        <v>1.7583322147861753</v>
      </c>
      <c r="I163" s="9">
        <f t="shared" si="44"/>
        <v>4.3703653990496676</v>
      </c>
      <c r="J163" s="9">
        <f t="shared" si="45"/>
        <v>4.9391145601393003</v>
      </c>
      <c r="K163" s="11">
        <f t="shared" si="46"/>
        <v>0.58139534883720934</v>
      </c>
      <c r="L163" s="11">
        <f t="shared" si="47"/>
        <v>0.23809523809523808</v>
      </c>
      <c r="M163" s="11">
        <f t="shared" si="48"/>
        <v>0.21097046413502107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-0.25165061608982731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0.22370345449532969</v>
      </c>
      <c r="Q163" s="11">
        <f>2*'OddsRatio_working_3-way'!K163*'OddsRatio_working_3-way'!L163*'OddsRatio_working_3-way'!M163</f>
        <v>5.8408212661965969E-2</v>
      </c>
      <c r="R163" s="11">
        <f t="shared" si="49"/>
        <v>0</v>
      </c>
      <c r="S163" s="11">
        <f t="shared" si="50"/>
        <v>-0.8889445929887102</v>
      </c>
      <c r="T163" s="11">
        <f t="shared" si="51"/>
        <v>-0.23210041592394517</v>
      </c>
      <c r="U163" s="11">
        <f>'OddsRatio_working_3-way'!S163-'OddsRatio_working_3-way'!R163^2/3</f>
        <v>-0.8889445929887102</v>
      </c>
      <c r="V163" s="11">
        <f>'OddsRatio_working_3-way'!S163*'OddsRatio_working_3-way'!R163/3-2*'OddsRatio_working_3-way'!R163^3/27-'OddsRatio_working_3-way'!T163</f>
        <v>0.23210041592394517</v>
      </c>
      <c r="W163" s="11">
        <f>'OddsRatio_working_3-way'!V163^2+4*'OddsRatio_working_3-way'!U163^3/27</f>
        <v>-5.0198139033656539E-2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0.16129843621818291</v>
      </c>
      <c r="Y163" s="11">
        <f>IF('OddsRatio_working_3-way'!W163&gt;=0,IF('OddsRatio_working_3-way'!V163+SQRT('OddsRatio_working_3-way'!W163)&gt;0,0,PI()),ACOS('OddsRatio_working_3-way'!V163/(2*'OddsRatio_working_3-way'!X163)))</f>
        <v>0.76775008477009177</v>
      </c>
      <c r="Z163" s="11">
        <f>'OddsRatio_working_3-way'!X163^(1/3)*COS('OddsRatio_working_3-way'!Y163/3)</f>
        <v>0.52661959360151056</v>
      </c>
      <c r="AA163" s="11">
        <f>'OddsRatio_working_3-way'!X163^(1/3)*COS(('OddsRatio_working_3-way'!Y163+2*PI())/3)</f>
        <v>-0.38264127200077297</v>
      </c>
      <c r="AB163" s="11">
        <f>'OddsRatio_working_3-way'!X163^(1/3)*COS(('OddsRatio_working_3-way'!Y163+4*PI())/3)</f>
        <v>-0.14397832160073776</v>
      </c>
      <c r="AC163" s="11">
        <f>'OddsRatio_working_3-way'!X163^(1/3)*SIN('OddsRatio_working_3-way'!Y163/3)</f>
        <v>0.13779211865905067</v>
      </c>
      <c r="AD163" s="11">
        <f>'OddsRatio_working_3-way'!X163^(1/3)*SIN(('OddsRatio_working_3-way'!Y163+2*PI())/3)</f>
        <v>0.38716988686001985</v>
      </c>
      <c r="AE163" s="11">
        <f>'OddsRatio_working_3-way'!X163^(1/3)*SIN(('OddsRatio_working_3-way'!Y163+4*PI())/3)</f>
        <v>-0.52496200551907046</v>
      </c>
      <c r="AF163" s="11">
        <f>-'OddsRatio_working_3-way'!U163/(3*'OddsRatio_working_3-way'!X163^(1/3))*COS(('OddsRatio_working_3-way'!Y163)/3)</f>
        <v>0.52661959360151056</v>
      </c>
      <c r="AG163" s="11">
        <f>-'OddsRatio_working_3-way'!U163/(3*'OddsRatio_working_3-way'!X163^(1/3))*COS(('OddsRatio_working_3-way'!Y163+2*PI())/3)</f>
        <v>-0.38264127200077297</v>
      </c>
      <c r="AH163" s="11">
        <f>-'OddsRatio_working_3-way'!U163/(3*'OddsRatio_working_3-way'!X163^(1/3))*COS(('OddsRatio_working_3-way'!Y163+4*PI())/3)</f>
        <v>-0.14397832160073776</v>
      </c>
      <c r="AI163" s="11">
        <f>'OddsRatio_working_3-way'!U163/(3*'OddsRatio_working_3-way'!X163^(1/3))*SIN(('OddsRatio_working_3-way'!Y163)/3)</f>
        <v>-0.13779211865905067</v>
      </c>
      <c r="AJ163" s="11">
        <f>'OddsRatio_working_3-way'!U163/(3*'OddsRatio_working_3-way'!X163^(1/3))*SIN(('OddsRatio_working_3-way'!Y163+2*PI())/3)</f>
        <v>-0.38716988686001985</v>
      </c>
      <c r="AK163" s="11">
        <f>'OddsRatio_working_3-way'!U163/(3*'OddsRatio_working_3-way'!X163^(1/3))*SIN(('OddsRatio_working_3-way'!Y163+4*PI())/3)</f>
        <v>0.52496200551907046</v>
      </c>
      <c r="AL163" s="11">
        <f>'OddsRatio_working_3-way'!Z163+'OddsRatio_working_3-way'!AF163</f>
        <v>1.0532391872030211</v>
      </c>
      <c r="AM163" s="11">
        <f>'OddsRatio_working_3-way'!AA163+'OddsRatio_working_3-way'!AG163</f>
        <v>-0.76528254400154594</v>
      </c>
      <c r="AN163" s="11">
        <f>'OddsRatio_working_3-way'!AB163+'OddsRatio_working_3-way'!AH163</f>
        <v>-0.28795664320147552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1.0532391872030211</v>
      </c>
      <c r="AS163" s="11">
        <f>IF(('OddsRatio_working_3-way'!X163=0),IF(Q163&gt;0,-Q163^(1/3),(-Q163)^(1/3)),'OddsRatio_working_3-way'!AM163-'OddsRatio_working_3-way'!R163/3)</f>
        <v>-0.76528254400154594</v>
      </c>
      <c r="AT163" s="11">
        <f>IF(('OddsRatio_working_3-way'!X163=0),IF(Q163&gt;0,-Q163^(1/3),(-Q163)^(1/3)),'OddsRatio_working_3-way'!AN163-'OddsRatio_working_3-way'!R163/3)</f>
        <v>-0.28795664320147552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1.84</v>
      </c>
      <c r="B164" s="4">
        <f>IF('True_Odds_Calculator_3-way'!B163="","",'True_Odds_Calculator_3-way'!B163)</f>
        <v>3.54</v>
      </c>
      <c r="C164" s="4">
        <f>IF('True_Odds_Calculator_3-way'!C163="","",'True_Odds_Calculator_3-way'!C163)</f>
        <v>4.6100000000000003</v>
      </c>
      <c r="D164" s="9">
        <f t="shared" si="39"/>
        <v>0.52612787635924485</v>
      </c>
      <c r="E164" s="9">
        <f t="shared" si="40"/>
        <v>0.26856592516551364</v>
      </c>
      <c r="F164" s="9">
        <f t="shared" si="41"/>
        <v>0.2053061984752417</v>
      </c>
      <c r="G164" s="9">
        <f t="shared" si="42"/>
        <v>1.0722364388453598</v>
      </c>
      <c r="H164" s="9">
        <f t="shared" si="43"/>
        <v>1.9006786086301024</v>
      </c>
      <c r="I164" s="9">
        <f t="shared" si="44"/>
        <v>3.7234805546672134</v>
      </c>
      <c r="J164" s="9">
        <f t="shared" si="45"/>
        <v>4.8707735442317492</v>
      </c>
      <c r="K164" s="11">
        <f t="shared" si="46"/>
        <v>0.54347826086956519</v>
      </c>
      <c r="L164" s="11">
        <f t="shared" si="47"/>
        <v>0.2824858757062147</v>
      </c>
      <c r="M164" s="11">
        <f t="shared" si="48"/>
        <v>0.21691973969631234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-0.25650639329770764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0.23278509280232487</v>
      </c>
      <c r="Q164" s="11">
        <f>2*'OddsRatio_working_3-way'!K164*'OddsRatio_working_3-way'!L164*'OddsRatio_working_3-way'!M164</f>
        <v>6.6605176767474919E-2</v>
      </c>
      <c r="R164" s="11">
        <f t="shared" si="49"/>
        <v>0</v>
      </c>
      <c r="S164" s="11">
        <f t="shared" si="50"/>
        <v>-0.90752160135107729</v>
      </c>
      <c r="T164" s="11">
        <f t="shared" si="51"/>
        <v>-0.25966283300460002</v>
      </c>
      <c r="U164" s="11">
        <f>'OddsRatio_working_3-way'!S164-'OddsRatio_working_3-way'!R164^2/3</f>
        <v>-0.90752160135107729</v>
      </c>
      <c r="V164" s="11">
        <f>'OddsRatio_working_3-way'!S164*'OddsRatio_working_3-way'!R164/3-2*'OddsRatio_working_3-way'!R164^3/27-'OddsRatio_working_3-way'!T164</f>
        <v>0.25966283300460002</v>
      </c>
      <c r="W164" s="11">
        <f>'OddsRatio_working_3-way'!V164^2+4*'OddsRatio_working_3-way'!U164^3/27</f>
        <v>-4.3305682478757504E-2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0.16638094040689599</v>
      </c>
      <c r="Y164" s="11">
        <f>IF('OddsRatio_working_3-way'!W164&gt;=0,IF('OddsRatio_working_3-way'!V164+SQRT('OddsRatio_working_3-way'!W164)&gt;0,0,PI()),ACOS('OddsRatio_working_3-way'!V164/(2*'OddsRatio_working_3-way'!X164)))</f>
        <v>0.67560897870761305</v>
      </c>
      <c r="Z164" s="11">
        <f>'OddsRatio_working_3-way'!X164^(1/3)*COS('OddsRatio_working_3-way'!Y164/3)</f>
        <v>0.53611821942268001</v>
      </c>
      <c r="AA164" s="11">
        <f>'OddsRatio_working_3-way'!X164^(1/3)*COS(('OddsRatio_working_3-way'!Y164+2*PI())/3)</f>
        <v>-0.37442330218258812</v>
      </c>
      <c r="AB164" s="11">
        <f>'OddsRatio_working_3-way'!X164^(1/3)*COS(('OddsRatio_working_3-way'!Y164+4*PI())/3)</f>
        <v>-0.1616949172400918</v>
      </c>
      <c r="AC164" s="11">
        <f>'OddsRatio_working_3-way'!X164^(1/3)*SIN('OddsRatio_working_3-way'!Y164/3)</f>
        <v>0.12281879031082453</v>
      </c>
      <c r="AD164" s="11">
        <f>'OddsRatio_working_3-way'!X164^(1/3)*SIN(('OddsRatio_working_3-way'!Y164+2*PI())/3)</f>
        <v>0.40288260229630851</v>
      </c>
      <c r="AE164" s="11">
        <f>'OddsRatio_working_3-way'!X164^(1/3)*SIN(('OddsRatio_working_3-way'!Y164+4*PI())/3)</f>
        <v>-0.525701392607133</v>
      </c>
      <c r="AF164" s="11">
        <f>-'OddsRatio_working_3-way'!U164/(3*'OddsRatio_working_3-way'!X164^(1/3))*COS(('OddsRatio_working_3-way'!Y164)/3)</f>
        <v>0.5361182194226799</v>
      </c>
      <c r="AG164" s="11">
        <f>-'OddsRatio_working_3-way'!U164/(3*'OddsRatio_working_3-way'!X164^(1/3))*COS(('OddsRatio_working_3-way'!Y164+2*PI())/3)</f>
        <v>-0.37442330218258801</v>
      </c>
      <c r="AH164" s="11">
        <f>-'OddsRatio_working_3-way'!U164/(3*'OddsRatio_working_3-way'!X164^(1/3))*COS(('OddsRatio_working_3-way'!Y164+4*PI())/3)</f>
        <v>-0.16169491724009177</v>
      </c>
      <c r="AI164" s="11">
        <f>'OddsRatio_working_3-way'!U164/(3*'OddsRatio_working_3-way'!X164^(1/3))*SIN(('OddsRatio_working_3-way'!Y164)/3)</f>
        <v>-0.12281879031082452</v>
      </c>
      <c r="AJ164" s="11">
        <f>'OddsRatio_working_3-way'!U164/(3*'OddsRatio_working_3-way'!X164^(1/3))*SIN(('OddsRatio_working_3-way'!Y164+2*PI())/3)</f>
        <v>-0.4028826022963084</v>
      </c>
      <c r="AK164" s="11">
        <f>'OddsRatio_working_3-way'!U164/(3*'OddsRatio_working_3-way'!X164^(1/3))*SIN(('OddsRatio_working_3-way'!Y164+4*PI())/3)</f>
        <v>0.52570139260713289</v>
      </c>
      <c r="AL164" s="11">
        <f>'OddsRatio_working_3-way'!Z164+'OddsRatio_working_3-way'!AF164</f>
        <v>1.0722364388453598</v>
      </c>
      <c r="AM164" s="11">
        <f>'OddsRatio_working_3-way'!AA164+'OddsRatio_working_3-way'!AG164</f>
        <v>-0.74884660436517614</v>
      </c>
      <c r="AN164" s="11">
        <f>'OddsRatio_working_3-way'!AB164+'OddsRatio_working_3-way'!AH164</f>
        <v>-0.32338983448018355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1.0722364388453598</v>
      </c>
      <c r="AS164" s="11">
        <f>IF(('OddsRatio_working_3-way'!X164=0),IF(Q164&gt;0,-Q164^(1/3),(-Q164)^(1/3)),'OddsRatio_working_3-way'!AM164-'OddsRatio_working_3-way'!R164/3)</f>
        <v>-0.74884660436517614</v>
      </c>
      <c r="AT164" s="11">
        <f>IF(('OddsRatio_working_3-way'!X164=0),IF(Q164&gt;0,-Q164^(1/3),(-Q164)^(1/3)),'OddsRatio_working_3-way'!AN164-'OddsRatio_working_3-way'!R164/3)</f>
        <v>-0.32338983448018355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1.82</v>
      </c>
      <c r="B165" s="4">
        <f>IF('True_Odds_Calculator_3-way'!B164="","",'True_Odds_Calculator_3-way'!B164)</f>
        <v>3.52</v>
      </c>
      <c r="C165" s="4">
        <f>IF('True_Odds_Calculator_3-way'!C164="","",'True_Odds_Calculator_3-way'!C164)</f>
        <v>4.82</v>
      </c>
      <c r="D165" s="9">
        <f t="shared" si="39"/>
        <v>0.53275490664332814</v>
      </c>
      <c r="E165" s="9">
        <f t="shared" si="40"/>
        <v>0.27061544653674896</v>
      </c>
      <c r="F165" s="9">
        <f t="shared" si="41"/>
        <v>0.19662964681992276</v>
      </c>
      <c r="G165" s="9">
        <f t="shared" si="42"/>
        <v>1.0695557795037558</v>
      </c>
      <c r="H165" s="9">
        <f t="shared" si="43"/>
        <v>1.8770357391930805</v>
      </c>
      <c r="I165" s="9">
        <f t="shared" si="44"/>
        <v>3.6952805643494644</v>
      </c>
      <c r="J165" s="9">
        <f t="shared" si="45"/>
        <v>5.0857030777043475</v>
      </c>
      <c r="K165" s="11">
        <f t="shared" si="46"/>
        <v>0.54945054945054939</v>
      </c>
      <c r="L165" s="11">
        <f t="shared" si="47"/>
        <v>0.28409090909090912</v>
      </c>
      <c r="M165" s="11">
        <f t="shared" si="48"/>
        <v>0.20746887966804978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-0.25563285262455393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0.2318739351934373</v>
      </c>
      <c r="Q165" s="11">
        <f>2*'OddsRatio_working_3-way'!K165*'OddsRatio_working_3-way'!L165*'OddsRatio_working_3-way'!M165</f>
        <v>6.4769255640624926E-2</v>
      </c>
      <c r="R165" s="11">
        <f t="shared" si="49"/>
        <v>0</v>
      </c>
      <c r="S165" s="11">
        <f t="shared" si="50"/>
        <v>-0.90705843483266535</v>
      </c>
      <c r="T165" s="11">
        <f t="shared" si="51"/>
        <v>-0.2533682778862193</v>
      </c>
      <c r="U165" s="11">
        <f>'OddsRatio_working_3-way'!S165-'OddsRatio_working_3-way'!R165^2/3</f>
        <v>-0.90705843483266535</v>
      </c>
      <c r="V165" s="11">
        <f>'OddsRatio_working_3-way'!S165*'OddsRatio_working_3-way'!R165/3-2*'OddsRatio_working_3-way'!R165^3/27-'OddsRatio_working_3-way'!T165</f>
        <v>0.2533682778862193</v>
      </c>
      <c r="W165" s="11">
        <f>'OddsRatio_working_3-way'!V165^2+4*'OddsRatio_working_3-way'!U165^3/27</f>
        <v>-4.6365532999694328E-2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0.1662535843513778</v>
      </c>
      <c r="Y165" s="11">
        <f>IF('OddsRatio_working_3-way'!W165&gt;=0,IF('OddsRatio_working_3-way'!V165+SQRT('OddsRatio_working_3-way'!W165)&gt;0,0,PI()),ACOS('OddsRatio_working_3-way'!V165/(2*'OddsRatio_working_3-way'!X165)))</f>
        <v>0.7044105086919612</v>
      </c>
      <c r="Z165" s="11">
        <f>'OddsRatio_working_3-way'!X165^(1/3)*COS('OddsRatio_working_3-way'!Y165/3)</f>
        <v>0.5347778897518779</v>
      </c>
      <c r="AA165" s="11">
        <f>'OddsRatio_working_3-way'!X165^(1/3)*COS(('OddsRatio_working_3-way'!Y165+2*PI())/3)</f>
        <v>-0.37817732505437907</v>
      </c>
      <c r="AB165" s="11">
        <f>'OddsRatio_working_3-way'!X165^(1/3)*COS(('OddsRatio_working_3-way'!Y165+4*PI())/3)</f>
        <v>-0.15660056469749897</v>
      </c>
      <c r="AC165" s="11">
        <f>'OddsRatio_working_3-way'!X165^(1/3)*SIN('OddsRatio_working_3-way'!Y165/3)</f>
        <v>0.12792740223821</v>
      </c>
      <c r="AD165" s="11">
        <f>'OddsRatio_working_3-way'!X165^(1/3)*SIN(('OddsRatio_working_3-way'!Y165+2*PI())/3)</f>
        <v>0.39916753678825506</v>
      </c>
      <c r="AE165" s="11">
        <f>'OddsRatio_working_3-way'!X165^(1/3)*SIN(('OddsRatio_working_3-way'!Y165+4*PI())/3)</f>
        <v>-0.52709493902646498</v>
      </c>
      <c r="AF165" s="11">
        <f>-'OddsRatio_working_3-way'!U165/(3*'OddsRatio_working_3-way'!X165^(1/3))*COS(('OddsRatio_working_3-way'!Y165)/3)</f>
        <v>0.5347778897518779</v>
      </c>
      <c r="AG165" s="11">
        <f>-'OddsRatio_working_3-way'!U165/(3*'OddsRatio_working_3-way'!X165^(1/3))*COS(('OddsRatio_working_3-way'!Y165+2*PI())/3)</f>
        <v>-0.37817732505437907</v>
      </c>
      <c r="AH165" s="11">
        <f>-'OddsRatio_working_3-way'!U165/(3*'OddsRatio_working_3-way'!X165^(1/3))*COS(('OddsRatio_working_3-way'!Y165+4*PI())/3)</f>
        <v>-0.15660056469749897</v>
      </c>
      <c r="AI165" s="11">
        <f>'OddsRatio_working_3-way'!U165/(3*'OddsRatio_working_3-way'!X165^(1/3))*SIN(('OddsRatio_working_3-way'!Y165)/3)</f>
        <v>-0.12792740223821</v>
      </c>
      <c r="AJ165" s="11">
        <f>'OddsRatio_working_3-way'!U165/(3*'OddsRatio_working_3-way'!X165^(1/3))*SIN(('OddsRatio_working_3-way'!Y165+2*PI())/3)</f>
        <v>-0.39916753678825506</v>
      </c>
      <c r="AK165" s="11">
        <f>'OddsRatio_working_3-way'!U165/(3*'OddsRatio_working_3-way'!X165^(1/3))*SIN(('OddsRatio_working_3-way'!Y165+4*PI())/3)</f>
        <v>0.52709493902646498</v>
      </c>
      <c r="AL165" s="11">
        <f>'OddsRatio_working_3-way'!Z165+'OddsRatio_working_3-way'!AF165</f>
        <v>1.0695557795037558</v>
      </c>
      <c r="AM165" s="11">
        <f>'OddsRatio_working_3-way'!AA165+'OddsRatio_working_3-way'!AG165</f>
        <v>-0.75635465010875813</v>
      </c>
      <c r="AN165" s="11">
        <f>'OddsRatio_working_3-way'!AB165+'OddsRatio_working_3-way'!AH165</f>
        <v>-0.31320112939499795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1.0695557795037558</v>
      </c>
      <c r="AS165" s="11">
        <f>IF(('OddsRatio_working_3-way'!X165=0),IF(Q165&gt;0,-Q165^(1/3),(-Q165)^(1/3)),'OddsRatio_working_3-way'!AM165-'OddsRatio_working_3-way'!R165/3)</f>
        <v>-0.75635465010875813</v>
      </c>
      <c r="AT165" s="11">
        <f>IF(('OddsRatio_working_3-way'!X165=0),IF(Q165&gt;0,-Q165^(1/3),(-Q165)^(1/3)),'OddsRatio_working_3-way'!AN165-'OddsRatio_working_3-way'!R165/3)</f>
        <v>-0.31320112939499795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1.5</v>
      </c>
      <c r="B166" s="4">
        <f>IF('True_Odds_Calculator_3-way'!B165="","",'True_Odds_Calculator_3-way'!B165)</f>
        <v>4.38</v>
      </c>
      <c r="C166" s="4">
        <f>IF('True_Odds_Calculator_3-way'!C165="","",'True_Odds_Calculator_3-way'!C165)</f>
        <v>6.75</v>
      </c>
      <c r="D166" s="9">
        <f t="shared" si="39"/>
        <v>0.64798833552985202</v>
      </c>
      <c r="E166" s="9">
        <f t="shared" si="40"/>
        <v>0.21402796862059745</v>
      </c>
      <c r="F166" s="9">
        <f t="shared" si="41"/>
        <v>0.13798369584955064</v>
      </c>
      <c r="G166" s="9">
        <f t="shared" si="42"/>
        <v>1.0864753118813861</v>
      </c>
      <c r="H166" s="9">
        <f t="shared" si="43"/>
        <v>1.5432376559406928</v>
      </c>
      <c r="I166" s="9">
        <f t="shared" si="44"/>
        <v>4.6722865541590846</v>
      </c>
      <c r="J166" s="9">
        <f t="shared" si="45"/>
        <v>7.2472330433179701</v>
      </c>
      <c r="K166" s="11">
        <f t="shared" si="46"/>
        <v>0.66666666666666663</v>
      </c>
      <c r="L166" s="11">
        <f t="shared" si="47"/>
        <v>0.22831050228310504</v>
      </c>
      <c r="M166" s="11">
        <f t="shared" si="48"/>
        <v>0.14814814814814814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-0.21912170922825414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0.21714865550481988</v>
      </c>
      <c r="Q166" s="11">
        <f>2*'OddsRatio_working_3-way'!K166*'OddsRatio_working_3-way'!L166*'OddsRatio_working_3-way'!M166</f>
        <v>4.5098370821354074E-2</v>
      </c>
      <c r="R166" s="11">
        <f t="shared" si="49"/>
        <v>0</v>
      </c>
      <c r="S166" s="11">
        <f t="shared" si="50"/>
        <v>-0.99099562644713135</v>
      </c>
      <c r="T166" s="11">
        <f t="shared" si="51"/>
        <v>-0.20581425263699507</v>
      </c>
      <c r="U166" s="11">
        <f>'OddsRatio_working_3-way'!S166-'OddsRatio_working_3-way'!R166^2/3</f>
        <v>-0.99099562644713135</v>
      </c>
      <c r="V166" s="11">
        <f>'OddsRatio_working_3-way'!S166*'OddsRatio_working_3-way'!R166/3-2*'OddsRatio_working_3-way'!R166^3/27-'OddsRatio_working_3-way'!T166</f>
        <v>0.20581425263699507</v>
      </c>
      <c r="W166" s="11">
        <f>'OddsRatio_working_3-way'!V166^2+4*'OddsRatio_working_3-way'!U166^3/27</f>
        <v>-0.10182262459774818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0.1898566111479088</v>
      </c>
      <c r="Y166" s="11">
        <f>IF('OddsRatio_working_3-way'!W166&gt;=0,IF('OddsRatio_working_3-way'!V166+SQRT('OddsRatio_working_3-way'!W166)&gt;0,0,PI()),ACOS('OddsRatio_working_3-way'!V166/(2*'OddsRatio_working_3-way'!X166)))</f>
        <v>0.99795080410880677</v>
      </c>
      <c r="Z166" s="11">
        <f>'OddsRatio_working_3-way'!X166^(1/3)*COS('OddsRatio_working_3-way'!Y166/3)</f>
        <v>0.54323765594069306</v>
      </c>
      <c r="AA166" s="11">
        <f>'OddsRatio_working_3-way'!X166^(1/3)*COS(('OddsRatio_working_3-way'!Y166+2*PI())/3)</f>
        <v>-0.43415664968525908</v>
      </c>
      <c r="AB166" s="11">
        <f>'OddsRatio_working_3-way'!X166^(1/3)*COS(('OddsRatio_working_3-way'!Y166+4*PI())/3)</f>
        <v>-0.10908100625543359</v>
      </c>
      <c r="AC166" s="11">
        <f>'OddsRatio_working_3-way'!X166^(1/3)*SIN('OddsRatio_working_3-way'!Y166/3)</f>
        <v>0.1876825102412005</v>
      </c>
      <c r="AD166" s="11">
        <f>'OddsRatio_working_3-way'!X166^(1/3)*SIN(('OddsRatio_working_3-way'!Y166+2*PI())/3)</f>
        <v>0.37661635521635051</v>
      </c>
      <c r="AE166" s="11">
        <f>'OddsRatio_working_3-way'!X166^(1/3)*SIN(('OddsRatio_working_3-way'!Y166+4*PI())/3)</f>
        <v>-0.56429886545755092</v>
      </c>
      <c r="AF166" s="11">
        <f>-'OddsRatio_working_3-way'!U166/(3*'OddsRatio_working_3-way'!X166^(1/3))*COS(('OddsRatio_working_3-way'!Y166)/3)</f>
        <v>0.54323765594069318</v>
      </c>
      <c r="AG166" s="11">
        <f>-'OddsRatio_working_3-way'!U166/(3*'OddsRatio_working_3-way'!X166^(1/3))*COS(('OddsRatio_working_3-way'!Y166+2*PI())/3)</f>
        <v>-0.43415664968525919</v>
      </c>
      <c r="AH166" s="11">
        <f>-'OddsRatio_working_3-way'!U166/(3*'OddsRatio_working_3-way'!X166^(1/3))*COS(('OddsRatio_working_3-way'!Y166+4*PI())/3)</f>
        <v>-0.10908100625543361</v>
      </c>
      <c r="AI166" s="11">
        <f>'OddsRatio_working_3-way'!U166/(3*'OddsRatio_working_3-way'!X166^(1/3))*SIN(('OddsRatio_working_3-way'!Y166)/3)</f>
        <v>-0.18768251024120053</v>
      </c>
      <c r="AJ166" s="11">
        <f>'OddsRatio_working_3-way'!U166/(3*'OddsRatio_working_3-way'!X166^(1/3))*SIN(('OddsRatio_working_3-way'!Y166+2*PI())/3)</f>
        <v>-0.37661635521635056</v>
      </c>
      <c r="AK166" s="11">
        <f>'OddsRatio_working_3-way'!U166/(3*'OddsRatio_working_3-way'!X166^(1/3))*SIN(('OddsRatio_working_3-way'!Y166+4*PI())/3)</f>
        <v>0.56429886545755104</v>
      </c>
      <c r="AL166" s="11">
        <f>'OddsRatio_working_3-way'!Z166+'OddsRatio_working_3-way'!AF166</f>
        <v>1.0864753118813861</v>
      </c>
      <c r="AM166" s="11">
        <f>'OddsRatio_working_3-way'!AA166+'OddsRatio_working_3-way'!AG166</f>
        <v>-0.86831329937051827</v>
      </c>
      <c r="AN166" s="11">
        <f>'OddsRatio_working_3-way'!AB166+'OddsRatio_working_3-way'!AH166</f>
        <v>-0.2181620125108672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1.0864753118813861</v>
      </c>
      <c r="AS166" s="11">
        <f>IF(('OddsRatio_working_3-way'!X166=0),IF(Q166&gt;0,-Q166^(1/3),(-Q166)^(1/3)),'OddsRatio_working_3-way'!AM166-'OddsRatio_working_3-way'!R166/3)</f>
        <v>-0.86831329937051827</v>
      </c>
      <c r="AT166" s="11">
        <f>IF(('OddsRatio_working_3-way'!X166=0),IF(Q166&gt;0,-Q166^(1/3),(-Q166)^(1/3)),'OddsRatio_working_3-way'!AN166-'OddsRatio_working_3-way'!R166/3)</f>
        <v>-0.2181620125108672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2.14</v>
      </c>
      <c r="B167" s="4">
        <f>IF('True_Odds_Calculator_3-way'!B166="","",'True_Odds_Calculator_3-way'!B166)</f>
        <v>3.4</v>
      </c>
      <c r="C167" s="4">
        <f>IF('True_Odds_Calculator_3-way'!C166="","",'True_Odds_Calculator_3-way'!C166)</f>
        <v>3.6</v>
      </c>
      <c r="D167" s="9">
        <f t="shared" si="39"/>
        <v>0.45234662812613902</v>
      </c>
      <c r="E167" s="9">
        <f t="shared" si="40"/>
        <v>0.28178304336209875</v>
      </c>
      <c r="F167" s="9">
        <f t="shared" si="41"/>
        <v>0.26587032851176234</v>
      </c>
      <c r="G167" s="9">
        <f t="shared" si="42"/>
        <v>1.0620123258490004</v>
      </c>
      <c r="H167" s="9">
        <f t="shared" si="43"/>
        <v>2.2106940514678608</v>
      </c>
      <c r="I167" s="9">
        <f t="shared" si="44"/>
        <v>3.5488295820376008</v>
      </c>
      <c r="J167" s="9">
        <f t="shared" si="45"/>
        <v>3.7612320472074003</v>
      </c>
      <c r="K167" s="11">
        <f t="shared" si="46"/>
        <v>0.46728971962616822</v>
      </c>
      <c r="L167" s="11">
        <f t="shared" si="47"/>
        <v>0.29411764705882354</v>
      </c>
      <c r="M167" s="11">
        <f t="shared" si="48"/>
        <v>0.27777777777777779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-0.27157778999450244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0.23440840510659092</v>
      </c>
      <c r="Q167" s="11">
        <f>2*'OddsRatio_working_3-way'!K167*'OddsRatio_working_3-way'!L167*'OddsRatio_working_3-way'!M167</f>
        <v>7.6354529350681086E-2</v>
      </c>
      <c r="R167" s="11">
        <f t="shared" si="49"/>
        <v>0</v>
      </c>
      <c r="S167" s="11">
        <f t="shared" si="50"/>
        <v>-0.86313540260908694</v>
      </c>
      <c r="T167" s="11">
        <f t="shared" si="51"/>
        <v>-0.28115159694107067</v>
      </c>
      <c r="U167" s="11">
        <f>'OddsRatio_working_3-way'!S167-'OddsRatio_working_3-way'!R167^2/3</f>
        <v>-0.86313540260908694</v>
      </c>
      <c r="V167" s="11">
        <f>'OddsRatio_working_3-way'!S167*'OddsRatio_working_3-way'!R167/3-2*'OddsRatio_working_3-way'!R167^3/27-'OddsRatio_working_3-way'!T167</f>
        <v>0.28115159694107067</v>
      </c>
      <c r="W167" s="11">
        <f>'OddsRatio_working_3-way'!V167^2+4*'OddsRatio_working_3-way'!U167^3/27</f>
        <v>-1.6218701828769319E-2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0.15432508082881699</v>
      </c>
      <c r="Y167" s="11">
        <f>IF('OddsRatio_working_3-way'!W167&gt;=0,IF('OddsRatio_working_3-way'!V167+SQRT('OddsRatio_working_3-way'!W167)&gt;0,0,PI()),ACOS('OddsRatio_working_3-way'!V167/(2*'OddsRatio_working_3-way'!X167)))</f>
        <v>0.42531934626393886</v>
      </c>
      <c r="Z167" s="11">
        <f>'OddsRatio_working_3-way'!X167^(1/3)*COS('OddsRatio_working_3-way'!Y167/3)</f>
        <v>0.53100616292450031</v>
      </c>
      <c r="AA167" s="11">
        <f>'OddsRatio_working_3-way'!X167^(1/3)*COS(('OddsRatio_working_3-way'!Y167+2*PI())/3)</f>
        <v>-0.33113989928899284</v>
      </c>
      <c r="AB167" s="11">
        <f>'OddsRatio_working_3-way'!X167^(1/3)*COS(('OddsRatio_working_3-way'!Y167+4*PI())/3)</f>
        <v>-0.19986626363550761</v>
      </c>
      <c r="AC167" s="11">
        <f>'OddsRatio_working_3-way'!X167^(1/3)*SIN('OddsRatio_working_3-way'!Y167/3)</f>
        <v>7.5790868882040674E-2</v>
      </c>
      <c r="AD167" s="11">
        <f>'OddsRatio_working_3-way'!X167^(1/3)*SIN(('OddsRatio_working_3-way'!Y167+2*PI())/3)</f>
        <v>0.42196939221769547</v>
      </c>
      <c r="AE167" s="11">
        <f>'OddsRatio_working_3-way'!X167^(1/3)*SIN(('OddsRatio_working_3-way'!Y167+4*PI())/3)</f>
        <v>-0.49776026109973609</v>
      </c>
      <c r="AF167" s="11">
        <f>-'OddsRatio_working_3-way'!U167/(3*'OddsRatio_working_3-way'!X167^(1/3))*COS(('OddsRatio_working_3-way'!Y167)/3)</f>
        <v>0.5310061629245002</v>
      </c>
      <c r="AG167" s="11">
        <f>-'OddsRatio_working_3-way'!U167/(3*'OddsRatio_working_3-way'!X167^(1/3))*COS(('OddsRatio_working_3-way'!Y167+2*PI())/3)</f>
        <v>-0.33113989928899279</v>
      </c>
      <c r="AH167" s="11">
        <f>-'OddsRatio_working_3-way'!U167/(3*'OddsRatio_working_3-way'!X167^(1/3))*COS(('OddsRatio_working_3-way'!Y167+4*PI())/3)</f>
        <v>-0.19986626363550758</v>
      </c>
      <c r="AI167" s="11">
        <f>'OddsRatio_working_3-way'!U167/(3*'OddsRatio_working_3-way'!X167^(1/3))*SIN(('OddsRatio_working_3-way'!Y167)/3)</f>
        <v>-7.579086888204066E-2</v>
      </c>
      <c r="AJ167" s="11">
        <f>'OddsRatio_working_3-way'!U167/(3*'OddsRatio_working_3-way'!X167^(1/3))*SIN(('OddsRatio_working_3-way'!Y167+2*PI())/3)</f>
        <v>-0.42196939221769542</v>
      </c>
      <c r="AK167" s="11">
        <f>'OddsRatio_working_3-way'!U167/(3*'OddsRatio_working_3-way'!X167^(1/3))*SIN(('OddsRatio_working_3-way'!Y167+4*PI())/3)</f>
        <v>0.49776026109973603</v>
      </c>
      <c r="AL167" s="11">
        <f>'OddsRatio_working_3-way'!Z167+'OddsRatio_working_3-way'!AF167</f>
        <v>1.0620123258490004</v>
      </c>
      <c r="AM167" s="11">
        <f>'OddsRatio_working_3-way'!AA167+'OddsRatio_working_3-way'!AG167</f>
        <v>-0.66227979857798558</v>
      </c>
      <c r="AN167" s="11">
        <f>'OddsRatio_working_3-way'!AB167+'OddsRatio_working_3-way'!AH167</f>
        <v>-0.39973252727101516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1.0620123258490004</v>
      </c>
      <c r="AS167" s="11">
        <f>IF(('OddsRatio_working_3-way'!X167=0),IF(Q167&gt;0,-Q167^(1/3),(-Q167)^(1/3)),'OddsRatio_working_3-way'!AM167-'OddsRatio_working_3-way'!R167/3)</f>
        <v>-0.66227979857798558</v>
      </c>
      <c r="AT167" s="11">
        <f>IF(('OddsRatio_working_3-way'!X167=0),IF(Q167&gt;0,-Q167^(1/3),(-Q167)^(1/3)),'OddsRatio_working_3-way'!AN167-'OddsRatio_working_3-way'!R167/3)</f>
        <v>-0.39973252727101516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5.32</v>
      </c>
      <c r="B168" s="4">
        <f>IF('True_Odds_Calculator_3-way'!B167="","",'True_Odds_Calculator_3-way'!B167)</f>
        <v>3.49</v>
      </c>
      <c r="C168" s="4">
        <f>IF('True_Odds_Calculator_3-way'!C167="","",'True_Odds_Calculator_3-way'!C167)</f>
        <v>1.74</v>
      </c>
      <c r="D168" s="9">
        <f t="shared" si="39"/>
        <v>0.17567477082614821</v>
      </c>
      <c r="E168" s="9">
        <f t="shared" si="40"/>
        <v>0.26993388038440924</v>
      </c>
      <c r="F168" s="9">
        <f t="shared" si="41"/>
        <v>0.55439134878944285</v>
      </c>
      <c r="G168" s="9">
        <f t="shared" si="42"/>
        <v>1.0861891230845027</v>
      </c>
      <c r="H168" s="9">
        <f t="shared" si="43"/>
        <v>5.6923370117250531</v>
      </c>
      <c r="I168" s="9">
        <f t="shared" si="44"/>
        <v>3.7046109164804113</v>
      </c>
      <c r="J168" s="9">
        <f t="shared" si="45"/>
        <v>1.8037799510825316</v>
      </c>
      <c r="K168" s="11">
        <f t="shared" si="46"/>
        <v>0.18796992481203006</v>
      </c>
      <c r="L168" s="11">
        <f t="shared" si="47"/>
        <v>0.28653295128939826</v>
      </c>
      <c r="M168" s="11">
        <f t="shared" si="48"/>
        <v>0.57471264367816088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-0.24639307982435099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0.23370103947746051</v>
      </c>
      <c r="Q168" s="11">
        <f>2*'OddsRatio_working_3-way'!K168*'OddsRatio_working_3-way'!L168*'OddsRatio_working_3-way'!M168</f>
        <v>6.1907560126479612E-2</v>
      </c>
      <c r="R168" s="11">
        <f t="shared" si="49"/>
        <v>0</v>
      </c>
      <c r="S168" s="11">
        <f t="shared" si="50"/>
        <v>-0.94848864929186161</v>
      </c>
      <c r="T168" s="11">
        <f t="shared" si="51"/>
        <v>-0.2512552713355925</v>
      </c>
      <c r="U168" s="11">
        <f>'OddsRatio_working_3-way'!S168-'OddsRatio_working_3-way'!R168^2/3</f>
        <v>-0.94848864929186161</v>
      </c>
      <c r="V168" s="11">
        <f>'OddsRatio_working_3-way'!S168*'OddsRatio_working_3-way'!R168/3-2*'OddsRatio_working_3-way'!R168^3/27-'OddsRatio_working_3-way'!T168</f>
        <v>0.2512552713355925</v>
      </c>
      <c r="W168" s="11">
        <f>'OddsRatio_working_3-way'!V168^2+4*'OddsRatio_working_3-way'!U168^3/27</f>
        <v>-6.3284051503301686E-2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0.17777321429086548</v>
      </c>
      <c r="Y168" s="11">
        <f>IF('OddsRatio_working_3-way'!W168&gt;=0,IF('OddsRatio_working_3-way'!V168+SQRT('OddsRatio_working_3-way'!W168)&gt;0,0,PI()),ACOS('OddsRatio_working_3-way'!V168/(2*'OddsRatio_working_3-way'!X168)))</f>
        <v>0.78601059980077093</v>
      </c>
      <c r="Z168" s="11">
        <f>'OddsRatio_working_3-way'!X168^(1/3)*COS('OddsRatio_working_3-way'!Y168/3)</f>
        <v>0.54309456154225144</v>
      </c>
      <c r="AA168" s="11">
        <f>'OddsRatio_working_3-way'!X168^(1/3)*COS(('OddsRatio_working_3-way'!Y168+2*PI())/3)</f>
        <v>-0.39767572815865082</v>
      </c>
      <c r="AB168" s="11">
        <f>'OddsRatio_working_3-way'!X168^(1/3)*COS(('OddsRatio_working_3-way'!Y168+4*PI())/3)</f>
        <v>-0.14541883338360073</v>
      </c>
      <c r="AC168" s="11">
        <f>'OddsRatio_working_3-way'!X168^(1/3)*SIN('OddsRatio_working_3-way'!Y168/3)</f>
        <v>0.14564058610331432</v>
      </c>
      <c r="AD168" s="11">
        <f>'OddsRatio_working_3-way'!X168^(1/3)*SIN(('OddsRatio_working_3-way'!Y168+2*PI())/3)</f>
        <v>0.3975133939011038</v>
      </c>
      <c r="AE168" s="11">
        <f>'OddsRatio_working_3-way'!X168^(1/3)*SIN(('OddsRatio_working_3-way'!Y168+4*PI())/3)</f>
        <v>-0.54315398000441817</v>
      </c>
      <c r="AF168" s="11">
        <f>-'OddsRatio_working_3-way'!U168/(3*'OddsRatio_working_3-way'!X168^(1/3))*COS(('OddsRatio_working_3-way'!Y168)/3)</f>
        <v>0.54309456154225133</v>
      </c>
      <c r="AG168" s="11">
        <f>-'OddsRatio_working_3-way'!U168/(3*'OddsRatio_working_3-way'!X168^(1/3))*COS(('OddsRatio_working_3-way'!Y168+2*PI())/3)</f>
        <v>-0.39767572815865071</v>
      </c>
      <c r="AH168" s="11">
        <f>-'OddsRatio_working_3-way'!U168/(3*'OddsRatio_working_3-way'!X168^(1/3))*COS(('OddsRatio_working_3-way'!Y168+4*PI())/3)</f>
        <v>-0.1454188333836007</v>
      </c>
      <c r="AI168" s="11">
        <f>'OddsRatio_working_3-way'!U168/(3*'OddsRatio_working_3-way'!X168^(1/3))*SIN(('OddsRatio_working_3-way'!Y168)/3)</f>
        <v>-0.14564058610331429</v>
      </c>
      <c r="AJ168" s="11">
        <f>'OddsRatio_working_3-way'!U168/(3*'OddsRatio_working_3-way'!X168^(1/3))*SIN(('OddsRatio_working_3-way'!Y168+2*PI())/3)</f>
        <v>-0.39751339390110374</v>
      </c>
      <c r="AK168" s="11">
        <f>'OddsRatio_working_3-way'!U168/(3*'OddsRatio_working_3-way'!X168^(1/3))*SIN(('OddsRatio_working_3-way'!Y168+4*PI())/3)</f>
        <v>0.54315398000441806</v>
      </c>
      <c r="AL168" s="11">
        <f>'OddsRatio_working_3-way'!Z168+'OddsRatio_working_3-way'!AF168</f>
        <v>1.0861891230845027</v>
      </c>
      <c r="AM168" s="11">
        <f>'OddsRatio_working_3-way'!AA168+'OddsRatio_working_3-way'!AG168</f>
        <v>-0.79535145631730153</v>
      </c>
      <c r="AN168" s="11">
        <f>'OddsRatio_working_3-way'!AB168+'OddsRatio_working_3-way'!AH168</f>
        <v>-0.29083766676720146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1.0861891230845027</v>
      </c>
      <c r="AS168" s="11">
        <f>IF(('OddsRatio_working_3-way'!X168=0),IF(Q168&gt;0,-Q168^(1/3),(-Q168)^(1/3)),'OddsRatio_working_3-way'!AM168-'OddsRatio_working_3-way'!R168/3)</f>
        <v>-0.79535145631730153</v>
      </c>
      <c r="AT168" s="11">
        <f>IF(('OddsRatio_working_3-way'!X168=0),IF(Q168&gt;0,-Q168^(1/3),(-Q168)^(1/3)),'OddsRatio_working_3-way'!AN168-'OddsRatio_working_3-way'!R168/3)</f>
        <v>-0.29083766676720146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1.92</v>
      </c>
      <c r="B169" s="4">
        <f>IF('True_Odds_Calculator_3-way'!B168="","",'True_Odds_Calculator_3-way'!B168)</f>
        <v>3.38</v>
      </c>
      <c r="C169" s="4">
        <f>IF('True_Odds_Calculator_3-way'!C168="","",'True_Odds_Calculator_3-way'!C168)</f>
        <v>4.38</v>
      </c>
      <c r="D169" s="9">
        <f t="shared" si="39"/>
        <v>0.50292531488789582</v>
      </c>
      <c r="E169" s="9">
        <f t="shared" si="40"/>
        <v>0.28114670056665808</v>
      </c>
      <c r="F169" s="9">
        <f t="shared" si="41"/>
        <v>0.21592798454544573</v>
      </c>
      <c r="G169" s="9">
        <f t="shared" si="42"/>
        <v>1.0743117412860022</v>
      </c>
      <c r="H169" s="9">
        <f t="shared" si="43"/>
        <v>1.988366801983122</v>
      </c>
      <c r="I169" s="9">
        <f t="shared" si="44"/>
        <v>3.5568619442606848</v>
      </c>
      <c r="J169" s="9">
        <f t="shared" si="45"/>
        <v>4.6311736855466874</v>
      </c>
      <c r="K169" s="11">
        <f t="shared" si="46"/>
        <v>0.52083333333333337</v>
      </c>
      <c r="L169" s="11">
        <f t="shared" si="47"/>
        <v>0.29585798816568049</v>
      </c>
      <c r="M169" s="11">
        <f t="shared" si="48"/>
        <v>0.22831050228310504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-0.26036910197869079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0.23500896129979382</v>
      </c>
      <c r="Q169" s="11">
        <f>2*'OddsRatio_working_3-way'!K169*'OddsRatio_working_3-way'!L169*'OddsRatio_working_3-way'!M169</f>
        <v>7.0361964461016099E-2</v>
      </c>
      <c r="R169" s="11">
        <f t="shared" si="49"/>
        <v>0</v>
      </c>
      <c r="S169" s="11">
        <f t="shared" si="50"/>
        <v>-0.90259926970531046</v>
      </c>
      <c r="T169" s="11">
        <f t="shared" si="51"/>
        <v>-0.27023930230697912</v>
      </c>
      <c r="U169" s="11">
        <f>'OddsRatio_working_3-way'!S169-'OddsRatio_working_3-way'!R169^2/3</f>
        <v>-0.90259926970531046</v>
      </c>
      <c r="V169" s="11">
        <f>'OddsRatio_working_3-way'!S169*'OddsRatio_working_3-way'!R169/3-2*'OddsRatio_working_3-way'!R169^3/27-'OddsRatio_working_3-way'!T169</f>
        <v>0.27023930230697912</v>
      </c>
      <c r="W169" s="11">
        <f>'OddsRatio_working_3-way'!V169^2+4*'OddsRatio_working_3-way'!U169^3/27</f>
        <v>-3.5909161665407627E-2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0.16502912029151892</v>
      </c>
      <c r="Y169" s="11">
        <f>IF('OddsRatio_working_3-way'!W169&gt;=0,IF('OddsRatio_working_3-way'!V169+SQRT('OddsRatio_working_3-way'!W169)&gt;0,0,PI()),ACOS('OddsRatio_working_3-way'!V169/(2*'OddsRatio_working_3-way'!X169)))</f>
        <v>0.61154410062975417</v>
      </c>
      <c r="Z169" s="11">
        <f>'OddsRatio_working_3-way'!X169^(1/3)*COS('OddsRatio_working_3-way'!Y169/3)</f>
        <v>0.53715587064300108</v>
      </c>
      <c r="AA169" s="11">
        <f>'OddsRatio_working_3-way'!X169^(1/3)*COS(('OddsRatio_working_3-way'!Y169+2*PI())/3)</f>
        <v>-0.36474183396151671</v>
      </c>
      <c r="AB169" s="11">
        <f>'OddsRatio_working_3-way'!X169^(1/3)*COS(('OddsRatio_working_3-way'!Y169+4*PI())/3)</f>
        <v>-0.17241403668148439</v>
      </c>
      <c r="AC169" s="11">
        <f>'OddsRatio_working_3-way'!X169^(1/3)*SIN('OddsRatio_working_3-way'!Y169/3)</f>
        <v>0.11104050553227456</v>
      </c>
      <c r="AD169" s="11">
        <f>'OddsRatio_working_3-way'!X169^(1/3)*SIN(('OddsRatio_working_3-way'!Y169+2*PI())/3)</f>
        <v>0.40967037700264941</v>
      </c>
      <c r="AE169" s="11">
        <f>'OddsRatio_working_3-way'!X169^(1/3)*SIN(('OddsRatio_working_3-way'!Y169+4*PI())/3)</f>
        <v>-0.52071088253492392</v>
      </c>
      <c r="AF169" s="11">
        <f>-'OddsRatio_working_3-way'!U169/(3*'OddsRatio_working_3-way'!X169^(1/3))*COS(('OddsRatio_working_3-way'!Y169)/3)</f>
        <v>0.53715587064300108</v>
      </c>
      <c r="AG169" s="11">
        <f>-'OddsRatio_working_3-way'!U169/(3*'OddsRatio_working_3-way'!X169^(1/3))*COS(('OddsRatio_working_3-way'!Y169+2*PI())/3)</f>
        <v>-0.36474183396151671</v>
      </c>
      <c r="AH169" s="11">
        <f>-'OddsRatio_working_3-way'!U169/(3*'OddsRatio_working_3-way'!X169^(1/3))*COS(('OddsRatio_working_3-way'!Y169+4*PI())/3)</f>
        <v>-0.17241403668148439</v>
      </c>
      <c r="AI169" s="11">
        <f>'OddsRatio_working_3-way'!U169/(3*'OddsRatio_working_3-way'!X169^(1/3))*SIN(('OddsRatio_working_3-way'!Y169)/3)</f>
        <v>-0.11104050553227456</v>
      </c>
      <c r="AJ169" s="11">
        <f>'OddsRatio_working_3-way'!U169/(3*'OddsRatio_working_3-way'!X169^(1/3))*SIN(('OddsRatio_working_3-way'!Y169+2*PI())/3)</f>
        <v>-0.40967037700264941</v>
      </c>
      <c r="AK169" s="11">
        <f>'OddsRatio_working_3-way'!U169/(3*'OddsRatio_working_3-way'!X169^(1/3))*SIN(('OddsRatio_working_3-way'!Y169+4*PI())/3)</f>
        <v>0.52071088253492392</v>
      </c>
      <c r="AL169" s="11">
        <f>'OddsRatio_working_3-way'!Z169+'OddsRatio_working_3-way'!AF169</f>
        <v>1.0743117412860022</v>
      </c>
      <c r="AM169" s="11">
        <f>'OddsRatio_working_3-way'!AA169+'OddsRatio_working_3-way'!AG169</f>
        <v>-0.72948366792303343</v>
      </c>
      <c r="AN169" s="11">
        <f>'OddsRatio_working_3-way'!AB169+'OddsRatio_working_3-way'!AH169</f>
        <v>-0.34482807336296878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1.0743117412860022</v>
      </c>
      <c r="AS169" s="11">
        <f>IF(('OddsRatio_working_3-way'!X169=0),IF(Q169&gt;0,-Q169^(1/3),(-Q169)^(1/3)),'OddsRatio_working_3-way'!AM169-'OddsRatio_working_3-way'!R169/3)</f>
        <v>-0.72948366792303343</v>
      </c>
      <c r="AT169" s="11">
        <f>IF(('OddsRatio_working_3-way'!X169=0),IF(Q169&gt;0,-Q169^(1/3),(-Q169)^(1/3)),'OddsRatio_working_3-way'!AN169-'OddsRatio_working_3-way'!R169/3)</f>
        <v>-0.34482807336296878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1.71</v>
      </c>
      <c r="B170" s="4">
        <f>IF('True_Odds_Calculator_3-way'!B169="","",'True_Odds_Calculator_3-way'!B169)</f>
        <v>3.81</v>
      </c>
      <c r="C170" s="4">
        <f>IF('True_Odds_Calculator_3-way'!C169="","",'True_Odds_Calculator_3-way'!C169)</f>
        <v>5.43</v>
      </c>
      <c r="D170" s="9">
        <f t="shared" si="39"/>
        <v>0.57164256022016913</v>
      </c>
      <c r="E170" s="9">
        <f t="shared" si="40"/>
        <v>0.25216120066125242</v>
      </c>
      <c r="F170" s="9">
        <f t="shared" si="41"/>
        <v>0.17619623911857851</v>
      </c>
      <c r="G170" s="9">
        <f t="shared" si="42"/>
        <v>1.0554153586564685</v>
      </c>
      <c r="H170" s="9">
        <f t="shared" si="43"/>
        <v>1.7493449046460925</v>
      </c>
      <c r="I170" s="9">
        <f t="shared" si="44"/>
        <v>3.965717157824677</v>
      </c>
      <c r="J170" s="9">
        <f t="shared" si="45"/>
        <v>5.6754900388481548</v>
      </c>
      <c r="K170" s="11">
        <f t="shared" si="46"/>
        <v>0.58479532163742687</v>
      </c>
      <c r="L170" s="11">
        <f t="shared" si="47"/>
        <v>0.26246719160104987</v>
      </c>
      <c r="M170" s="11">
        <f t="shared" si="48"/>
        <v>0.18416206261510129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-0.24983166319421224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0.22472232165124942</v>
      </c>
      <c r="Q170" s="11">
        <f>2*'OddsRatio_working_3-way'!K170*'OddsRatio_working_3-way'!L170*'OddsRatio_working_3-way'!M170</f>
        <v>5.6533917396540734E-2</v>
      </c>
      <c r="R170" s="11">
        <f t="shared" si="49"/>
        <v>0</v>
      </c>
      <c r="S170" s="11">
        <f t="shared" si="50"/>
        <v>-0.89949495903790422</v>
      </c>
      <c r="T170" s="11">
        <f t="shared" si="51"/>
        <v>-0.22628804000953565</v>
      </c>
      <c r="U170" s="11">
        <f>'OddsRatio_working_3-way'!S170-'OddsRatio_working_3-way'!R170^2/3</f>
        <v>-0.89949495903790422</v>
      </c>
      <c r="V170" s="11">
        <f>'OddsRatio_working_3-way'!S170*'OddsRatio_working_3-way'!R170/3-2*'OddsRatio_working_3-way'!R170^3/27-'OddsRatio_working_3-way'!T170</f>
        <v>0.22628804000953565</v>
      </c>
      <c r="W170" s="11">
        <f>'OddsRatio_working_3-way'!V170^2+4*'OddsRatio_working_3-way'!U170^3/27</f>
        <v>-5.6612010209753386E-2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0.1641784754932194</v>
      </c>
      <c r="Y170" s="11">
        <f>IF('OddsRatio_working_3-way'!W170&gt;=0,IF('OddsRatio_working_3-way'!V170+SQRT('OddsRatio_working_3-way'!W170)&gt;0,0,PI()),ACOS('OddsRatio_working_3-way'!V170/(2*'OddsRatio_working_3-way'!X170)))</f>
        <v>0.81047739925949791</v>
      </c>
      <c r="Z170" s="11">
        <f>'OddsRatio_working_3-way'!X170^(1/3)*COS('OddsRatio_working_3-way'!Y170/3)</f>
        <v>0.52770767932823426</v>
      </c>
      <c r="AA170" s="11">
        <f>'OddsRatio_working_3-way'!X170^(1/3)*COS(('OddsRatio_working_3-way'!Y170+2*PI())/3)</f>
        <v>-0.39041289166350285</v>
      </c>
      <c r="AB170" s="11">
        <f>'OddsRatio_working_3-way'!X170^(1/3)*COS(('OddsRatio_working_3-way'!Y170+4*PI())/3)</f>
        <v>-0.13729478766473138</v>
      </c>
      <c r="AC170" s="11">
        <f>'OddsRatio_working_3-way'!X170^(1/3)*SIN('OddsRatio_working_3-way'!Y170/3)</f>
        <v>0.1461378054804584</v>
      </c>
      <c r="AD170" s="11">
        <f>'OddsRatio_working_3-way'!X170^(1/3)*SIN(('OddsRatio_working_3-way'!Y170+2*PI())/3)</f>
        <v>0.38393935333015378</v>
      </c>
      <c r="AE170" s="11">
        <f>'OddsRatio_working_3-way'!X170^(1/3)*SIN(('OddsRatio_working_3-way'!Y170+4*PI())/3)</f>
        <v>-0.53007715881061224</v>
      </c>
      <c r="AF170" s="11">
        <f>-'OddsRatio_working_3-way'!U170/(3*'OddsRatio_working_3-way'!X170^(1/3))*COS(('OddsRatio_working_3-way'!Y170)/3)</f>
        <v>0.52770767932823426</v>
      </c>
      <c r="AG170" s="11">
        <f>-'OddsRatio_working_3-way'!U170/(3*'OddsRatio_working_3-way'!X170^(1/3))*COS(('OddsRatio_working_3-way'!Y170+2*PI())/3)</f>
        <v>-0.39041289166350285</v>
      </c>
      <c r="AH170" s="11">
        <f>-'OddsRatio_working_3-way'!U170/(3*'OddsRatio_working_3-way'!X170^(1/3))*COS(('OddsRatio_working_3-way'!Y170+4*PI())/3)</f>
        <v>-0.13729478766473138</v>
      </c>
      <c r="AI170" s="11">
        <f>'OddsRatio_working_3-way'!U170/(3*'OddsRatio_working_3-way'!X170^(1/3))*SIN(('OddsRatio_working_3-way'!Y170)/3)</f>
        <v>-0.1461378054804584</v>
      </c>
      <c r="AJ170" s="11">
        <f>'OddsRatio_working_3-way'!U170/(3*'OddsRatio_working_3-way'!X170^(1/3))*SIN(('OddsRatio_working_3-way'!Y170+2*PI())/3)</f>
        <v>-0.38393935333015378</v>
      </c>
      <c r="AK170" s="11">
        <f>'OddsRatio_working_3-way'!U170/(3*'OddsRatio_working_3-way'!X170^(1/3))*SIN(('OddsRatio_working_3-way'!Y170+4*PI())/3)</f>
        <v>0.53007715881061224</v>
      </c>
      <c r="AL170" s="11">
        <f>'OddsRatio_working_3-way'!Z170+'OddsRatio_working_3-way'!AF170</f>
        <v>1.0554153586564685</v>
      </c>
      <c r="AM170" s="11">
        <f>'OddsRatio_working_3-way'!AA170+'OddsRatio_working_3-way'!AG170</f>
        <v>-0.7808257833270057</v>
      </c>
      <c r="AN170" s="11">
        <f>'OddsRatio_working_3-way'!AB170+'OddsRatio_working_3-way'!AH170</f>
        <v>-0.27458957532946277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1.0554153586564685</v>
      </c>
      <c r="AS170" s="11">
        <f>IF(('OddsRatio_working_3-way'!X170=0),IF(Q170&gt;0,-Q170^(1/3),(-Q170)^(1/3)),'OddsRatio_working_3-way'!AM170-'OddsRatio_working_3-way'!R170/3)</f>
        <v>-0.7808257833270057</v>
      </c>
      <c r="AT170" s="11">
        <f>IF(('OddsRatio_working_3-way'!X170=0),IF(Q170&gt;0,-Q170^(1/3),(-Q170)^(1/3)),'OddsRatio_working_3-way'!AN170-'OddsRatio_working_3-way'!R170/3)</f>
        <v>-0.27458957532946277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IF('True_Odds_Calculator_3-way'!A170="","",'True_Odds_Calculator_3-way'!A170)</f>
        <v>1.7</v>
      </c>
      <c r="B171" s="4">
        <f>IF('True_Odds_Calculator_3-way'!B170="","",'True_Odds_Calculator_3-way'!B170)</f>
        <v>4.1100000000000003</v>
      </c>
      <c r="C171" s="4">
        <f>IF('True_Odds_Calculator_3-way'!C170="","",'True_Odds_Calculator_3-way'!C170)</f>
        <v>5.03</v>
      </c>
      <c r="D171" s="9">
        <f t="shared" si="39"/>
        <v>0.5755416360545077</v>
      </c>
      <c r="E171" s="9">
        <f t="shared" si="40"/>
        <v>0.23383173892204284</v>
      </c>
      <c r="F171" s="9">
        <f t="shared" si="41"/>
        <v>0.19062662502344929</v>
      </c>
      <c r="G171" s="9">
        <f t="shared" si="42"/>
        <v>1.053562511146068</v>
      </c>
      <c r="H171" s="9">
        <f t="shared" si="43"/>
        <v>1.7374937578022474</v>
      </c>
      <c r="I171" s="9">
        <f t="shared" si="44"/>
        <v>4.2765794096642713</v>
      </c>
      <c r="J171" s="9">
        <f t="shared" si="45"/>
        <v>5.245856919918654</v>
      </c>
      <c r="K171" s="11">
        <f t="shared" si="46"/>
        <v>0.58823529411764708</v>
      </c>
      <c r="L171" s="11">
        <f t="shared" si="47"/>
        <v>0.24330900243309</v>
      </c>
      <c r="M171" s="11">
        <f t="shared" si="48"/>
        <v>0.19880715705765406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-0.24963458123450488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0.223078304183771</v>
      </c>
      <c r="Q171" s="11">
        <f>2*'OddsRatio_working_3-way'!K171*'OddsRatio_working_3-way'!L171*'OddsRatio_working_3-way'!M171</f>
        <v>5.6907730659125244E-2</v>
      </c>
      <c r="R171" s="11">
        <f t="shared" si="49"/>
        <v>0</v>
      </c>
      <c r="S171" s="11">
        <f t="shared" si="50"/>
        <v>-0.89361939792393141</v>
      </c>
      <c r="T171" s="11">
        <f t="shared" si="51"/>
        <v>-0.22796413212345185</v>
      </c>
      <c r="U171" s="11">
        <f>'OddsRatio_working_3-way'!S171-'OddsRatio_working_3-way'!R171^2/3</f>
        <v>-0.89361939792393141</v>
      </c>
      <c r="V171" s="11">
        <f>'OddsRatio_working_3-way'!S171*'OddsRatio_working_3-way'!R171/3-2*'OddsRatio_working_3-way'!R171^3/27-'OddsRatio_working_3-way'!T171</f>
        <v>0.22796413212345185</v>
      </c>
      <c r="W171" s="11">
        <f>'OddsRatio_working_3-way'!V171^2+4*'OddsRatio_working_3-way'!U171^3/27</f>
        <v>-5.3751584066868995E-2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0.16257246815010498</v>
      </c>
      <c r="Y171" s="11">
        <f>IF('OddsRatio_working_3-way'!W171&gt;=0,IF('OddsRatio_working_3-way'!V171+SQRT('OddsRatio_working_3-way'!W171)&gt;0,0,PI()),ACOS('OddsRatio_working_3-way'!V171/(2*'OddsRatio_working_3-way'!X171)))</f>
        <v>0.79383571638598183</v>
      </c>
      <c r="Z171" s="11">
        <f>'OddsRatio_working_3-way'!X171^(1/3)*COS('OddsRatio_working_3-way'!Y171/3)</f>
        <v>0.52678125557303401</v>
      </c>
      <c r="AA171" s="11">
        <f>'OddsRatio_working_3-way'!X171^(1/3)*COS(('OddsRatio_working_3-way'!Y171+2*PI())/3)</f>
        <v>-0.38700689315502035</v>
      </c>
      <c r="AB171" s="11">
        <f>'OddsRatio_working_3-way'!X171^(1/3)*COS(('OddsRatio_working_3-way'!Y171+4*PI())/3)</f>
        <v>-0.139774362418014</v>
      </c>
      <c r="AC171" s="11">
        <f>'OddsRatio_working_3-way'!X171^(1/3)*SIN('OddsRatio_working_3-way'!Y171/3)</f>
        <v>0.14273976817344322</v>
      </c>
      <c r="AD171" s="11">
        <f>'OddsRatio_working_3-way'!X171^(1/3)*SIN(('OddsRatio_working_3-way'!Y171+2*PI())/3)</f>
        <v>0.38483606547698868</v>
      </c>
      <c r="AE171" s="11">
        <f>'OddsRatio_working_3-way'!X171^(1/3)*SIN(('OddsRatio_working_3-way'!Y171+4*PI())/3)</f>
        <v>-0.52757583365043181</v>
      </c>
      <c r="AF171" s="11">
        <f>-'OddsRatio_working_3-way'!U171/(3*'OddsRatio_working_3-way'!X171^(1/3))*COS(('OddsRatio_working_3-way'!Y171)/3)</f>
        <v>0.52678125557303401</v>
      </c>
      <c r="AG171" s="11">
        <f>-'OddsRatio_working_3-way'!U171/(3*'OddsRatio_working_3-way'!X171^(1/3))*COS(('OddsRatio_working_3-way'!Y171+2*PI())/3)</f>
        <v>-0.38700689315502035</v>
      </c>
      <c r="AH171" s="11">
        <f>-'OddsRatio_working_3-way'!U171/(3*'OddsRatio_working_3-way'!X171^(1/3))*COS(('OddsRatio_working_3-way'!Y171+4*PI())/3)</f>
        <v>-0.139774362418014</v>
      </c>
      <c r="AI171" s="11">
        <f>'OddsRatio_working_3-way'!U171/(3*'OddsRatio_working_3-way'!X171^(1/3))*SIN(('OddsRatio_working_3-way'!Y171)/3)</f>
        <v>-0.14273976817344322</v>
      </c>
      <c r="AJ171" s="11">
        <f>'OddsRatio_working_3-way'!U171/(3*'OddsRatio_working_3-way'!X171^(1/3))*SIN(('OddsRatio_working_3-way'!Y171+2*PI())/3)</f>
        <v>-0.38483606547698868</v>
      </c>
      <c r="AK171" s="11">
        <f>'OddsRatio_working_3-way'!U171/(3*'OddsRatio_working_3-way'!X171^(1/3))*SIN(('OddsRatio_working_3-way'!Y171+4*PI())/3)</f>
        <v>0.52757583365043181</v>
      </c>
      <c r="AL171" s="11">
        <f>'OddsRatio_working_3-way'!Z171+'OddsRatio_working_3-way'!AF171</f>
        <v>1.053562511146068</v>
      </c>
      <c r="AM171" s="11">
        <f>'OddsRatio_working_3-way'!AA171+'OddsRatio_working_3-way'!AG171</f>
        <v>-0.7740137863100407</v>
      </c>
      <c r="AN171" s="11">
        <f>'OddsRatio_working_3-way'!AB171+'OddsRatio_working_3-way'!AH171</f>
        <v>-0.279548724836028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1.053562511146068</v>
      </c>
      <c r="AS171" s="11">
        <f>IF(('OddsRatio_working_3-way'!X171=0),IF(Q171&gt;0,-Q171^(1/3),(-Q171)^(1/3)),'OddsRatio_working_3-way'!AM171-'OddsRatio_working_3-way'!R171/3)</f>
        <v>-0.7740137863100407</v>
      </c>
      <c r="AT171" s="11">
        <f>IF(('OddsRatio_working_3-way'!X171=0),IF(Q171&gt;0,-Q171^(1/3),(-Q171)^(1/3)),'OddsRatio_working_3-way'!AN171-'OddsRatio_working_3-way'!R171/3)</f>
        <v>-0.279548724836028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IF('True_Odds_Calculator_3-way'!A171="","",'True_Odds_Calculator_3-way'!A171)</f>
        <v>2.74</v>
      </c>
      <c r="B172" s="4">
        <f>IF('True_Odds_Calculator_3-way'!B171="","",'True_Odds_Calculator_3-way'!B171)</f>
        <v>3.31</v>
      </c>
      <c r="C172" s="4">
        <f>IF('True_Odds_Calculator_3-way'!C171="","",'True_Odds_Calculator_3-way'!C171)</f>
        <v>2.77</v>
      </c>
      <c r="D172" s="9">
        <f t="shared" si="39"/>
        <v>0.35528594176936401</v>
      </c>
      <c r="E172" s="9">
        <f t="shared" si="40"/>
        <v>0.293333973025309</v>
      </c>
      <c r="F172" s="9">
        <f t="shared" si="41"/>
        <v>0.35138008520532699</v>
      </c>
      <c r="G172" s="9">
        <f t="shared" si="42"/>
        <v>1.0428932790781045</v>
      </c>
      <c r="H172" s="9">
        <f t="shared" si="43"/>
        <v>2.8146343055959022</v>
      </c>
      <c r="I172" s="9">
        <f t="shared" si="44"/>
        <v>3.4090834746704211</v>
      </c>
      <c r="J172" s="9">
        <f t="shared" si="45"/>
        <v>2.8459211039682444</v>
      </c>
      <c r="K172" s="11">
        <f t="shared" si="46"/>
        <v>0.36496350364963503</v>
      </c>
      <c r="L172" s="11">
        <f t="shared" si="47"/>
        <v>0.30211480362537763</v>
      </c>
      <c r="M172" s="11">
        <f t="shared" si="48"/>
        <v>0.36101083032490977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-0.28318886239354957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0.23166725830716195</v>
      </c>
      <c r="Q172" s="11">
        <f>2*'OddsRatio_working_3-way'!K172*'OddsRatio_working_3-way'!L172*'OddsRatio_working_3-way'!M172</f>
        <v>7.9610741686309952E-2</v>
      </c>
      <c r="R172" s="11">
        <f t="shared" si="49"/>
        <v>0</v>
      </c>
      <c r="S172" s="11">
        <f t="shared" si="50"/>
        <v>-0.81806627686230227</v>
      </c>
      <c r="T172" s="11">
        <f t="shared" si="51"/>
        <v>-0.28112243191144409</v>
      </c>
      <c r="U172" s="11">
        <f>'OddsRatio_working_3-way'!S172-'OddsRatio_working_3-way'!R172^2/3</f>
        <v>-0.81806627686230227</v>
      </c>
      <c r="V172" s="11">
        <f>'OddsRatio_working_3-way'!S172*'OddsRatio_working_3-way'!R172/3-2*'OddsRatio_working_3-way'!R172^3/27-'OddsRatio_working_3-way'!T172</f>
        <v>0.28112243191144409</v>
      </c>
      <c r="W172" s="11">
        <f>'OddsRatio_working_3-way'!V172^2+4*'OddsRatio_working_3-way'!U172^3/27</f>
        <v>-2.0778056980354925E-3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0.14239700437670733</v>
      </c>
      <c r="Y172" s="11">
        <f>IF('OddsRatio_working_3-way'!W172&gt;=0,IF('OddsRatio_working_3-way'!V172+SQRT('OddsRatio_working_3-way'!W172)&gt;0,0,PI()),ACOS('OddsRatio_working_3-way'!V172/(2*'OddsRatio_working_3-way'!X172)))</f>
        <v>0.16074725660182665</v>
      </c>
      <c r="Z172" s="11">
        <f>'OddsRatio_working_3-way'!X172^(1/3)*COS('OddsRatio_working_3-way'!Y172/3)</f>
        <v>0.52144663953905224</v>
      </c>
      <c r="AA172" s="11">
        <f>'OddsRatio_working_3-way'!X172^(1/3)*COS(('OddsRatio_working_3-way'!Y172+2*PI())/3)</f>
        <v>-0.28494357576833701</v>
      </c>
      <c r="AB172" s="11">
        <f>'OddsRatio_working_3-way'!X172^(1/3)*COS(('OddsRatio_working_3-way'!Y172+4*PI())/3)</f>
        <v>-0.23650306377071525</v>
      </c>
      <c r="AC172" s="11">
        <f>'OddsRatio_working_3-way'!X172^(1/3)*SIN('OddsRatio_working_3-way'!Y172/3)</f>
        <v>2.7967142641510408E-2</v>
      </c>
      <c r="AD172" s="11">
        <f>'OddsRatio_working_3-way'!X172^(1/3)*SIN(('OddsRatio_working_3-way'!Y172+2*PI())/3)</f>
        <v>0.43760246523809121</v>
      </c>
      <c r="AE172" s="11">
        <f>'OddsRatio_working_3-way'!X172^(1/3)*SIN(('OddsRatio_working_3-way'!Y172+4*PI())/3)</f>
        <v>-0.46556960787960144</v>
      </c>
      <c r="AF172" s="11">
        <f>-'OddsRatio_working_3-way'!U172/(3*'OddsRatio_working_3-way'!X172^(1/3))*COS(('OddsRatio_working_3-way'!Y172)/3)</f>
        <v>0.52144663953905213</v>
      </c>
      <c r="AG172" s="11">
        <f>-'OddsRatio_working_3-way'!U172/(3*'OddsRatio_working_3-way'!X172^(1/3))*COS(('OddsRatio_working_3-way'!Y172+2*PI())/3)</f>
        <v>-0.28494357576833695</v>
      </c>
      <c r="AH172" s="11">
        <f>-'OddsRatio_working_3-way'!U172/(3*'OddsRatio_working_3-way'!X172^(1/3))*COS(('OddsRatio_working_3-way'!Y172+4*PI())/3)</f>
        <v>-0.23650306377071523</v>
      </c>
      <c r="AI172" s="11">
        <f>'OddsRatio_working_3-way'!U172/(3*'OddsRatio_working_3-way'!X172^(1/3))*SIN(('OddsRatio_working_3-way'!Y172)/3)</f>
        <v>-2.7967142641510401E-2</v>
      </c>
      <c r="AJ172" s="11">
        <f>'OddsRatio_working_3-way'!U172/(3*'OddsRatio_working_3-way'!X172^(1/3))*SIN(('OddsRatio_working_3-way'!Y172+2*PI())/3)</f>
        <v>-0.4376024652380911</v>
      </c>
      <c r="AK172" s="11">
        <f>'OddsRatio_working_3-way'!U172/(3*'OddsRatio_working_3-way'!X172^(1/3))*SIN(('OddsRatio_working_3-way'!Y172+4*PI())/3)</f>
        <v>0.46556960787960133</v>
      </c>
      <c r="AL172" s="11">
        <f>'OddsRatio_working_3-way'!Z172+'OddsRatio_working_3-way'!AF172</f>
        <v>1.0428932790781045</v>
      </c>
      <c r="AM172" s="11">
        <f>'OddsRatio_working_3-way'!AA172+'OddsRatio_working_3-way'!AG172</f>
        <v>-0.56988715153667391</v>
      </c>
      <c r="AN172" s="11">
        <f>'OddsRatio_working_3-way'!AB172+'OddsRatio_working_3-way'!AH172</f>
        <v>-0.47300612754143045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1.0428932790781045</v>
      </c>
      <c r="AS172" s="11">
        <f>IF(('OddsRatio_working_3-way'!X172=0),IF(Q172&gt;0,-Q172^(1/3),(-Q172)^(1/3)),'OddsRatio_working_3-way'!AM172-'OddsRatio_working_3-way'!R172/3)</f>
        <v>-0.56988715153667391</v>
      </c>
      <c r="AT172" s="11">
        <f>IF(('OddsRatio_working_3-way'!X172=0),IF(Q172&gt;0,-Q172^(1/3),(-Q172)^(1/3)),'OddsRatio_working_3-way'!AN172-'OddsRatio_working_3-way'!R172/3)</f>
        <v>-0.47300612754143045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IF('True_Odds_Calculator_3-way'!A172="","",'True_Odds_Calculator_3-way'!A172)</f>
        <v>2.4300000000000002</v>
      </c>
      <c r="B173" s="4">
        <f>IF('True_Odds_Calculator_3-way'!B172="","",'True_Odds_Calculator_3-way'!B172)</f>
        <v>3.51</v>
      </c>
      <c r="C173" s="4">
        <f>IF('True_Odds_Calculator_3-way'!C172="","",'True_Odds_Calculator_3-way'!C172)</f>
        <v>3.02</v>
      </c>
      <c r="D173" s="9">
        <f t="shared" si="39"/>
        <v>0.40149913296755785</v>
      </c>
      <c r="E173" s="9">
        <f t="shared" si="40"/>
        <v>0.27651176625635093</v>
      </c>
      <c r="F173" s="9">
        <f t="shared" si="41"/>
        <v>0.32198910077609127</v>
      </c>
      <c r="G173" s="9">
        <f t="shared" si="42"/>
        <v>1.0424233590603547</v>
      </c>
      <c r="H173" s="9">
        <f t="shared" si="43"/>
        <v>2.4906654034563074</v>
      </c>
      <c r="I173" s="9">
        <f t="shared" si="44"/>
        <v>3.6164826312414906</v>
      </c>
      <c r="J173" s="9">
        <f t="shared" si="45"/>
        <v>3.1056951853019159</v>
      </c>
      <c r="K173" s="11">
        <f t="shared" si="46"/>
        <v>0.41152263374485593</v>
      </c>
      <c r="L173" s="11">
        <f t="shared" si="47"/>
        <v>0.28490028490028491</v>
      </c>
      <c r="M173" s="11">
        <f t="shared" si="48"/>
        <v>0.33112582781456956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-0.28147562710013319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0.23138005859505872</v>
      </c>
      <c r="Q173" s="11">
        <f>2*'OddsRatio_working_3-way'!K173*'OddsRatio_working_3-way'!L173*'OddsRatio_working_3-way'!M173</f>
        <v>7.7644314964784814E-2</v>
      </c>
      <c r="R173" s="11">
        <f t="shared" si="49"/>
        <v>0</v>
      </c>
      <c r="S173" s="11">
        <f t="shared" si="50"/>
        <v>-0.82202519976177801</v>
      </c>
      <c r="T173" s="11">
        <f t="shared" si="51"/>
        <v>-0.27584738247039536</v>
      </c>
      <c r="U173" s="11">
        <f>'OddsRatio_working_3-way'!S173-'OddsRatio_working_3-way'!R173^2/3</f>
        <v>-0.82202519976177801</v>
      </c>
      <c r="V173" s="11">
        <f>'OddsRatio_working_3-way'!S173*'OddsRatio_working_3-way'!R173/3-2*'OddsRatio_working_3-way'!R173^3/27-'OddsRatio_working_3-way'!T173</f>
        <v>0.27584738247039536</v>
      </c>
      <c r="W173" s="11">
        <f>'OddsRatio_working_3-way'!V173^2+4*'OddsRatio_working_3-way'!U173^3/27</f>
        <v>-6.199085405491675E-3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0.14343192097756713</v>
      </c>
      <c r="Y173" s="11">
        <f>IF('OddsRatio_working_3-way'!W173&gt;=0,IF('OddsRatio_working_3-way'!V173+SQRT('OddsRatio_working_3-way'!W173)&gt;0,0,PI()),ACOS('OddsRatio_working_3-way'!V173/(2*'OddsRatio_working_3-way'!X173)))</f>
        <v>0.27803396806724123</v>
      </c>
      <c r="Z173" s="11">
        <f>'OddsRatio_working_3-way'!X173^(1/3)*COS('OddsRatio_working_3-way'!Y173/3)</f>
        <v>0.52121167953017733</v>
      </c>
      <c r="AA173" s="11">
        <f>'OddsRatio_working_3-way'!X173^(1/3)*COS(('OddsRatio_working_3-way'!Y173+2*PI())/3)</f>
        <v>-0.30255925180086146</v>
      </c>
      <c r="AB173" s="11">
        <f>'OddsRatio_working_3-way'!X173^(1/3)*COS(('OddsRatio_working_3-way'!Y173+4*PI())/3)</f>
        <v>-0.21865242772931581</v>
      </c>
      <c r="AC173" s="11">
        <f>'OddsRatio_working_3-way'!X173^(1/3)*SIN('OddsRatio_working_3-way'!Y173/3)</f>
        <v>4.8443627464553426E-2</v>
      </c>
      <c r="AD173" s="11">
        <f>'OddsRatio_working_3-way'!X173^(1/3)*SIN(('OddsRatio_working_3-way'!Y173+2*PI())/3)</f>
        <v>0.4271607414900106</v>
      </c>
      <c r="AE173" s="11">
        <f>'OddsRatio_working_3-way'!X173^(1/3)*SIN(('OddsRatio_working_3-way'!Y173+4*PI())/3)</f>
        <v>-0.47560436895456404</v>
      </c>
      <c r="AF173" s="11">
        <f>-'OddsRatio_working_3-way'!U173/(3*'OddsRatio_working_3-way'!X173^(1/3))*COS(('OddsRatio_working_3-way'!Y173)/3)</f>
        <v>0.52121167953017722</v>
      </c>
      <c r="AG173" s="11">
        <f>-'OddsRatio_working_3-way'!U173/(3*'OddsRatio_working_3-way'!X173^(1/3))*COS(('OddsRatio_working_3-way'!Y173+2*PI())/3)</f>
        <v>-0.30255925180086141</v>
      </c>
      <c r="AH173" s="11">
        <f>-'OddsRatio_working_3-way'!U173/(3*'OddsRatio_working_3-way'!X173^(1/3))*COS(('OddsRatio_working_3-way'!Y173+4*PI())/3)</f>
        <v>-0.21865242772931576</v>
      </c>
      <c r="AI173" s="11">
        <f>'OddsRatio_working_3-way'!U173/(3*'OddsRatio_working_3-way'!X173^(1/3))*SIN(('OddsRatio_working_3-way'!Y173)/3)</f>
        <v>-4.844362746455342E-2</v>
      </c>
      <c r="AJ173" s="11">
        <f>'OddsRatio_working_3-way'!U173/(3*'OddsRatio_working_3-way'!X173^(1/3))*SIN(('OddsRatio_working_3-way'!Y173+2*PI())/3)</f>
        <v>-0.42716074149001049</v>
      </c>
      <c r="AK173" s="11">
        <f>'OddsRatio_working_3-way'!U173/(3*'OddsRatio_working_3-way'!X173^(1/3))*SIN(('OddsRatio_working_3-way'!Y173+4*PI())/3)</f>
        <v>0.47560436895456393</v>
      </c>
      <c r="AL173" s="11">
        <f>'OddsRatio_working_3-way'!Z173+'OddsRatio_working_3-way'!AF173</f>
        <v>1.0424233590603547</v>
      </c>
      <c r="AM173" s="11">
        <f>'OddsRatio_working_3-way'!AA173+'OddsRatio_working_3-way'!AG173</f>
        <v>-0.60511850360172281</v>
      </c>
      <c r="AN173" s="11">
        <f>'OddsRatio_working_3-way'!AB173+'OddsRatio_working_3-way'!AH173</f>
        <v>-0.43730485545863157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1.0424233590603547</v>
      </c>
      <c r="AS173" s="11">
        <f>IF(('OddsRatio_working_3-way'!X173=0),IF(Q173&gt;0,-Q173^(1/3),(-Q173)^(1/3)),'OddsRatio_working_3-way'!AM173-'OddsRatio_working_3-way'!R173/3)</f>
        <v>-0.60511850360172281</v>
      </c>
      <c r="AT173" s="11">
        <f>IF(('OddsRatio_working_3-way'!X173=0),IF(Q173&gt;0,-Q173^(1/3),(-Q173)^(1/3)),'OddsRatio_working_3-way'!AN173-'OddsRatio_working_3-way'!R173/3)</f>
        <v>-0.43730485545863157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IF('True_Odds_Calculator_3-way'!A173="","",'True_Odds_Calculator_3-way'!A173)</f>
        <v>1.93</v>
      </c>
      <c r="B174" s="4">
        <f>IF('True_Odds_Calculator_3-way'!B173="","",'True_Odds_Calculator_3-way'!B173)</f>
        <v>3.74</v>
      </c>
      <c r="C174" s="4">
        <f>IF('True_Odds_Calculator_3-way'!C173="","",'True_Odds_Calculator_3-way'!C173)</f>
        <v>4.07</v>
      </c>
      <c r="D174" s="9">
        <f t="shared" si="39"/>
        <v>0.50568495449337969</v>
      </c>
      <c r="E174" s="9">
        <f t="shared" si="40"/>
        <v>0.25773243298405507</v>
      </c>
      <c r="F174" s="9">
        <f t="shared" si="41"/>
        <v>0.23658261252256518</v>
      </c>
      <c r="G174" s="9">
        <f t="shared" si="42"/>
        <v>1.0510922849992617</v>
      </c>
      <c r="H174" s="9">
        <f t="shared" si="43"/>
        <v>1.977515825049313</v>
      </c>
      <c r="I174" s="9">
        <f t="shared" si="44"/>
        <v>3.879992860897977</v>
      </c>
      <c r="J174" s="9">
        <f t="shared" si="45"/>
        <v>4.2268533149477339</v>
      </c>
      <c r="K174" s="11">
        <f t="shared" si="46"/>
        <v>0.5181347150259068</v>
      </c>
      <c r="L174" s="11">
        <f t="shared" si="47"/>
        <v>0.26737967914438499</v>
      </c>
      <c r="M174" s="11">
        <f t="shared" si="48"/>
        <v>0.24570024570024568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-0.2662861425156734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0.22942280014680336</v>
      </c>
      <c r="Q174" s="11">
        <f>2*'OddsRatio_working_3-way'!K174*'OddsRatio_working_3-way'!L174*'OddsRatio_working_3-way'!M174</f>
        <v>6.8077982239407517E-2</v>
      </c>
      <c r="R174" s="11">
        <f t="shared" si="49"/>
        <v>0</v>
      </c>
      <c r="S174" s="11">
        <f t="shared" si="50"/>
        <v>-0.86156492403017071</v>
      </c>
      <c r="T174" s="11">
        <f t="shared" si="51"/>
        <v>-0.25565724748669749</v>
      </c>
      <c r="U174" s="11">
        <f>'OddsRatio_working_3-way'!S174-'OddsRatio_working_3-way'!R174^2/3</f>
        <v>-0.86156492403017071</v>
      </c>
      <c r="V174" s="11">
        <f>'OddsRatio_working_3-way'!S174*'OddsRatio_working_3-way'!R174/3-2*'OddsRatio_working_3-way'!R174^3/27-'OddsRatio_working_3-way'!T174</f>
        <v>0.25565724748669749</v>
      </c>
      <c r="W174" s="11">
        <f>'OddsRatio_working_3-way'!V174^2+4*'OddsRatio_working_3-way'!U174^3/27</f>
        <v>-2.9385234867918081E-2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0.15390407975456058</v>
      </c>
      <c r="Y174" s="11">
        <f>IF('OddsRatio_working_3-way'!W174&gt;=0,IF('OddsRatio_working_3-way'!V174+SQRT('OddsRatio_working_3-way'!W174)&gt;0,0,PI()),ACOS('OddsRatio_working_3-way'!V174/(2*'OddsRatio_working_3-way'!X174)))</f>
        <v>0.59065994915783993</v>
      </c>
      <c r="Z174" s="11">
        <f>'OddsRatio_working_3-way'!X174^(1/3)*COS('OddsRatio_working_3-way'!Y174/3)</f>
        <v>0.52554614249963083</v>
      </c>
      <c r="AA174" s="11">
        <f>'OddsRatio_working_3-way'!X174^(1/3)*COS(('OddsRatio_working_3-way'!Y174+2*PI())/3)</f>
        <v>-0.35355946937949678</v>
      </c>
      <c r="AB174" s="11">
        <f>'OddsRatio_working_3-way'!X174^(1/3)*COS(('OddsRatio_working_3-way'!Y174+4*PI())/3)</f>
        <v>-0.17198667312013405</v>
      </c>
      <c r="AC174" s="11">
        <f>'OddsRatio_working_3-way'!X174^(1/3)*SIN('OddsRatio_working_3-way'!Y174/3)</f>
        <v>0.10483110279785619</v>
      </c>
      <c r="AD174" s="11">
        <f>'OddsRatio_working_3-way'!X174^(1/3)*SIN(('OddsRatio_working_3-way'!Y174+2*PI())/3)</f>
        <v>0.40272075886666875</v>
      </c>
      <c r="AE174" s="11">
        <f>'OddsRatio_working_3-way'!X174^(1/3)*SIN(('OddsRatio_working_3-way'!Y174+4*PI())/3)</f>
        <v>-0.50755186166452493</v>
      </c>
      <c r="AF174" s="11">
        <f>-'OddsRatio_working_3-way'!U174/(3*'OddsRatio_working_3-way'!X174^(1/3))*COS(('OddsRatio_working_3-way'!Y174)/3)</f>
        <v>0.52554614249963083</v>
      </c>
      <c r="AG174" s="11">
        <f>-'OddsRatio_working_3-way'!U174/(3*'OddsRatio_working_3-way'!X174^(1/3))*COS(('OddsRatio_working_3-way'!Y174+2*PI())/3)</f>
        <v>-0.35355946937949678</v>
      </c>
      <c r="AH174" s="11">
        <f>-'OddsRatio_working_3-way'!U174/(3*'OddsRatio_working_3-way'!X174^(1/3))*COS(('OddsRatio_working_3-way'!Y174+4*PI())/3)</f>
        <v>-0.17198667312013405</v>
      </c>
      <c r="AI174" s="11">
        <f>'OddsRatio_working_3-way'!U174/(3*'OddsRatio_working_3-way'!X174^(1/3))*SIN(('OddsRatio_working_3-way'!Y174)/3)</f>
        <v>-0.10483110279785619</v>
      </c>
      <c r="AJ174" s="11">
        <f>'OddsRatio_working_3-way'!U174/(3*'OddsRatio_working_3-way'!X174^(1/3))*SIN(('OddsRatio_working_3-way'!Y174+2*PI())/3)</f>
        <v>-0.40272075886666875</v>
      </c>
      <c r="AK174" s="11">
        <f>'OddsRatio_working_3-way'!U174/(3*'OddsRatio_working_3-way'!X174^(1/3))*SIN(('OddsRatio_working_3-way'!Y174+4*PI())/3)</f>
        <v>0.50755186166452493</v>
      </c>
      <c r="AL174" s="11">
        <f>'OddsRatio_working_3-way'!Z174+'OddsRatio_working_3-way'!AF174</f>
        <v>1.0510922849992617</v>
      </c>
      <c r="AM174" s="11">
        <f>'OddsRatio_working_3-way'!AA174+'OddsRatio_working_3-way'!AG174</f>
        <v>-0.70711893875899356</v>
      </c>
      <c r="AN174" s="11">
        <f>'OddsRatio_working_3-way'!AB174+'OddsRatio_working_3-way'!AH174</f>
        <v>-0.3439733462402681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1.0510922849992617</v>
      </c>
      <c r="AS174" s="11">
        <f>IF(('OddsRatio_working_3-way'!X174=0),IF(Q174&gt;0,-Q174^(1/3),(-Q174)^(1/3)),'OddsRatio_working_3-way'!AM174-'OddsRatio_working_3-way'!R174/3)</f>
        <v>-0.70711893875899356</v>
      </c>
      <c r="AT174" s="11">
        <f>IF(('OddsRatio_working_3-way'!X174=0),IF(Q174&gt;0,-Q174^(1/3),(-Q174)^(1/3)),'OddsRatio_working_3-way'!AN174-'OddsRatio_working_3-way'!R174/3)</f>
        <v>-0.3439733462402681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IF('True_Odds_Calculator_3-way'!A174="","",'True_Odds_Calculator_3-way'!A174)</f>
        <v>1.63</v>
      </c>
      <c r="B175" s="4">
        <f>IF('True_Odds_Calculator_3-way'!B174="","",'True_Odds_Calculator_3-way'!B174)</f>
        <v>3.82</v>
      </c>
      <c r="C175" s="4">
        <f>IF('True_Odds_Calculator_3-way'!C174="","",'True_Odds_Calculator_3-way'!C174)</f>
        <v>6.44</v>
      </c>
      <c r="D175" s="9">
        <f t="shared" si="39"/>
        <v>0.60043333421020073</v>
      </c>
      <c r="E175" s="9">
        <f t="shared" si="40"/>
        <v>0.25133566971157539</v>
      </c>
      <c r="F175" s="9">
        <f t="shared" si="41"/>
        <v>0.14823099607822399</v>
      </c>
      <c r="G175" s="9">
        <f t="shared" si="42"/>
        <v>1.0562917924522126</v>
      </c>
      <c r="H175" s="9">
        <f t="shared" si="43"/>
        <v>1.6654638292448938</v>
      </c>
      <c r="I175" s="9">
        <f t="shared" si="44"/>
        <v>3.9787428547152395</v>
      </c>
      <c r="J175" s="9">
        <f t="shared" si="45"/>
        <v>6.7462273509400372</v>
      </c>
      <c r="K175" s="11">
        <f t="shared" si="46"/>
        <v>0.61349693251533743</v>
      </c>
      <c r="L175" s="11">
        <f t="shared" si="47"/>
        <v>0.26178010471204188</v>
      </c>
      <c r="M175" s="11">
        <f t="shared" si="48"/>
        <v>0.15527950310559005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-0.24101924562082178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0.22169960855180926</v>
      </c>
      <c r="Q175" s="11">
        <f>2*'OddsRatio_working_3-way'!K175*'OddsRatio_working_3-way'!L175*'OddsRatio_working_3-way'!M175</f>
        <v>4.9876177401981837E-2</v>
      </c>
      <c r="R175" s="11">
        <f t="shared" si="49"/>
        <v>0</v>
      </c>
      <c r="S175" s="11">
        <f t="shared" si="50"/>
        <v>-0.91984193204468534</v>
      </c>
      <c r="T175" s="11">
        <f t="shared" si="51"/>
        <v>-0.20693856738913055</v>
      </c>
      <c r="U175" s="11">
        <f>'OddsRatio_working_3-way'!S175-'OddsRatio_working_3-way'!R175^2/3</f>
        <v>-0.91984193204468534</v>
      </c>
      <c r="V175" s="11">
        <f>'OddsRatio_working_3-way'!S175*'OddsRatio_working_3-way'!R175/3-2*'OddsRatio_working_3-way'!R175^3/27-'OddsRatio_working_3-way'!T175</f>
        <v>0.20693856738913055</v>
      </c>
      <c r="W175" s="11">
        <f>'OddsRatio_working_3-way'!V175^2+4*'OddsRatio_working_3-way'!U175^3/27</f>
        <v>-7.2478163075650748E-2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0.16978054493132927</v>
      </c>
      <c r="Y175" s="11">
        <f>IF('OddsRatio_working_3-way'!W175&gt;=0,IF('OddsRatio_working_3-way'!V175+SQRT('OddsRatio_working_3-way'!W175)&gt;0,0,PI()),ACOS('OddsRatio_working_3-way'!V175/(2*'OddsRatio_working_3-way'!X175)))</f>
        <v>0.91545541754067317</v>
      </c>
      <c r="Z175" s="11">
        <f>'OddsRatio_working_3-way'!X175^(1/3)*COS('OddsRatio_working_3-way'!Y175/3)</f>
        <v>0.5281458962261063</v>
      </c>
      <c r="AA175" s="11">
        <f>'OddsRatio_working_3-way'!X175^(1/3)*COS(('OddsRatio_working_3-way'!Y175+2*PI())/3)</f>
        <v>-0.40814555909728401</v>
      </c>
      <c r="AB175" s="11">
        <f>'OddsRatio_working_3-way'!X175^(1/3)*COS(('OddsRatio_working_3-way'!Y175+4*PI())/3)</f>
        <v>-0.12000033712882206</v>
      </c>
      <c r="AC175" s="11">
        <f>'OddsRatio_working_3-way'!X175^(1/3)*SIN('OddsRatio_working_3-way'!Y175/3)</f>
        <v>0.16636072146919592</v>
      </c>
      <c r="AD175" s="11">
        <f>'OddsRatio_working_3-way'!X175^(1/3)*SIN(('OddsRatio_working_3-way'!Y175+2*PI())/3)</f>
        <v>0.37420740230171018</v>
      </c>
      <c r="AE175" s="11">
        <f>'OddsRatio_working_3-way'!X175^(1/3)*SIN(('OddsRatio_working_3-way'!Y175+4*PI())/3)</f>
        <v>-0.54056812377090602</v>
      </c>
      <c r="AF175" s="11">
        <f>-'OddsRatio_working_3-way'!U175/(3*'OddsRatio_working_3-way'!X175^(1/3))*COS(('OddsRatio_working_3-way'!Y175)/3)</f>
        <v>0.52814589622610619</v>
      </c>
      <c r="AG175" s="11">
        <f>-'OddsRatio_working_3-way'!U175/(3*'OddsRatio_working_3-way'!X175^(1/3))*COS(('OddsRatio_working_3-way'!Y175+2*PI())/3)</f>
        <v>-0.40814555909728395</v>
      </c>
      <c r="AH175" s="11">
        <f>-'OddsRatio_working_3-way'!U175/(3*'OddsRatio_working_3-way'!X175^(1/3))*COS(('OddsRatio_working_3-way'!Y175+4*PI())/3)</f>
        <v>-0.12000033712882203</v>
      </c>
      <c r="AI175" s="11">
        <f>'OddsRatio_working_3-way'!U175/(3*'OddsRatio_working_3-way'!X175^(1/3))*SIN(('OddsRatio_working_3-way'!Y175)/3)</f>
        <v>-0.16636072146919589</v>
      </c>
      <c r="AJ175" s="11">
        <f>'OddsRatio_working_3-way'!U175/(3*'OddsRatio_working_3-way'!X175^(1/3))*SIN(('OddsRatio_working_3-way'!Y175+2*PI())/3)</f>
        <v>-0.37420740230171007</v>
      </c>
      <c r="AK175" s="11">
        <f>'OddsRatio_working_3-way'!U175/(3*'OddsRatio_working_3-way'!X175^(1/3))*SIN(('OddsRatio_working_3-way'!Y175+4*PI())/3)</f>
        <v>0.54056812377090591</v>
      </c>
      <c r="AL175" s="11">
        <f>'OddsRatio_working_3-way'!Z175+'OddsRatio_working_3-way'!AF175</f>
        <v>1.0562917924522126</v>
      </c>
      <c r="AM175" s="11">
        <f>'OddsRatio_working_3-way'!AA175+'OddsRatio_working_3-way'!AG175</f>
        <v>-0.81629111819456801</v>
      </c>
      <c r="AN175" s="11">
        <f>'OddsRatio_working_3-way'!AB175+'OddsRatio_working_3-way'!AH175</f>
        <v>-0.2400006742576441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1.0562917924522126</v>
      </c>
      <c r="AS175" s="11">
        <f>IF(('OddsRatio_working_3-way'!X175=0),IF(Q175&gt;0,-Q175^(1/3),(-Q175)^(1/3)),'OddsRatio_working_3-way'!AM175-'OddsRatio_working_3-way'!R175/3)</f>
        <v>-0.81629111819456801</v>
      </c>
      <c r="AT175" s="11">
        <f>IF(('OddsRatio_working_3-way'!X175=0),IF(Q175&gt;0,-Q175^(1/3),(-Q175)^(1/3)),'OddsRatio_working_3-way'!AN175-'OddsRatio_working_3-way'!R175/3)</f>
        <v>-0.2400006742576441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IF('True_Odds_Calculator_3-way'!A175="","",'True_Odds_Calculator_3-way'!A175)</f>
        <v>2.36</v>
      </c>
      <c r="B176" s="4">
        <f>IF('True_Odds_Calculator_3-way'!B175="","",'True_Odds_Calculator_3-way'!B175)</f>
        <v>3.46</v>
      </c>
      <c r="C176" s="4">
        <f>IF('True_Odds_Calculator_3-way'!C175="","",'True_Odds_Calculator_3-way'!C175)</f>
        <v>3.02</v>
      </c>
      <c r="D176" s="9">
        <f t="shared" si="39"/>
        <v>0.40769194993047225</v>
      </c>
      <c r="E176" s="9">
        <f t="shared" si="40"/>
        <v>0.27564023956393385</v>
      </c>
      <c r="F176" s="9">
        <f t="shared" si="41"/>
        <v>0.31666781050559401</v>
      </c>
      <c r="G176" s="9">
        <f t="shared" si="42"/>
        <v>1.0682590743461995</v>
      </c>
      <c r="H176" s="9">
        <f t="shared" si="43"/>
        <v>2.452832341110831</v>
      </c>
      <c r="I176" s="9">
        <f t="shared" si="44"/>
        <v>3.6279173228916499</v>
      </c>
      <c r="J176" s="9">
        <f t="shared" si="45"/>
        <v>3.157883330179323</v>
      </c>
      <c r="K176" s="11">
        <f t="shared" si="46"/>
        <v>0.42372881355932207</v>
      </c>
      <c r="L176" s="11">
        <f t="shared" si="47"/>
        <v>0.28901734104046245</v>
      </c>
      <c r="M176" s="11">
        <f t="shared" si="48"/>
        <v>0.33112582781456956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-0.27405033683545321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0.23681968678812165</v>
      </c>
      <c r="Q176" s="11">
        <f>2*'OddsRatio_working_3-way'!K176*'OddsRatio_working_3-way'!L176*'OddsRatio_working_3-way'!M176</f>
        <v>8.1102632461685517E-2</v>
      </c>
      <c r="R176" s="11">
        <f t="shared" si="49"/>
        <v>0</v>
      </c>
      <c r="S176" s="11">
        <f t="shared" si="50"/>
        <v>-0.86414667291693281</v>
      </c>
      <c r="T176" s="11">
        <f t="shared" si="51"/>
        <v>-0.29594064140990856</v>
      </c>
      <c r="U176" s="11">
        <f>'OddsRatio_working_3-way'!S176-'OddsRatio_working_3-way'!R176^2/3</f>
        <v>-0.86414667291693281</v>
      </c>
      <c r="V176" s="11">
        <f>'OddsRatio_working_3-way'!S176*'OddsRatio_working_3-way'!R176/3-2*'OddsRatio_working_3-way'!R176^3/27-'OddsRatio_working_3-way'!T176</f>
        <v>0.29594064140990856</v>
      </c>
      <c r="W176" s="11">
        <f>'OddsRatio_working_3-way'!V176^2+4*'OddsRatio_working_3-way'!U176^3/27</f>
        <v>-8.019295577018401E-3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0.1545963767485565</v>
      </c>
      <c r="Y176" s="11">
        <f>IF('OddsRatio_working_3-way'!W176&gt;=0,IF('OddsRatio_working_3-way'!V176+SQRT('OddsRatio_working_3-way'!W176)&gt;0,0,PI()),ACOS('OddsRatio_working_3-way'!V176/(2*'OddsRatio_working_3-way'!X176)))</f>
        <v>0.29383694323612985</v>
      </c>
      <c r="Z176" s="11">
        <f>'OddsRatio_working_3-way'!X176^(1/3)*COS('OddsRatio_working_3-way'!Y176/3)</f>
        <v>0.53412953717309974</v>
      </c>
      <c r="AA176" s="11">
        <f>'OddsRatio_working_3-way'!X176^(1/3)*COS(('OddsRatio_working_3-way'!Y176+2*PI())/3)</f>
        <v>-0.31251690130516824</v>
      </c>
      <c r="AB176" s="11">
        <f>'OddsRatio_working_3-way'!X176^(1/3)*COS(('OddsRatio_working_3-way'!Y176+4*PI())/3)</f>
        <v>-0.22161263586793156</v>
      </c>
      <c r="AC176" s="11">
        <f>'OddsRatio_working_3-way'!X176^(1/3)*SIN('OddsRatio_working_3-way'!Y176/3)</f>
        <v>5.2483602120673982E-2</v>
      </c>
      <c r="AD176" s="11">
        <f>'OddsRatio_working_3-way'!X176^(1/3)*SIN(('OddsRatio_working_3-way'!Y176+2*PI())/3)</f>
        <v>0.43632794704319211</v>
      </c>
      <c r="AE176" s="11">
        <f>'OddsRatio_working_3-way'!X176^(1/3)*SIN(('OddsRatio_working_3-way'!Y176+4*PI())/3)</f>
        <v>-0.48881154916386593</v>
      </c>
      <c r="AF176" s="11">
        <f>-'OddsRatio_working_3-way'!U176/(3*'OddsRatio_working_3-way'!X176^(1/3))*COS(('OddsRatio_working_3-way'!Y176)/3)</f>
        <v>0.53412953717309974</v>
      </c>
      <c r="AG176" s="11">
        <f>-'OddsRatio_working_3-way'!U176/(3*'OddsRatio_working_3-way'!X176^(1/3))*COS(('OddsRatio_working_3-way'!Y176+2*PI())/3)</f>
        <v>-0.31251690130516824</v>
      </c>
      <c r="AH176" s="11">
        <f>-'OddsRatio_working_3-way'!U176/(3*'OddsRatio_working_3-way'!X176^(1/3))*COS(('OddsRatio_working_3-way'!Y176+4*PI())/3)</f>
        <v>-0.22161263586793156</v>
      </c>
      <c r="AI176" s="11">
        <f>'OddsRatio_working_3-way'!U176/(3*'OddsRatio_working_3-way'!X176^(1/3))*SIN(('OddsRatio_working_3-way'!Y176)/3)</f>
        <v>-5.2483602120673982E-2</v>
      </c>
      <c r="AJ176" s="11">
        <f>'OddsRatio_working_3-way'!U176/(3*'OddsRatio_working_3-way'!X176^(1/3))*SIN(('OddsRatio_working_3-way'!Y176+2*PI())/3)</f>
        <v>-0.43632794704319211</v>
      </c>
      <c r="AK176" s="11">
        <f>'OddsRatio_working_3-way'!U176/(3*'OddsRatio_working_3-way'!X176^(1/3))*SIN(('OddsRatio_working_3-way'!Y176+4*PI())/3)</f>
        <v>0.48881154916386593</v>
      </c>
      <c r="AL176" s="11">
        <f>'OddsRatio_working_3-way'!Z176+'OddsRatio_working_3-way'!AF176</f>
        <v>1.0682590743461995</v>
      </c>
      <c r="AM176" s="11">
        <f>'OddsRatio_working_3-way'!AA176+'OddsRatio_working_3-way'!AG176</f>
        <v>-0.62503380261033648</v>
      </c>
      <c r="AN176" s="11">
        <f>'OddsRatio_working_3-way'!AB176+'OddsRatio_working_3-way'!AH176</f>
        <v>-0.44322527173586312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1.0682590743461995</v>
      </c>
      <c r="AS176" s="11">
        <f>IF(('OddsRatio_working_3-way'!X176=0),IF(Q176&gt;0,-Q176^(1/3),(-Q176)^(1/3)),'OddsRatio_working_3-way'!AM176-'OddsRatio_working_3-way'!R176/3)</f>
        <v>-0.62503380261033648</v>
      </c>
      <c r="AT176" s="11">
        <f>IF(('OddsRatio_working_3-way'!X176=0),IF(Q176&gt;0,-Q176^(1/3),(-Q176)^(1/3)),'OddsRatio_working_3-way'!AN176-'OddsRatio_working_3-way'!R176/3)</f>
        <v>-0.44322527173586312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IF('True_Odds_Calculator_3-way'!A176="","",'True_Odds_Calculator_3-way'!A176)</f>
        <v>1.94</v>
      </c>
      <c r="B177" s="4">
        <f>IF('True_Odds_Calculator_3-way'!B176="","",'True_Odds_Calculator_3-way'!B176)</f>
        <v>3.55</v>
      </c>
      <c r="C177" s="4">
        <f>IF('True_Odds_Calculator_3-way'!C176="","",'True_Odds_Calculator_3-way'!C176)</f>
        <v>4.01</v>
      </c>
      <c r="D177" s="9">
        <f t="shared" si="39"/>
        <v>0.49708334236178542</v>
      </c>
      <c r="E177" s="9">
        <f t="shared" si="40"/>
        <v>0.26705118501180414</v>
      </c>
      <c r="F177" s="9">
        <f t="shared" si="41"/>
        <v>0.2358654726264108</v>
      </c>
      <c r="G177" s="9">
        <f t="shared" si="42"/>
        <v>1.0763139202164682</v>
      </c>
      <c r="H177" s="9">
        <f t="shared" si="43"/>
        <v>2.0117350850034792</v>
      </c>
      <c r="I177" s="9">
        <f t="shared" si="44"/>
        <v>3.7446004965519935</v>
      </c>
      <c r="J177" s="9">
        <f t="shared" si="45"/>
        <v>4.239704899851569</v>
      </c>
      <c r="K177" s="11">
        <f t="shared" si="46"/>
        <v>0.51546391752577325</v>
      </c>
      <c r="L177" s="11">
        <f t="shared" si="47"/>
        <v>0.28169014084507044</v>
      </c>
      <c r="M177" s="11">
        <f t="shared" si="48"/>
        <v>0.24937655860349128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-0.26125227080404123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0.23536338477169932</v>
      </c>
      <c r="Q177" s="11">
        <f>2*'OddsRatio_working_3-way'!K177*'OddsRatio_working_3-way'!L177*'OddsRatio_working_3-way'!M177</f>
        <v>7.2419503006676725E-2</v>
      </c>
      <c r="R177" s="11">
        <f t="shared" si="49"/>
        <v>0</v>
      </c>
      <c r="S177" s="11">
        <f t="shared" si="50"/>
        <v>-0.90090464686616822</v>
      </c>
      <c r="T177" s="11">
        <f t="shared" si="51"/>
        <v>-0.27720142980497486</v>
      </c>
      <c r="U177" s="11">
        <f>'OddsRatio_working_3-way'!S177-'OddsRatio_working_3-way'!R177^2/3</f>
        <v>-0.90090464686616822</v>
      </c>
      <c r="V177" s="11">
        <f>'OddsRatio_working_3-way'!S177*'OddsRatio_working_3-way'!R177/3-2*'OddsRatio_working_3-way'!R177^3/27-'OddsRatio_working_3-way'!T177</f>
        <v>0.27720142980497486</v>
      </c>
      <c r="W177" s="11">
        <f>'OddsRatio_working_3-way'!V177^2+4*'OddsRatio_working_3-way'!U177^3/27</f>
        <v>-3.1485367649960655E-2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0.16456457724544116</v>
      </c>
      <c r="Y177" s="11">
        <f>IF('OddsRatio_working_3-way'!W177&gt;=0,IF('OddsRatio_working_3-way'!V177+SQRT('OddsRatio_working_3-way'!W177)&gt;0,0,PI()),ACOS('OddsRatio_working_3-way'!V177/(2*'OddsRatio_working_3-way'!X177)))</f>
        <v>0.56939572601088506</v>
      </c>
      <c r="Z177" s="11">
        <f>'OddsRatio_working_3-way'!X177^(1/3)*COS('OddsRatio_working_3-way'!Y177/3)</f>
        <v>0.53815696010823422</v>
      </c>
      <c r="AA177" s="11">
        <f>'OddsRatio_working_3-way'!X177^(1/3)*COS(('OddsRatio_working_3-way'!Y177+2*PI())/3)</f>
        <v>-0.35861325783258957</v>
      </c>
      <c r="AB177" s="11">
        <f>'OddsRatio_working_3-way'!X177^(1/3)*COS(('OddsRatio_working_3-way'!Y177+4*PI())/3)</f>
        <v>-0.17954370227564481</v>
      </c>
      <c r="AC177" s="11">
        <f>'OddsRatio_working_3-way'!X177^(1/3)*SIN('OddsRatio_working_3-way'!Y177/3)</f>
        <v>0.10338585610446883</v>
      </c>
      <c r="AD177" s="11">
        <f>'OddsRatio_working_3-way'!X177^(1/3)*SIN(('OddsRatio_working_3-way'!Y177+2*PI())/3)</f>
        <v>0.41436467062490523</v>
      </c>
      <c r="AE177" s="11">
        <f>'OddsRatio_working_3-way'!X177^(1/3)*SIN(('OddsRatio_working_3-way'!Y177+4*PI())/3)</f>
        <v>-0.51775052672937394</v>
      </c>
      <c r="AF177" s="11">
        <f>-'OddsRatio_working_3-way'!U177/(3*'OddsRatio_working_3-way'!X177^(1/3))*COS(('OddsRatio_working_3-way'!Y177)/3)</f>
        <v>0.53815696010823399</v>
      </c>
      <c r="AG177" s="11">
        <f>-'OddsRatio_working_3-way'!U177/(3*'OddsRatio_working_3-way'!X177^(1/3))*COS(('OddsRatio_working_3-way'!Y177+2*PI())/3)</f>
        <v>-0.3586132578325894</v>
      </c>
      <c r="AH177" s="11">
        <f>-'OddsRatio_working_3-way'!U177/(3*'OddsRatio_working_3-way'!X177^(1/3))*COS(('OddsRatio_working_3-way'!Y177+4*PI())/3)</f>
        <v>-0.17954370227564473</v>
      </c>
      <c r="AI177" s="11">
        <f>'OddsRatio_working_3-way'!U177/(3*'OddsRatio_working_3-way'!X177^(1/3))*SIN(('OddsRatio_working_3-way'!Y177)/3)</f>
        <v>-0.10338585610446879</v>
      </c>
      <c r="AJ177" s="11">
        <f>'OddsRatio_working_3-way'!U177/(3*'OddsRatio_working_3-way'!X177^(1/3))*SIN(('OddsRatio_working_3-way'!Y177+2*PI())/3)</f>
        <v>-0.41436467062490506</v>
      </c>
      <c r="AK177" s="11">
        <f>'OddsRatio_working_3-way'!U177/(3*'OddsRatio_working_3-way'!X177^(1/3))*SIN(('OddsRatio_working_3-way'!Y177+4*PI())/3)</f>
        <v>0.51775052672937372</v>
      </c>
      <c r="AL177" s="11">
        <f>'OddsRatio_working_3-way'!Z177+'OddsRatio_working_3-way'!AF177</f>
        <v>1.0763139202164682</v>
      </c>
      <c r="AM177" s="11">
        <f>'OddsRatio_working_3-way'!AA177+'OddsRatio_working_3-way'!AG177</f>
        <v>-0.71722651566517892</v>
      </c>
      <c r="AN177" s="11">
        <f>'OddsRatio_working_3-way'!AB177+'OddsRatio_working_3-way'!AH177</f>
        <v>-0.35908740455128951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1.0763139202164682</v>
      </c>
      <c r="AS177" s="11">
        <f>IF(('OddsRatio_working_3-way'!X177=0),IF(Q177&gt;0,-Q177^(1/3),(-Q177)^(1/3)),'OddsRatio_working_3-way'!AM177-'OddsRatio_working_3-way'!R177/3)</f>
        <v>-0.71722651566517892</v>
      </c>
      <c r="AT177" s="11">
        <f>IF(('OddsRatio_working_3-way'!X177=0),IF(Q177&gt;0,-Q177^(1/3),(-Q177)^(1/3)),'OddsRatio_working_3-way'!AN177-'OddsRatio_working_3-way'!R177/3)</f>
        <v>-0.35908740455128951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IF('True_Odds_Calculator_3-way'!A177="","",'True_Odds_Calculator_3-way'!A177)</f>
        <v>2.4300000000000002</v>
      </c>
      <c r="B178" s="4">
        <f>IF('True_Odds_Calculator_3-way'!B177="","",'True_Odds_Calculator_3-way'!B177)</f>
        <v>3.79</v>
      </c>
      <c r="C178" s="4">
        <f>IF('True_Odds_Calculator_3-way'!C177="","",'True_Odds_Calculator_3-way'!C177)</f>
        <v>2.84</v>
      </c>
      <c r="D178" s="9">
        <f t="shared" si="39"/>
        <v>0.40147920310422569</v>
      </c>
      <c r="E178" s="9">
        <f t="shared" si="40"/>
        <v>0.25584592601900408</v>
      </c>
      <c r="F178" s="9">
        <f t="shared" si="41"/>
        <v>0.34267487087677012</v>
      </c>
      <c r="G178" s="9">
        <f t="shared" si="42"/>
        <v>1.0425098201327516</v>
      </c>
      <c r="H178" s="9">
        <f t="shared" si="43"/>
        <v>2.4907890427898347</v>
      </c>
      <c r="I178" s="9">
        <f t="shared" si="44"/>
        <v>3.9086023981703764</v>
      </c>
      <c r="J178" s="9">
        <f t="shared" si="45"/>
        <v>2.9182180690442623</v>
      </c>
      <c r="K178" s="11">
        <f t="shared" si="46"/>
        <v>0.41152263374485593</v>
      </c>
      <c r="L178" s="11">
        <f t="shared" si="47"/>
        <v>0.26385224274406333</v>
      </c>
      <c r="M178" s="11">
        <f t="shared" si="48"/>
        <v>0.35211267605633806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-0.28066886612354658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0.23169080609589982</v>
      </c>
      <c r="Q178" s="11">
        <f>2*'OddsRatio_working_3-way'!K178*'OddsRatio_working_3-way'!L178*'OddsRatio_working_3-way'!M178</f>
        <v>7.6465612572904226E-2</v>
      </c>
      <c r="R178" s="11">
        <f t="shared" si="49"/>
        <v>0</v>
      </c>
      <c r="S178" s="11">
        <f t="shared" si="50"/>
        <v>-0.82549521539703907</v>
      </c>
      <c r="T178" s="11">
        <f t="shared" si="51"/>
        <v>-0.27244066514753768</v>
      </c>
      <c r="U178" s="11">
        <f>'OddsRatio_working_3-way'!S178-'OddsRatio_working_3-way'!R178^2/3</f>
        <v>-0.82549521539703907</v>
      </c>
      <c r="V178" s="11">
        <f>'OddsRatio_working_3-way'!S178*'OddsRatio_working_3-way'!R178/3-2*'OddsRatio_working_3-way'!R178^3/27-'OddsRatio_working_3-way'!T178</f>
        <v>0.27244066514753768</v>
      </c>
      <c r="W178" s="11">
        <f>'OddsRatio_working_3-way'!V178^2+4*'OddsRatio_working_3-way'!U178^3/27</f>
        <v>-9.1134765702696879E-3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0.14434108267944926</v>
      </c>
      <c r="Y178" s="11">
        <f>IF('OddsRatio_working_3-way'!W178&gt;=0,IF('OddsRatio_working_3-way'!V178+SQRT('OddsRatio_working_3-way'!W178)&gt;0,0,PI()),ACOS('OddsRatio_working_3-way'!V178/(2*'OddsRatio_working_3-way'!X178)))</f>
        <v>0.33703544208258118</v>
      </c>
      <c r="Z178" s="11">
        <f>'OddsRatio_working_3-way'!X178^(1/3)*COS('OddsRatio_working_3-way'!Y178/3)</f>
        <v>0.52125491006637581</v>
      </c>
      <c r="AA178" s="11">
        <f>'OddsRatio_working_3-way'!X178^(1/3)*COS(('OddsRatio_working_3-way'!Y178+2*PI())/3)</f>
        <v>-0.3115567481564061</v>
      </c>
      <c r="AB178" s="11">
        <f>'OddsRatio_working_3-way'!X178^(1/3)*COS(('OddsRatio_working_3-way'!Y178+4*PI())/3)</f>
        <v>-0.20969816190996976</v>
      </c>
      <c r="AC178" s="11">
        <f>'OddsRatio_working_3-way'!X178^(1/3)*SIN('OddsRatio_working_3-way'!Y178/3)</f>
        <v>5.8808082188654714E-2</v>
      </c>
      <c r="AD178" s="11">
        <f>'OddsRatio_working_3-way'!X178^(1/3)*SIN(('OddsRatio_working_3-way'!Y178+2*PI())/3)</f>
        <v>0.42201595287052696</v>
      </c>
      <c r="AE178" s="11">
        <f>'OddsRatio_working_3-way'!X178^(1/3)*SIN(('OddsRatio_working_3-way'!Y178+4*PI())/3)</f>
        <v>-0.48082403505918164</v>
      </c>
      <c r="AF178" s="11">
        <f>-'OddsRatio_working_3-way'!U178/(3*'OddsRatio_working_3-way'!X178^(1/3))*COS(('OddsRatio_working_3-way'!Y178)/3)</f>
        <v>0.52125491006637581</v>
      </c>
      <c r="AG178" s="11">
        <f>-'OddsRatio_working_3-way'!U178/(3*'OddsRatio_working_3-way'!X178^(1/3))*COS(('OddsRatio_working_3-way'!Y178+2*PI())/3)</f>
        <v>-0.3115567481564061</v>
      </c>
      <c r="AH178" s="11">
        <f>-'OddsRatio_working_3-way'!U178/(3*'OddsRatio_working_3-way'!X178^(1/3))*COS(('OddsRatio_working_3-way'!Y178+4*PI())/3)</f>
        <v>-0.20969816190996976</v>
      </c>
      <c r="AI178" s="11">
        <f>'OddsRatio_working_3-way'!U178/(3*'OddsRatio_working_3-way'!X178^(1/3))*SIN(('OddsRatio_working_3-way'!Y178)/3)</f>
        <v>-5.8808082188654714E-2</v>
      </c>
      <c r="AJ178" s="11">
        <f>'OddsRatio_working_3-way'!U178/(3*'OddsRatio_working_3-way'!X178^(1/3))*SIN(('OddsRatio_working_3-way'!Y178+2*PI())/3)</f>
        <v>-0.42201595287052696</v>
      </c>
      <c r="AK178" s="11">
        <f>'OddsRatio_working_3-way'!U178/(3*'OddsRatio_working_3-way'!X178^(1/3))*SIN(('OddsRatio_working_3-way'!Y178+4*PI())/3)</f>
        <v>0.48082403505918164</v>
      </c>
      <c r="AL178" s="11">
        <f>'OddsRatio_working_3-way'!Z178+'OddsRatio_working_3-way'!AF178</f>
        <v>1.0425098201327516</v>
      </c>
      <c r="AM178" s="11">
        <f>'OddsRatio_working_3-way'!AA178+'OddsRatio_working_3-way'!AG178</f>
        <v>-0.62311349631281221</v>
      </c>
      <c r="AN178" s="11">
        <f>'OddsRatio_working_3-way'!AB178+'OddsRatio_working_3-way'!AH178</f>
        <v>-0.41939632381993952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1.0425098201327516</v>
      </c>
      <c r="AS178" s="11">
        <f>IF(('OddsRatio_working_3-way'!X178=0),IF(Q178&gt;0,-Q178^(1/3),(-Q178)^(1/3)),'OddsRatio_working_3-way'!AM178-'OddsRatio_working_3-way'!R178/3)</f>
        <v>-0.62311349631281221</v>
      </c>
      <c r="AT178" s="11">
        <f>IF(('OddsRatio_working_3-way'!X178=0),IF(Q178&gt;0,-Q178^(1/3),(-Q178)^(1/3)),'OddsRatio_working_3-way'!AN178-'OddsRatio_working_3-way'!R178/3)</f>
        <v>-0.41939632381993952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IF('True_Odds_Calculator_3-way'!A178="","",'True_Odds_Calculator_3-way'!A178)</f>
        <v>2.0499999999999998</v>
      </c>
      <c r="B179" s="4">
        <f>IF('True_Odds_Calculator_3-way'!B178="","",'True_Odds_Calculator_3-way'!B178)</f>
        <v>3.31</v>
      </c>
      <c r="C179" s="4">
        <f>IF('True_Odds_Calculator_3-way'!C178="","",'True_Odds_Calculator_3-way'!C178)</f>
        <v>3.92</v>
      </c>
      <c r="D179" s="9">
        <f t="shared" si="39"/>
        <v>0.47036450598210905</v>
      </c>
      <c r="E179" s="9">
        <f t="shared" si="40"/>
        <v>0.28758575675828746</v>
      </c>
      <c r="F179" s="9">
        <f t="shared" si="41"/>
        <v>0.24204973725960346</v>
      </c>
      <c r="G179" s="9">
        <f t="shared" si="42"/>
        <v>1.0723911982990941</v>
      </c>
      <c r="H179" s="9">
        <f t="shared" si="43"/>
        <v>2.1260107582140484</v>
      </c>
      <c r="I179" s="9">
        <f t="shared" si="44"/>
        <v>3.477223668070907</v>
      </c>
      <c r="J179" s="9">
        <f t="shared" si="45"/>
        <v>4.1313822990333549</v>
      </c>
      <c r="K179" s="11">
        <f t="shared" si="46"/>
        <v>0.48780487804878053</v>
      </c>
      <c r="L179" s="11">
        <f t="shared" si="47"/>
        <v>0.30211480362537763</v>
      </c>
      <c r="M179" s="11">
        <f t="shared" si="48"/>
        <v>0.25510204081632654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-0.26626630314641508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0.23609768128016068</v>
      </c>
      <c r="Q179" s="11">
        <f>2*'OddsRatio_working_3-way'!K179*'OddsRatio_working_3-way'!L179*'OddsRatio_working_3-way'!M179</f>
        <v>7.5190344356739089E-2</v>
      </c>
      <c r="R179" s="11">
        <f t="shared" si="49"/>
        <v>0</v>
      </c>
      <c r="S179" s="11">
        <f t="shared" si="50"/>
        <v>-0.88669755988738375</v>
      </c>
      <c r="T179" s="11">
        <f t="shared" si="51"/>
        <v>-0.28238775792591847</v>
      </c>
      <c r="U179" s="11">
        <f>'OddsRatio_working_3-way'!S179-'OddsRatio_working_3-way'!R179^2/3</f>
        <v>-0.88669755988738375</v>
      </c>
      <c r="V179" s="11">
        <f>'OddsRatio_working_3-way'!S179*'OddsRatio_working_3-way'!R179/3-2*'OddsRatio_working_3-way'!R179^3/27-'OddsRatio_working_3-way'!T179</f>
        <v>0.28238775792591847</v>
      </c>
      <c r="W179" s="11">
        <f>'OddsRatio_working_3-way'!V179^2+4*'OddsRatio_working_3-way'!U179^3/27</f>
        <v>-2.3538708967524663E-2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0.16068723875432034</v>
      </c>
      <c r="Y179" s="11">
        <f>IF('OddsRatio_working_3-way'!W179&gt;=0,IF('OddsRatio_working_3-way'!V179+SQRT('OddsRatio_working_3-way'!W179)&gt;0,0,PI()),ACOS('OddsRatio_working_3-way'!V179/(2*'OddsRatio_working_3-way'!X179)))</f>
        <v>0.49769026158860652</v>
      </c>
      <c r="Z179" s="11">
        <f>'OddsRatio_working_3-way'!X179^(1/3)*COS('OddsRatio_working_3-way'!Y179/3)</f>
        <v>0.53619559914954706</v>
      </c>
      <c r="AA179" s="11">
        <f>'OddsRatio_working_3-way'!X179^(1/3)*COS(('OddsRatio_working_3-way'!Y179+2*PI())/3)</f>
        <v>-0.345848037910998</v>
      </c>
      <c r="AB179" s="11">
        <f>'OddsRatio_working_3-way'!X179^(1/3)*COS(('OddsRatio_working_3-way'!Y179+4*PI())/3)</f>
        <v>-0.19034756123854918</v>
      </c>
      <c r="AC179" s="11">
        <f>'OddsRatio_working_3-way'!X179^(1/3)*SIN('OddsRatio_working_3-way'!Y179/3)</f>
        <v>8.9778242065953515E-2</v>
      </c>
      <c r="AD179" s="11">
        <f>'OddsRatio_working_3-way'!X179^(1/3)*SIN(('OddsRatio_working_3-way'!Y179+2*PI())/3)</f>
        <v>0.4194698892279487</v>
      </c>
      <c r="AE179" s="11">
        <f>'OddsRatio_working_3-way'!X179^(1/3)*SIN(('OddsRatio_working_3-way'!Y179+4*PI())/3)</f>
        <v>-0.50924813129390223</v>
      </c>
      <c r="AF179" s="11">
        <f>-'OddsRatio_working_3-way'!U179/(3*'OddsRatio_working_3-way'!X179^(1/3))*COS(('OddsRatio_working_3-way'!Y179)/3)</f>
        <v>0.53619559914954695</v>
      </c>
      <c r="AG179" s="11">
        <f>-'OddsRatio_working_3-way'!U179/(3*'OddsRatio_working_3-way'!X179^(1/3))*COS(('OddsRatio_working_3-way'!Y179+2*PI())/3)</f>
        <v>-0.34584803791099794</v>
      </c>
      <c r="AH179" s="11">
        <f>-'OddsRatio_working_3-way'!U179/(3*'OddsRatio_working_3-way'!X179^(1/3))*COS(('OddsRatio_working_3-way'!Y179+4*PI())/3)</f>
        <v>-0.19034756123854912</v>
      </c>
      <c r="AI179" s="11">
        <f>'OddsRatio_working_3-way'!U179/(3*'OddsRatio_working_3-way'!X179^(1/3))*SIN(('OddsRatio_working_3-way'!Y179)/3)</f>
        <v>-8.9778242065953501E-2</v>
      </c>
      <c r="AJ179" s="11">
        <f>'OddsRatio_working_3-way'!U179/(3*'OddsRatio_working_3-way'!X179^(1/3))*SIN(('OddsRatio_working_3-way'!Y179+2*PI())/3)</f>
        <v>-0.41946988922794864</v>
      </c>
      <c r="AK179" s="11">
        <f>'OddsRatio_working_3-way'!U179/(3*'OddsRatio_working_3-way'!X179^(1/3))*SIN(('OddsRatio_working_3-way'!Y179+4*PI())/3)</f>
        <v>0.50924813129390212</v>
      </c>
      <c r="AL179" s="11">
        <f>'OddsRatio_working_3-way'!Z179+'OddsRatio_working_3-way'!AF179</f>
        <v>1.0723911982990941</v>
      </c>
      <c r="AM179" s="11">
        <f>'OddsRatio_working_3-way'!AA179+'OddsRatio_working_3-way'!AG179</f>
        <v>-0.69169607582199588</v>
      </c>
      <c r="AN179" s="11">
        <f>'OddsRatio_working_3-way'!AB179+'OddsRatio_working_3-way'!AH179</f>
        <v>-0.3806951224770983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1.0723911982990941</v>
      </c>
      <c r="AS179" s="11">
        <f>IF(('OddsRatio_working_3-way'!X179=0),IF(Q179&gt;0,-Q179^(1/3),(-Q179)^(1/3)),'OddsRatio_working_3-way'!AM179-'OddsRatio_working_3-way'!R179/3)</f>
        <v>-0.69169607582199588</v>
      </c>
      <c r="AT179" s="11">
        <f>IF(('OddsRatio_working_3-way'!X179=0),IF(Q179&gt;0,-Q179^(1/3),(-Q179)^(1/3)),'OddsRatio_working_3-way'!AN179-'OddsRatio_working_3-way'!R179/3)</f>
        <v>-0.3806951224770983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IF('True_Odds_Calculator_3-way'!A179="","",'True_Odds_Calculator_3-way'!A179)</f>
        <v>2.14</v>
      </c>
      <c r="B180" s="4">
        <f>IF('True_Odds_Calculator_3-way'!B179="","",'True_Odds_Calculator_3-way'!B179)</f>
        <v>3.2</v>
      </c>
      <c r="C180" s="4">
        <f>IF('True_Odds_Calculator_3-way'!C179="","",'True_Odds_Calculator_3-way'!C179)</f>
        <v>3.76</v>
      </c>
      <c r="D180" s="9">
        <f t="shared" si="39"/>
        <v>0.44987672203374296</v>
      </c>
      <c r="E180" s="9">
        <f t="shared" si="40"/>
        <v>0.29763236802940379</v>
      </c>
      <c r="F180" s="9">
        <f t="shared" si="41"/>
        <v>0.25249090993685319</v>
      </c>
      <c r="G180" s="9">
        <f t="shared" si="42"/>
        <v>1.072658920284332</v>
      </c>
      <c r="H180" s="9">
        <f t="shared" si="43"/>
        <v>2.2228311691241385</v>
      </c>
      <c r="I180" s="9">
        <f t="shared" si="44"/>
        <v>3.3598496246255301</v>
      </c>
      <c r="J180" s="9">
        <f t="shared" si="45"/>
        <v>3.9605386199847565</v>
      </c>
      <c r="K180" s="11">
        <f t="shared" si="46"/>
        <v>0.46728971962616822</v>
      </c>
      <c r="L180" s="11">
        <f t="shared" si="47"/>
        <v>0.3125</v>
      </c>
      <c r="M180" s="11">
        <f t="shared" si="48"/>
        <v>0.26595744680851063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-0.26883450984291113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0.23690718830781465</v>
      </c>
      <c r="Q180" s="11">
        <f>2*'OddsRatio_working_3-way'!K180*'OddsRatio_working_3-way'!L180*'OddsRatio_working_3-way'!M180</f>
        <v>7.7674487969775302E-2</v>
      </c>
      <c r="R180" s="11">
        <f t="shared" si="49"/>
        <v>0</v>
      </c>
      <c r="S180" s="11">
        <f t="shared" si="50"/>
        <v>-0.8812380093844624</v>
      </c>
      <c r="T180" s="11">
        <f t="shared" si="51"/>
        <v>-0.2889304948801516</v>
      </c>
      <c r="U180" s="11">
        <f>'OddsRatio_working_3-way'!S180-'OddsRatio_working_3-way'!R180^2/3</f>
        <v>-0.8812380093844624</v>
      </c>
      <c r="V180" s="11">
        <f>'OddsRatio_working_3-way'!S180*'OddsRatio_working_3-way'!R180/3-2*'OddsRatio_working_3-way'!R180^3/27-'OddsRatio_working_3-way'!T180</f>
        <v>0.2889304948801516</v>
      </c>
      <c r="W180" s="11">
        <f>'OddsRatio_working_3-way'!V180^2+4*'OddsRatio_working_3-way'!U180^3/27</f>
        <v>-1.7904678986228093E-2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0.15920545676728343</v>
      </c>
      <c r="Y180" s="11">
        <f>IF('OddsRatio_working_3-way'!W180&gt;=0,IF('OddsRatio_working_3-way'!V180+SQRT('OddsRatio_working_3-way'!W180)&gt;0,0,PI()),ACOS('OddsRatio_working_3-way'!V180/(2*'OddsRatio_working_3-way'!X180)))</f>
        <v>0.43370759202854581</v>
      </c>
      <c r="Z180" s="11">
        <f>'OddsRatio_working_3-way'!X180^(1/3)*COS('OddsRatio_working_3-way'!Y180/3)</f>
        <v>0.53632946014216598</v>
      </c>
      <c r="AA180" s="11">
        <f>'OddsRatio_working_3-way'!X180^(1/3)*COS(('OddsRatio_working_3-way'!Y180+2*PI())/3)</f>
        <v>-0.33578525198436893</v>
      </c>
      <c r="AB180" s="11">
        <f>'OddsRatio_working_3-way'!X180^(1/3)*COS(('OddsRatio_working_3-way'!Y180+4*PI())/3)</f>
        <v>-0.20054420815779719</v>
      </c>
      <c r="AC180" s="11">
        <f>'OddsRatio_working_3-way'!X180^(1/3)*SIN('OddsRatio_working_3-way'!Y180/3)</f>
        <v>7.8081453058757452E-2</v>
      </c>
      <c r="AD180" s="11">
        <f>'OddsRatio_working_3-way'!X180^(1/3)*SIN(('OddsRatio_working_3-way'!Y180+2*PI())/3)</f>
        <v>0.42543421075173066</v>
      </c>
      <c r="AE180" s="11">
        <f>'OddsRatio_working_3-way'!X180^(1/3)*SIN(('OddsRatio_working_3-way'!Y180+4*PI())/3)</f>
        <v>-0.50351566381048785</v>
      </c>
      <c r="AF180" s="11">
        <f>-'OddsRatio_working_3-way'!U180/(3*'OddsRatio_working_3-way'!X180^(1/3))*COS(('OddsRatio_working_3-way'!Y180)/3)</f>
        <v>0.53632946014216598</v>
      </c>
      <c r="AG180" s="11">
        <f>-'OddsRatio_working_3-way'!U180/(3*'OddsRatio_working_3-way'!X180^(1/3))*COS(('OddsRatio_working_3-way'!Y180+2*PI())/3)</f>
        <v>-0.33578525198436893</v>
      </c>
      <c r="AH180" s="11">
        <f>-'OddsRatio_working_3-way'!U180/(3*'OddsRatio_working_3-way'!X180^(1/3))*COS(('OddsRatio_working_3-way'!Y180+4*PI())/3)</f>
        <v>-0.20054420815779719</v>
      </c>
      <c r="AI180" s="11">
        <f>'OddsRatio_working_3-way'!U180/(3*'OddsRatio_working_3-way'!X180^(1/3))*SIN(('OddsRatio_working_3-way'!Y180)/3)</f>
        <v>-7.8081453058757452E-2</v>
      </c>
      <c r="AJ180" s="11">
        <f>'OddsRatio_working_3-way'!U180/(3*'OddsRatio_working_3-way'!X180^(1/3))*SIN(('OddsRatio_working_3-way'!Y180+2*PI())/3)</f>
        <v>-0.42543421075173066</v>
      </c>
      <c r="AK180" s="11">
        <f>'OddsRatio_working_3-way'!U180/(3*'OddsRatio_working_3-way'!X180^(1/3))*SIN(('OddsRatio_working_3-way'!Y180+4*PI())/3)</f>
        <v>0.50351566381048785</v>
      </c>
      <c r="AL180" s="11">
        <f>'OddsRatio_working_3-way'!Z180+'OddsRatio_working_3-way'!AF180</f>
        <v>1.072658920284332</v>
      </c>
      <c r="AM180" s="11">
        <f>'OddsRatio_working_3-way'!AA180+'OddsRatio_working_3-way'!AG180</f>
        <v>-0.67157050396873785</v>
      </c>
      <c r="AN180" s="11">
        <f>'OddsRatio_working_3-way'!AB180+'OddsRatio_working_3-way'!AH180</f>
        <v>-0.40108841631559439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1.072658920284332</v>
      </c>
      <c r="AS180" s="11">
        <f>IF(('OddsRatio_working_3-way'!X180=0),IF(Q180&gt;0,-Q180^(1/3),(-Q180)^(1/3)),'OddsRatio_working_3-way'!AM180-'OddsRatio_working_3-way'!R180/3)</f>
        <v>-0.67157050396873785</v>
      </c>
      <c r="AT180" s="11">
        <f>IF(('OddsRatio_working_3-way'!X180=0),IF(Q180&gt;0,-Q180^(1/3),(-Q180)^(1/3)),'OddsRatio_working_3-way'!AN180-'OddsRatio_working_3-way'!R180/3)</f>
        <v>-0.40108841631559439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IF('True_Odds_Calculator_3-way'!A180="","",'True_Odds_Calculator_3-way'!A180)</f>
        <v>2.8</v>
      </c>
      <c r="B181" s="4">
        <f>IF('True_Odds_Calculator_3-way'!B180="","",'True_Odds_Calculator_3-way'!B180)</f>
        <v>3.27</v>
      </c>
      <c r="C181" s="4">
        <f>IF('True_Odds_Calculator_3-way'!C180="","",'True_Odds_Calculator_3-way'!C180)</f>
        <v>2.63</v>
      </c>
      <c r="D181" s="9">
        <f t="shared" si="39"/>
        <v>0.3425028452509522</v>
      </c>
      <c r="E181" s="9">
        <f t="shared" si="40"/>
        <v>0.29231778303192979</v>
      </c>
      <c r="F181" s="9">
        <f t="shared" si="41"/>
        <v>0.36517937171711806</v>
      </c>
      <c r="G181" s="9">
        <f t="shared" si="42"/>
        <v>1.0664909858344858</v>
      </c>
      <c r="H181" s="9">
        <f t="shared" si="43"/>
        <v>2.9196837745020745</v>
      </c>
      <c r="I181" s="9">
        <f t="shared" si="44"/>
        <v>3.4209345378442824</v>
      </c>
      <c r="J181" s="9">
        <f t="shared" si="45"/>
        <v>2.7383803069102117</v>
      </c>
      <c r="K181" s="11">
        <f t="shared" si="46"/>
        <v>0.35714285714285715</v>
      </c>
      <c r="L181" s="11">
        <f t="shared" si="47"/>
        <v>0.3058103975535168</v>
      </c>
      <c r="M181" s="11">
        <f t="shared" si="48"/>
        <v>0.38022813688212931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-0.27658233209912853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0.23670821103409101</v>
      </c>
      <c r="Q181" s="11">
        <f>2*'OddsRatio_working_3-way'!K181*'OddsRatio_working_3-way'!L181*'OddsRatio_working_3-way'!M181</f>
        <v>8.3055512643540691E-2</v>
      </c>
      <c r="R181" s="11">
        <f t="shared" si="49"/>
        <v>0</v>
      </c>
      <c r="S181" s="11">
        <f t="shared" si="50"/>
        <v>-0.85583272524165999</v>
      </c>
      <c r="T181" s="11">
        <f t="shared" si="51"/>
        <v>-0.30029218429531923</v>
      </c>
      <c r="U181" s="11">
        <f>'OddsRatio_working_3-way'!S181-'OddsRatio_working_3-way'!R181^2/3</f>
        <v>-0.85583272524165999</v>
      </c>
      <c r="V181" s="11">
        <f>'OddsRatio_working_3-way'!S181*'OddsRatio_working_3-way'!R181/3-2*'OddsRatio_working_3-way'!R181^3/27-'OddsRatio_working_3-way'!T181</f>
        <v>0.30029218429531923</v>
      </c>
      <c r="W181" s="11">
        <f>'OddsRatio_working_3-way'!V181^2+4*'OddsRatio_working_3-way'!U181^3/27</f>
        <v>-2.6919200716123831E-3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0.15237069601835054</v>
      </c>
      <c r="Y181" s="11">
        <f>IF('OddsRatio_working_3-way'!W181&gt;=0,IF('OddsRatio_working_3-way'!V181+SQRT('OddsRatio_working_3-way'!W181)&gt;0,0,PI()),ACOS('OddsRatio_working_3-way'!V181/(2*'OddsRatio_working_3-way'!X181)))</f>
        <v>0.17108834533905926</v>
      </c>
      <c r="Z181" s="11">
        <f>'OddsRatio_working_3-way'!X181^(1/3)*COS('OddsRatio_working_3-way'!Y181/3)</f>
        <v>0.53324549291724288</v>
      </c>
      <c r="AA181" s="11">
        <f>'OddsRatio_working_3-way'!X181^(1/3)*COS(('OddsRatio_working_3-way'!Y181+2*PI())/3)</f>
        <v>-0.29298777107457868</v>
      </c>
      <c r="AB181" s="11">
        <f>'OddsRatio_working_3-way'!X181^(1/3)*COS(('OddsRatio_working_3-way'!Y181+4*PI())/3)</f>
        <v>-0.24025772184266403</v>
      </c>
      <c r="AC181" s="11">
        <f>'OddsRatio_working_3-way'!X181^(1/3)*SIN('OddsRatio_working_3-way'!Y181/3)</f>
        <v>3.0443708118428076E-2</v>
      </c>
      <c r="AD181" s="11">
        <f>'OddsRatio_working_3-way'!X181^(1/3)*SIN(('OddsRatio_working_3-way'!Y181+2*PI())/3)</f>
        <v>0.44658228926067323</v>
      </c>
      <c r="AE181" s="11">
        <f>'OddsRatio_working_3-way'!X181^(1/3)*SIN(('OddsRatio_working_3-way'!Y181+4*PI())/3)</f>
        <v>-0.47702599737910134</v>
      </c>
      <c r="AF181" s="11">
        <f>-'OddsRatio_working_3-way'!U181/(3*'OddsRatio_working_3-way'!X181^(1/3))*COS(('OddsRatio_working_3-way'!Y181)/3)</f>
        <v>0.53324549291724288</v>
      </c>
      <c r="AG181" s="11">
        <f>-'OddsRatio_working_3-way'!U181/(3*'OddsRatio_working_3-way'!X181^(1/3))*COS(('OddsRatio_working_3-way'!Y181+2*PI())/3)</f>
        <v>-0.29298777107457868</v>
      </c>
      <c r="AH181" s="11">
        <f>-'OddsRatio_working_3-way'!U181/(3*'OddsRatio_working_3-way'!X181^(1/3))*COS(('OddsRatio_working_3-way'!Y181+4*PI())/3)</f>
        <v>-0.24025772184266403</v>
      </c>
      <c r="AI181" s="11">
        <f>'OddsRatio_working_3-way'!U181/(3*'OddsRatio_working_3-way'!X181^(1/3))*SIN(('OddsRatio_working_3-way'!Y181)/3)</f>
        <v>-3.0443708118428076E-2</v>
      </c>
      <c r="AJ181" s="11">
        <f>'OddsRatio_working_3-way'!U181/(3*'OddsRatio_working_3-way'!X181^(1/3))*SIN(('OddsRatio_working_3-way'!Y181+2*PI())/3)</f>
        <v>-0.44658228926067323</v>
      </c>
      <c r="AK181" s="11">
        <f>'OddsRatio_working_3-way'!U181/(3*'OddsRatio_working_3-way'!X181^(1/3))*SIN(('OddsRatio_working_3-way'!Y181+4*PI())/3)</f>
        <v>0.47702599737910134</v>
      </c>
      <c r="AL181" s="11">
        <f>'OddsRatio_working_3-way'!Z181+'OddsRatio_working_3-way'!AF181</f>
        <v>1.0664909858344858</v>
      </c>
      <c r="AM181" s="11">
        <f>'OddsRatio_working_3-way'!AA181+'OddsRatio_working_3-way'!AG181</f>
        <v>-0.58597554214915737</v>
      </c>
      <c r="AN181" s="11">
        <f>'OddsRatio_working_3-way'!AB181+'OddsRatio_working_3-way'!AH181</f>
        <v>-0.48051544368532806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1.0664909858344858</v>
      </c>
      <c r="AS181" s="11">
        <f>IF(('OddsRatio_working_3-way'!X181=0),IF(Q181&gt;0,-Q181^(1/3),(-Q181)^(1/3)),'OddsRatio_working_3-way'!AM181-'OddsRatio_working_3-way'!R181/3)</f>
        <v>-0.58597554214915737</v>
      </c>
      <c r="AT181" s="11">
        <f>IF(('OddsRatio_working_3-way'!X181=0),IF(Q181&gt;0,-Q181^(1/3),(-Q181)^(1/3)),'OddsRatio_working_3-way'!AN181-'OddsRatio_working_3-way'!R181/3)</f>
        <v>-0.48051544368532806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IF('True_Odds_Calculator_3-way'!A181="","",'True_Odds_Calculator_3-way'!A181)</f>
        <v>2.34</v>
      </c>
      <c r="B182" s="4">
        <f>IF('True_Odds_Calculator_3-way'!B181="","",'True_Odds_Calculator_3-way'!B181)</f>
        <v>3.19</v>
      </c>
      <c r="C182" s="4">
        <f>IF('True_Odds_Calculator_3-way'!C181="","",'True_Odds_Calculator_3-way'!C181)</f>
        <v>3.3</v>
      </c>
      <c r="D182" s="9">
        <f t="shared" si="39"/>
        <v>0.41127801136566411</v>
      </c>
      <c r="E182" s="9">
        <f t="shared" si="40"/>
        <v>0.29945035625572891</v>
      </c>
      <c r="F182" s="9">
        <f t="shared" si="41"/>
        <v>0.28927163237860698</v>
      </c>
      <c r="G182" s="9">
        <f t="shared" si="42"/>
        <v>1.0682427834610055</v>
      </c>
      <c r="H182" s="9">
        <f t="shared" si="43"/>
        <v>2.4314453298377474</v>
      </c>
      <c r="I182" s="9">
        <f t="shared" si="44"/>
        <v>3.3394516957796023</v>
      </c>
      <c r="J182" s="9">
        <f t="shared" si="45"/>
        <v>3.4569584019603119</v>
      </c>
      <c r="K182" s="11">
        <f t="shared" si="46"/>
        <v>0.42735042735042739</v>
      </c>
      <c r="L182" s="11">
        <f t="shared" si="47"/>
        <v>0.31347962382445144</v>
      </c>
      <c r="M182" s="11">
        <f t="shared" si="48"/>
        <v>0.30303030303030304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-0.27400360002240887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0.23667265046575398</v>
      </c>
      <c r="Q182" s="11">
        <f>2*'OddsRatio_working_3-way'!K182*'OddsRatio_working_3-way'!L182*'OddsRatio_working_3-way'!M182</f>
        <v>8.1191303761836697E-2</v>
      </c>
      <c r="R182" s="11">
        <f t="shared" si="49"/>
        <v>0</v>
      </c>
      <c r="S182" s="11">
        <f t="shared" si="50"/>
        <v>-0.8637574486116173</v>
      </c>
      <c r="T182" s="11">
        <f t="shared" si="51"/>
        <v>-0.29631473365750166</v>
      </c>
      <c r="U182" s="11">
        <f>'OddsRatio_working_3-way'!S182-'OddsRatio_working_3-way'!R182^2/3</f>
        <v>-0.8637574486116173</v>
      </c>
      <c r="V182" s="11">
        <f>'OddsRatio_working_3-way'!S182*'OddsRatio_working_3-way'!R182/3-2*'OddsRatio_working_3-way'!R182^3/27-'OddsRatio_working_3-way'!T182</f>
        <v>0.29631473365750166</v>
      </c>
      <c r="W182" s="11">
        <f>'OddsRatio_working_3-way'!V182^2+4*'OddsRatio_working_3-way'!U182^3/27</f>
        <v>-7.668616477109369E-3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0.15449193980562992</v>
      </c>
      <c r="Y182" s="11">
        <f>IF('OddsRatio_working_3-way'!W182&gt;=0,IF('OddsRatio_working_3-way'!V182+SQRT('OddsRatio_working_3-way'!W182)&gt;0,0,PI()),ACOS('OddsRatio_working_3-way'!V182/(2*'OddsRatio_working_3-way'!X182)))</f>
        <v>0.2873531572969219</v>
      </c>
      <c r="Z182" s="11">
        <f>'OddsRatio_working_3-way'!X182^(1/3)*COS('OddsRatio_working_3-way'!Y182/3)</f>
        <v>0.53412139173050277</v>
      </c>
      <c r="AA182" s="11">
        <f>'OddsRatio_working_3-way'!X182^(1/3)*COS(('OddsRatio_working_3-way'!Y182+2*PI())/3)</f>
        <v>-0.31150297668889343</v>
      </c>
      <c r="AB182" s="11">
        <f>'OddsRatio_working_3-way'!X182^(1/3)*COS(('OddsRatio_working_3-way'!Y182+4*PI())/3)</f>
        <v>-0.22261841504160948</v>
      </c>
      <c r="AC182" s="11">
        <f>'OddsRatio_working_3-way'!X182^(1/3)*SIN('OddsRatio_working_3-way'!Y182/3)</f>
        <v>5.1317525593861345E-2</v>
      </c>
      <c r="AD182" s="11">
        <f>'OddsRatio_working_3-way'!X182^(1/3)*SIN(('OddsRatio_working_3-way'!Y182+2*PI())/3)</f>
        <v>0.43690393114638432</v>
      </c>
      <c r="AE182" s="11">
        <f>'OddsRatio_working_3-way'!X182^(1/3)*SIN(('OddsRatio_working_3-way'!Y182+4*PI())/3)</f>
        <v>-0.48822145674024564</v>
      </c>
      <c r="AF182" s="11">
        <f>-'OddsRatio_working_3-way'!U182/(3*'OddsRatio_working_3-way'!X182^(1/3))*COS(('OddsRatio_working_3-way'!Y182)/3)</f>
        <v>0.53412139173050266</v>
      </c>
      <c r="AG182" s="11">
        <f>-'OddsRatio_working_3-way'!U182/(3*'OddsRatio_working_3-way'!X182^(1/3))*COS(('OddsRatio_working_3-way'!Y182+2*PI())/3)</f>
        <v>-0.31150297668889337</v>
      </c>
      <c r="AH182" s="11">
        <f>-'OddsRatio_working_3-way'!U182/(3*'OddsRatio_working_3-way'!X182^(1/3))*COS(('OddsRatio_working_3-way'!Y182+4*PI())/3)</f>
        <v>-0.22261841504160942</v>
      </c>
      <c r="AI182" s="11">
        <f>'OddsRatio_working_3-way'!U182/(3*'OddsRatio_working_3-way'!X182^(1/3))*SIN(('OddsRatio_working_3-way'!Y182)/3)</f>
        <v>-5.1317525593861331E-2</v>
      </c>
      <c r="AJ182" s="11">
        <f>'OddsRatio_working_3-way'!U182/(3*'OddsRatio_working_3-way'!X182^(1/3))*SIN(('OddsRatio_working_3-way'!Y182+2*PI())/3)</f>
        <v>-0.43690393114638426</v>
      </c>
      <c r="AK182" s="11">
        <f>'OddsRatio_working_3-way'!U182/(3*'OddsRatio_working_3-way'!X182^(1/3))*SIN(('OddsRatio_working_3-way'!Y182+4*PI())/3)</f>
        <v>0.48822145674024553</v>
      </c>
      <c r="AL182" s="11">
        <f>'OddsRatio_working_3-way'!Z182+'OddsRatio_working_3-way'!AF182</f>
        <v>1.0682427834610055</v>
      </c>
      <c r="AM182" s="11">
        <f>'OddsRatio_working_3-way'!AA182+'OddsRatio_working_3-way'!AG182</f>
        <v>-0.62300595337778675</v>
      </c>
      <c r="AN182" s="11">
        <f>'OddsRatio_working_3-way'!AB182+'OddsRatio_working_3-way'!AH182</f>
        <v>-0.4452368300832189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1.0682427834610055</v>
      </c>
      <c r="AS182" s="11">
        <f>IF(('OddsRatio_working_3-way'!X182=0),IF(Q182&gt;0,-Q182^(1/3),(-Q182)^(1/3)),'OddsRatio_working_3-way'!AM182-'OddsRatio_working_3-way'!R182/3)</f>
        <v>-0.62300595337778675</v>
      </c>
      <c r="AT182" s="11">
        <f>IF(('OddsRatio_working_3-way'!X182=0),IF(Q182&gt;0,-Q182^(1/3),(-Q182)^(1/3)),'OddsRatio_working_3-way'!AN182-'OddsRatio_working_3-way'!R182/3)</f>
        <v>-0.4452368300832189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IF('True_Odds_Calculator_3-way'!A182="","",'True_Odds_Calculator_3-way'!A182)</f>
        <v>4.26</v>
      </c>
      <c r="B183" s="4">
        <f>IF('True_Odds_Calculator_3-way'!B182="","",'True_Odds_Calculator_3-way'!B182)</f>
        <v>4.18</v>
      </c>
      <c r="C183" s="4">
        <f>IF('True_Odds_Calculator_3-way'!C182="","",'True_Odds_Calculator_3-way'!C182)</f>
        <v>1.8</v>
      </c>
      <c r="D183" s="9">
        <f t="shared" si="39"/>
        <v>0.22608010665693429</v>
      </c>
      <c r="E183" s="9">
        <f t="shared" si="40"/>
        <v>0.23045692128118228</v>
      </c>
      <c r="F183" s="9">
        <f t="shared" si="41"/>
        <v>0.54346297206188343</v>
      </c>
      <c r="G183" s="9">
        <f t="shared" si="42"/>
        <v>1.0500647040543249</v>
      </c>
      <c r="H183" s="9">
        <f t="shared" si="43"/>
        <v>4.4232109352171003</v>
      </c>
      <c r="I183" s="9">
        <f t="shared" si="44"/>
        <v>4.3392057588927528</v>
      </c>
      <c r="J183" s="9">
        <f t="shared" si="45"/>
        <v>1.8400517632434603</v>
      </c>
      <c r="K183" s="11">
        <f t="shared" si="46"/>
        <v>0.23474178403755869</v>
      </c>
      <c r="L183" s="11">
        <f t="shared" si="47"/>
        <v>0.23923444976076558</v>
      </c>
      <c r="M183" s="11">
        <f t="shared" si="48"/>
        <v>0.55555555555555558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-0.25874759455189411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0.22588124886123406</v>
      </c>
      <c r="Q183" s="11">
        <f>2*'OddsRatio_working_3-way'!K183*'OddsRatio_working_3-way'!L183*'OddsRatio_working_3-way'!M183</f>
        <v>6.2398135044539796E-2</v>
      </c>
      <c r="R183" s="11">
        <f t="shared" si="49"/>
        <v>0</v>
      </c>
      <c r="S183" s="11">
        <f t="shared" si="50"/>
        <v>-0.87297912567040925</v>
      </c>
      <c r="T183" s="11">
        <f t="shared" si="51"/>
        <v>-0.24115445460508542</v>
      </c>
      <c r="U183" s="11">
        <f>'OddsRatio_working_3-way'!S183-'OddsRatio_working_3-way'!R183^2/3</f>
        <v>-0.87297912567040925</v>
      </c>
      <c r="V183" s="11">
        <f>'OddsRatio_working_3-way'!S183*'OddsRatio_working_3-way'!R183/3-2*'OddsRatio_working_3-way'!R183^3/27-'OddsRatio_working_3-way'!T183</f>
        <v>0.24115445460508542</v>
      </c>
      <c r="W183" s="11">
        <f>'OddsRatio_working_3-way'!V183^2+4*'OddsRatio_working_3-way'!U183^3/27</f>
        <v>-4.0406142556772356E-2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0.1569726198518778</v>
      </c>
      <c r="Y183" s="11">
        <f>IF('OddsRatio_working_3-way'!W183&gt;=0,IF('OddsRatio_working_3-way'!V183+SQRT('OddsRatio_working_3-way'!W183)&gt;0,0,PI()),ACOS('OddsRatio_working_3-way'!V183/(2*'OddsRatio_working_3-way'!X183)))</f>
        <v>0.694862452487786</v>
      </c>
      <c r="Z183" s="11">
        <f>'OddsRatio_working_3-way'!X183^(1/3)*COS('OddsRatio_working_3-way'!Y183/3)</f>
        <v>0.52503235202716247</v>
      </c>
      <c r="AA183" s="11">
        <f>'OddsRatio_working_3-way'!X183^(1/3)*COS(('OddsRatio_working_3-way'!Y183+2*PI())/3)</f>
        <v>-0.36975680922330073</v>
      </c>
      <c r="AB183" s="11">
        <f>'OddsRatio_working_3-way'!X183^(1/3)*COS(('OddsRatio_working_3-way'!Y183+4*PI())/3)</f>
        <v>-0.15527554280386185</v>
      </c>
      <c r="AC183" s="11">
        <f>'OddsRatio_working_3-way'!X183^(1/3)*SIN('OddsRatio_working_3-way'!Y183/3)</f>
        <v>0.12383081690339484</v>
      </c>
      <c r="AD183" s="11">
        <f>'OddsRatio_working_3-way'!X183^(1/3)*SIN(('OddsRatio_working_3-way'!Y183+2*PI())/3)</f>
        <v>0.39277594621251943</v>
      </c>
      <c r="AE183" s="11">
        <f>'OddsRatio_working_3-way'!X183^(1/3)*SIN(('OddsRatio_working_3-way'!Y183+4*PI())/3)</f>
        <v>-0.51660676311591436</v>
      </c>
      <c r="AF183" s="11">
        <f>-'OddsRatio_working_3-way'!U183/(3*'OddsRatio_working_3-way'!X183^(1/3))*COS(('OddsRatio_working_3-way'!Y183)/3)</f>
        <v>0.52503235202716247</v>
      </c>
      <c r="AG183" s="11">
        <f>-'OddsRatio_working_3-way'!U183/(3*'OddsRatio_working_3-way'!X183^(1/3))*COS(('OddsRatio_working_3-way'!Y183+2*PI())/3)</f>
        <v>-0.36975680922330073</v>
      </c>
      <c r="AH183" s="11">
        <f>-'OddsRatio_working_3-way'!U183/(3*'OddsRatio_working_3-way'!X183^(1/3))*COS(('OddsRatio_working_3-way'!Y183+4*PI())/3)</f>
        <v>-0.15527554280386185</v>
      </c>
      <c r="AI183" s="11">
        <f>'OddsRatio_working_3-way'!U183/(3*'OddsRatio_working_3-way'!X183^(1/3))*SIN(('OddsRatio_working_3-way'!Y183)/3)</f>
        <v>-0.12383081690339484</v>
      </c>
      <c r="AJ183" s="11">
        <f>'OddsRatio_working_3-way'!U183/(3*'OddsRatio_working_3-way'!X183^(1/3))*SIN(('OddsRatio_working_3-way'!Y183+2*PI())/3)</f>
        <v>-0.39277594621251943</v>
      </c>
      <c r="AK183" s="11">
        <f>'OddsRatio_working_3-way'!U183/(3*'OddsRatio_working_3-way'!X183^(1/3))*SIN(('OddsRatio_working_3-way'!Y183+4*PI())/3)</f>
        <v>0.51660676311591436</v>
      </c>
      <c r="AL183" s="11">
        <f>'OddsRatio_working_3-way'!Z183+'OddsRatio_working_3-way'!AF183</f>
        <v>1.0500647040543249</v>
      </c>
      <c r="AM183" s="11">
        <f>'OddsRatio_working_3-way'!AA183+'OddsRatio_working_3-way'!AG183</f>
        <v>-0.73951361844660146</v>
      </c>
      <c r="AN183" s="11">
        <f>'OddsRatio_working_3-way'!AB183+'OddsRatio_working_3-way'!AH183</f>
        <v>-0.31055108560772371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1.0500647040543249</v>
      </c>
      <c r="AS183" s="11">
        <f>IF(('OddsRatio_working_3-way'!X183=0),IF(Q183&gt;0,-Q183^(1/3),(-Q183)^(1/3)),'OddsRatio_working_3-way'!AM183-'OddsRatio_working_3-way'!R183/3)</f>
        <v>-0.73951361844660146</v>
      </c>
      <c r="AT183" s="11">
        <f>IF(('OddsRatio_working_3-way'!X183=0),IF(Q183&gt;0,-Q183^(1/3),(-Q183)^(1/3)),'OddsRatio_working_3-way'!AN183-'OddsRatio_working_3-way'!R183/3)</f>
        <v>-0.31055108560772371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IF('True_Odds_Calculator_3-way'!A183="","",'True_Odds_Calculator_3-way'!A183)</f>
        <v>1.49</v>
      </c>
      <c r="B184" s="4">
        <f>IF('True_Odds_Calculator_3-way'!B183="","",'True_Odds_Calculator_3-way'!B183)</f>
        <v>4.9800000000000004</v>
      </c>
      <c r="C184" s="4">
        <f>IF('True_Odds_Calculator_3-way'!C183="","",'True_Odds_Calculator_3-way'!C183)</f>
        <v>6.02</v>
      </c>
      <c r="D184" s="9">
        <f t="shared" si="39"/>
        <v>0.65464600752387803</v>
      </c>
      <c r="E184" s="9">
        <f t="shared" si="40"/>
        <v>0.18921683470064038</v>
      </c>
      <c r="F184" s="9">
        <f t="shared" si="41"/>
        <v>0.15613715777548154</v>
      </c>
      <c r="G184" s="9">
        <f t="shared" si="42"/>
        <v>1.0766185971921509</v>
      </c>
      <c r="H184" s="9">
        <f t="shared" si="43"/>
        <v>1.5275431126241541</v>
      </c>
      <c r="I184" s="9">
        <f t="shared" si="44"/>
        <v>5.2849420168247621</v>
      </c>
      <c r="J184" s="9">
        <f t="shared" si="45"/>
        <v>6.4046253579045969</v>
      </c>
      <c r="K184" s="11">
        <f t="shared" si="46"/>
        <v>0.67114093959731547</v>
      </c>
      <c r="L184" s="11">
        <f t="shared" si="47"/>
        <v>0.20080321285140559</v>
      </c>
      <c r="M184" s="11">
        <f t="shared" si="48"/>
        <v>0.16611295681063123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-0.21916478149213059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0.21244871568595058</v>
      </c>
      <c r="Q184" s="11">
        <f>2*'OddsRatio_working_3-way'!K184*'OddsRatio_working_3-way'!L184*'OddsRatio_working_3-way'!M184</f>
        <v>4.4773175065532259E-2</v>
      </c>
      <c r="R184" s="11">
        <f t="shared" si="49"/>
        <v>0</v>
      </c>
      <c r="S184" s="11">
        <f t="shared" si="50"/>
        <v>-0.9693560901507291</v>
      </c>
      <c r="T184" s="11">
        <f t="shared" si="51"/>
        <v>-0.2042900084616921</v>
      </c>
      <c r="U184" s="11">
        <f>'OddsRatio_working_3-way'!S184-'OddsRatio_working_3-way'!R184^2/3</f>
        <v>-0.9693560901507291</v>
      </c>
      <c r="V184" s="11">
        <f>'OddsRatio_working_3-way'!S184*'OddsRatio_working_3-way'!R184/3-2*'OddsRatio_working_3-way'!R184^3/27-'OddsRatio_working_3-way'!T184</f>
        <v>0.2042900084616921</v>
      </c>
      <c r="W184" s="11">
        <f>'OddsRatio_working_3-way'!V184^2+4*'OddsRatio_working_3-way'!U184^3/27</f>
        <v>-9.3207317175370175E-2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0.18367207513163808</v>
      </c>
      <c r="Y184" s="11">
        <f>IF('OddsRatio_working_3-way'!W184&gt;=0,IF('OddsRatio_working_3-way'!V184+SQRT('OddsRatio_working_3-way'!W184)&gt;0,0,PI()),ACOS('OddsRatio_working_3-way'!V184/(2*'OddsRatio_working_3-way'!X184)))</f>
        <v>0.98107790948830709</v>
      </c>
      <c r="Z184" s="11">
        <f>'OddsRatio_working_3-way'!X184^(1/3)*COS('OddsRatio_working_3-way'!Y184/3)</f>
        <v>0.53830929859607557</v>
      </c>
      <c r="AA184" s="11">
        <f>'OddsRatio_working_3-way'!X184^(1/3)*COS(('OddsRatio_working_3-way'!Y184+2*PI())/3)</f>
        <v>-0.4272886014444166</v>
      </c>
      <c r="AB184" s="11">
        <f>'OddsRatio_working_3-way'!X184^(1/3)*COS(('OddsRatio_working_3-way'!Y184+4*PI())/3)</f>
        <v>-0.11102069715165883</v>
      </c>
      <c r="AC184" s="11">
        <f>'OddsRatio_working_3-way'!X184^(1/3)*SIN('OddsRatio_working_3-way'!Y184/3)</f>
        <v>0.18259735967946253</v>
      </c>
      <c r="AD184" s="11">
        <f>'OddsRatio_working_3-way'!X184^(1/3)*SIN(('OddsRatio_working_3-way'!Y184+2*PI())/3)</f>
        <v>0.37489084783785309</v>
      </c>
      <c r="AE184" s="11">
        <f>'OddsRatio_working_3-way'!X184^(1/3)*SIN(('OddsRatio_working_3-way'!Y184+4*PI())/3)</f>
        <v>-0.55748820751731554</v>
      </c>
      <c r="AF184" s="11">
        <f>-'OddsRatio_working_3-way'!U184/(3*'OddsRatio_working_3-way'!X184^(1/3))*COS(('OddsRatio_working_3-way'!Y184)/3)</f>
        <v>0.53830929859607535</v>
      </c>
      <c r="AG184" s="11">
        <f>-'OddsRatio_working_3-way'!U184/(3*'OddsRatio_working_3-way'!X184^(1/3))*COS(('OddsRatio_working_3-way'!Y184+2*PI())/3)</f>
        <v>-0.42728860144441644</v>
      </c>
      <c r="AH184" s="11">
        <f>-'OddsRatio_working_3-way'!U184/(3*'OddsRatio_working_3-way'!X184^(1/3))*COS(('OddsRatio_working_3-way'!Y184+4*PI())/3)</f>
        <v>-0.11102069715165878</v>
      </c>
      <c r="AI184" s="11">
        <f>'OddsRatio_working_3-way'!U184/(3*'OddsRatio_working_3-way'!X184^(1/3))*SIN(('OddsRatio_working_3-way'!Y184)/3)</f>
        <v>-0.18259735967946245</v>
      </c>
      <c r="AJ184" s="11">
        <f>'OddsRatio_working_3-way'!U184/(3*'OddsRatio_working_3-way'!X184^(1/3))*SIN(('OddsRatio_working_3-way'!Y184+2*PI())/3)</f>
        <v>-0.37489084783785293</v>
      </c>
      <c r="AK184" s="11">
        <f>'OddsRatio_working_3-way'!U184/(3*'OddsRatio_working_3-way'!X184^(1/3))*SIN(('OddsRatio_working_3-way'!Y184+4*PI())/3)</f>
        <v>0.55748820751731532</v>
      </c>
      <c r="AL184" s="11">
        <f>'OddsRatio_working_3-way'!Z184+'OddsRatio_working_3-way'!AF184</f>
        <v>1.0766185971921509</v>
      </c>
      <c r="AM184" s="11">
        <f>'OddsRatio_working_3-way'!AA184+'OddsRatio_working_3-way'!AG184</f>
        <v>-0.85457720288883299</v>
      </c>
      <c r="AN184" s="11">
        <f>'OddsRatio_working_3-way'!AB184+'OddsRatio_working_3-way'!AH184</f>
        <v>-0.2220413943033176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1.0766185971921509</v>
      </c>
      <c r="AS184" s="11">
        <f>IF(('OddsRatio_working_3-way'!X184=0),IF(Q184&gt;0,-Q184^(1/3),(-Q184)^(1/3)),'OddsRatio_working_3-way'!AM184-'OddsRatio_working_3-way'!R184/3)</f>
        <v>-0.85457720288883299</v>
      </c>
      <c r="AT184" s="11">
        <f>IF(('OddsRatio_working_3-way'!X184=0),IF(Q184&gt;0,-Q184^(1/3),(-Q184)^(1/3)),'OddsRatio_working_3-way'!AN184-'OddsRatio_working_3-way'!R184/3)</f>
        <v>-0.2220413943033176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IF('True_Odds_Calculator_3-way'!A184="","",'True_Odds_Calculator_3-way'!A184)</f>
        <v>1.31</v>
      </c>
      <c r="B185" s="4">
        <f>IF('True_Odds_Calculator_3-way'!B184="","",'True_Odds_Calculator_3-way'!B184)</f>
        <v>5.96</v>
      </c>
      <c r="C185" s="4">
        <f>IF('True_Odds_Calculator_3-way'!C184="","",'True_Odds_Calculator_3-way'!C184)</f>
        <v>9.9</v>
      </c>
      <c r="D185" s="9">
        <f t="shared" si="39"/>
        <v>0.74884200167362258</v>
      </c>
      <c r="E185" s="9">
        <f t="shared" si="40"/>
        <v>0.15707654442951258</v>
      </c>
      <c r="F185" s="9">
        <f t="shared" si="41"/>
        <v>9.4081453896864842E-2</v>
      </c>
      <c r="G185" s="9">
        <f t="shared" si="42"/>
        <v>1.0819199371358517</v>
      </c>
      <c r="H185" s="9">
        <f t="shared" si="43"/>
        <v>1.335395180512114</v>
      </c>
      <c r="I185" s="9">
        <f t="shared" si="44"/>
        <v>6.3663228881938236</v>
      </c>
      <c r="J185" s="9">
        <f t="shared" si="45"/>
        <v>10.629087440509078</v>
      </c>
      <c r="K185" s="11">
        <f t="shared" si="46"/>
        <v>0.76335877862595414</v>
      </c>
      <c r="L185" s="11">
        <f t="shared" si="47"/>
        <v>0.16778523489932887</v>
      </c>
      <c r="M185" s="11">
        <f t="shared" si="48"/>
        <v>0.10101010101010101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-0.17704376103884278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0.18332306103196006</v>
      </c>
      <c r="Q185" s="11">
        <f>2*'OddsRatio_working_3-way'!K185*'OddsRatio_working_3-way'!L185*'OddsRatio_working_3-way'!M185</f>
        <v>2.5874814542266769E-2</v>
      </c>
      <c r="R185" s="11">
        <f t="shared" si="49"/>
        <v>0</v>
      </c>
      <c r="S185" s="11">
        <f t="shared" si="50"/>
        <v>-1.0354675022506985</v>
      </c>
      <c r="T185" s="11">
        <f t="shared" si="51"/>
        <v>-0.14614925931555378</v>
      </c>
      <c r="U185" s="11">
        <f>'OddsRatio_working_3-way'!S185-'OddsRatio_working_3-way'!R185^2/3</f>
        <v>-1.0354675022506985</v>
      </c>
      <c r="V185" s="11">
        <f>'OddsRatio_working_3-way'!S185*'OddsRatio_working_3-way'!R185/3-2*'OddsRatio_working_3-way'!R185^3/27-'OddsRatio_working_3-way'!T185</f>
        <v>0.14614925931555378</v>
      </c>
      <c r="W185" s="11">
        <f>'OddsRatio_working_3-way'!V185^2+4*'OddsRatio_working_3-way'!U185^3/27</f>
        <v>-0.14311757237505282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0.20277893034875308</v>
      </c>
      <c r="Y185" s="11">
        <f>IF('OddsRatio_working_3-way'!W185&gt;=0,IF('OddsRatio_working_3-way'!V185+SQRT('OddsRatio_working_3-way'!W185)&gt;0,0,PI()),ACOS('OddsRatio_working_3-way'!V185/(2*'OddsRatio_working_3-way'!X185)))</f>
        <v>1.2021361130939481</v>
      </c>
      <c r="Z185" s="11">
        <f>'OddsRatio_working_3-way'!X185^(1/3)*COS('OddsRatio_working_3-way'!Y185/3)</f>
        <v>0.54095996856792572</v>
      </c>
      <c r="AA185" s="11">
        <f>'OddsRatio_working_3-way'!X185^(1/3)*COS(('OddsRatio_working_3-way'!Y185+2*PI())/3)</f>
        <v>-0.46894562329463946</v>
      </c>
      <c r="AB185" s="11">
        <f>'OddsRatio_working_3-way'!X185^(1/3)*COS(('OddsRatio_working_3-way'!Y185+4*PI())/3)</f>
        <v>-7.2014345273286443E-2</v>
      </c>
      <c r="AC185" s="11">
        <f>'OddsRatio_working_3-way'!X185^(1/3)*SIN('OddsRatio_working_3-way'!Y185/3)</f>
        <v>0.22916838021541044</v>
      </c>
      <c r="AD185" s="11">
        <f>'OddsRatio_working_3-way'!X185^(1/3)*SIN(('OddsRatio_working_3-way'!Y185+2*PI())/3)</f>
        <v>0.35390088510254991</v>
      </c>
      <c r="AE185" s="11">
        <f>'OddsRatio_working_3-way'!X185^(1/3)*SIN(('OddsRatio_working_3-way'!Y185+4*PI())/3)</f>
        <v>-0.58306926531796033</v>
      </c>
      <c r="AF185" s="11">
        <f>-'OddsRatio_working_3-way'!U185/(3*'OddsRatio_working_3-way'!X185^(1/3))*COS(('OddsRatio_working_3-way'!Y185)/3)</f>
        <v>0.54095996856792583</v>
      </c>
      <c r="AG185" s="11">
        <f>-'OddsRatio_working_3-way'!U185/(3*'OddsRatio_working_3-way'!X185^(1/3))*COS(('OddsRatio_working_3-way'!Y185+2*PI())/3)</f>
        <v>-0.46894562329463957</v>
      </c>
      <c r="AH185" s="11">
        <f>-'OddsRatio_working_3-way'!U185/(3*'OddsRatio_working_3-way'!X185^(1/3))*COS(('OddsRatio_working_3-way'!Y185+4*PI())/3)</f>
        <v>-7.2014345273286456E-2</v>
      </c>
      <c r="AI185" s="11">
        <f>'OddsRatio_working_3-way'!U185/(3*'OddsRatio_working_3-way'!X185^(1/3))*SIN(('OddsRatio_working_3-way'!Y185)/3)</f>
        <v>-0.22916838021541047</v>
      </c>
      <c r="AJ185" s="11">
        <f>'OddsRatio_working_3-way'!U185/(3*'OddsRatio_working_3-way'!X185^(1/3))*SIN(('OddsRatio_working_3-way'!Y185+2*PI())/3)</f>
        <v>-0.35390088510255002</v>
      </c>
      <c r="AK185" s="11">
        <f>'OddsRatio_working_3-way'!U185/(3*'OddsRatio_working_3-way'!X185^(1/3))*SIN(('OddsRatio_working_3-way'!Y185+4*PI())/3)</f>
        <v>0.58306926531796044</v>
      </c>
      <c r="AL185" s="11">
        <f>'OddsRatio_working_3-way'!Z185+'OddsRatio_working_3-way'!AF185</f>
        <v>1.0819199371358517</v>
      </c>
      <c r="AM185" s="11">
        <f>'OddsRatio_working_3-way'!AA185+'OddsRatio_working_3-way'!AG185</f>
        <v>-0.93789124658927903</v>
      </c>
      <c r="AN185" s="11">
        <f>'OddsRatio_working_3-way'!AB185+'OddsRatio_working_3-way'!AH185</f>
        <v>-0.14402869054657291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1.0819199371358517</v>
      </c>
      <c r="AS185" s="11">
        <f>IF(('OddsRatio_working_3-way'!X185=0),IF(Q185&gt;0,-Q185^(1/3),(-Q185)^(1/3)),'OddsRatio_working_3-way'!AM185-'OddsRatio_working_3-way'!R185/3)</f>
        <v>-0.93789124658927903</v>
      </c>
      <c r="AT185" s="11">
        <f>IF(('OddsRatio_working_3-way'!X185=0),IF(Q185&gt;0,-Q185^(1/3),(-Q185)^(1/3)),'OddsRatio_working_3-way'!AN185-'OddsRatio_working_3-way'!R185/3)</f>
        <v>-0.14402869054657291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IF('True_Odds_Calculator_3-way'!A185="","",'True_Odds_Calculator_3-way'!A185)</f>
        <v>1.68</v>
      </c>
      <c r="B186" s="4">
        <f>IF('True_Odds_Calculator_3-way'!B185="","",'True_Odds_Calculator_3-way'!B185)</f>
        <v>4.07</v>
      </c>
      <c r="C186" s="4">
        <f>IF('True_Odds_Calculator_3-way'!C185="","",'True_Odds_Calculator_3-way'!C185)</f>
        <v>5.15</v>
      </c>
      <c r="D186" s="9">
        <f t="shared" si="39"/>
        <v>0.58052848970720572</v>
      </c>
      <c r="E186" s="9">
        <f t="shared" si="40"/>
        <v>0.23462152345579193</v>
      </c>
      <c r="F186" s="9">
        <f t="shared" si="41"/>
        <v>0.18484998683700249</v>
      </c>
      <c r="G186" s="9">
        <f t="shared" si="42"/>
        <v>1.0626005080108327</v>
      </c>
      <c r="H186" s="9">
        <f t="shared" si="43"/>
        <v>1.7225683454473666</v>
      </c>
      <c r="I186" s="9">
        <f t="shared" si="44"/>
        <v>4.2621835595932565</v>
      </c>
      <c r="J186" s="9">
        <f t="shared" si="45"/>
        <v>5.4097921082449556</v>
      </c>
      <c r="K186" s="11">
        <f t="shared" si="46"/>
        <v>0.59523809523809523</v>
      </c>
      <c r="L186" s="11">
        <f t="shared" si="47"/>
        <v>0.24570024570024568</v>
      </c>
      <c r="M186" s="11">
        <f t="shared" si="48"/>
        <v>0.1941747572815534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-0.24602795962019286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0.22434488453905926</v>
      </c>
      <c r="Q186" s="11">
        <f>2*'OddsRatio_working_3-way'!K186*'OddsRatio_working_3-way'!L186*'OddsRatio_working_3-way'!M186</f>
        <v>5.6796173301027666E-2</v>
      </c>
      <c r="R186" s="11">
        <f t="shared" si="49"/>
        <v>0</v>
      </c>
      <c r="S186" s="11">
        <f t="shared" si="50"/>
        <v>-0.91186743525163982</v>
      </c>
      <c r="T186" s="11">
        <f t="shared" si="51"/>
        <v>-0.23085251525357972</v>
      </c>
      <c r="U186" s="11">
        <f>'OddsRatio_working_3-way'!S186-'OddsRatio_working_3-way'!R186^2/3</f>
        <v>-0.91186743525163982</v>
      </c>
      <c r="V186" s="11">
        <f>'OddsRatio_working_3-way'!S186*'OddsRatio_working_3-way'!R186/3-2*'OddsRatio_working_3-way'!R186^3/27-'OddsRatio_working_3-way'!T186</f>
        <v>0.23085251525357972</v>
      </c>
      <c r="W186" s="11">
        <f>'OddsRatio_working_3-way'!V186^2+4*'OddsRatio_working_3-way'!U186^3/27</f>
        <v>-5.9035974908702667E-2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0.16757748857439572</v>
      </c>
      <c r="Y186" s="11">
        <f>IF('OddsRatio_working_3-way'!W186&gt;=0,IF('OddsRatio_working_3-way'!V186+SQRT('OddsRatio_working_3-way'!W186)&gt;0,0,PI()),ACOS('OddsRatio_working_3-way'!V186/(2*'OddsRatio_working_3-way'!X186)))</f>
        <v>0.81097305223346028</v>
      </c>
      <c r="Z186" s="11">
        <f>'OddsRatio_working_3-way'!X186^(1/3)*COS('OddsRatio_working_3-way'!Y186/3)</f>
        <v>0.53130025400541647</v>
      </c>
      <c r="AA186" s="11">
        <f>'OddsRatio_working_3-way'!X186^(1/3)*COS(('OddsRatio_working_3-way'!Y186+2*PI())/3)</f>
        <v>-0.39315263240258247</v>
      </c>
      <c r="AB186" s="11">
        <f>'OddsRatio_working_3-way'!X186^(1/3)*COS(('OddsRatio_working_3-way'!Y186+4*PI())/3)</f>
        <v>-0.13814762160283386</v>
      </c>
      <c r="AC186" s="11">
        <f>'OddsRatio_working_3-way'!X186^(1/3)*SIN('OddsRatio_working_3-way'!Y186/3)</f>
        <v>0.14722721162993829</v>
      </c>
      <c r="AD186" s="11">
        <f>'OddsRatio_working_3-way'!X186^(1/3)*SIN(('OddsRatio_working_3-way'!Y186+2*PI())/3)</f>
        <v>0.38650591119084654</v>
      </c>
      <c r="AE186" s="11">
        <f>'OddsRatio_working_3-way'!X186^(1/3)*SIN(('OddsRatio_working_3-way'!Y186+4*PI())/3)</f>
        <v>-0.53373312282078478</v>
      </c>
      <c r="AF186" s="11">
        <f>-'OddsRatio_working_3-way'!U186/(3*'OddsRatio_working_3-way'!X186^(1/3))*COS(('OddsRatio_working_3-way'!Y186)/3)</f>
        <v>0.53130025400541636</v>
      </c>
      <c r="AG186" s="11">
        <f>-'OddsRatio_working_3-way'!U186/(3*'OddsRatio_working_3-way'!X186^(1/3))*COS(('OddsRatio_working_3-way'!Y186+2*PI())/3)</f>
        <v>-0.39315263240258241</v>
      </c>
      <c r="AH186" s="11">
        <f>-'OddsRatio_working_3-way'!U186/(3*'OddsRatio_working_3-way'!X186^(1/3))*COS(('OddsRatio_working_3-way'!Y186+4*PI())/3)</f>
        <v>-0.13814762160283384</v>
      </c>
      <c r="AI186" s="11">
        <f>'OddsRatio_working_3-way'!U186/(3*'OddsRatio_working_3-way'!X186^(1/3))*SIN(('OddsRatio_working_3-way'!Y186)/3)</f>
        <v>-0.14722721162993826</v>
      </c>
      <c r="AJ186" s="11">
        <f>'OddsRatio_working_3-way'!U186/(3*'OddsRatio_working_3-way'!X186^(1/3))*SIN(('OddsRatio_working_3-way'!Y186+2*PI())/3)</f>
        <v>-0.38650591119084643</v>
      </c>
      <c r="AK186" s="11">
        <f>'OddsRatio_working_3-way'!U186/(3*'OddsRatio_working_3-way'!X186^(1/3))*SIN(('OddsRatio_working_3-way'!Y186+4*PI())/3)</f>
        <v>0.53373312282078467</v>
      </c>
      <c r="AL186" s="11">
        <f>'OddsRatio_working_3-way'!Z186+'OddsRatio_working_3-way'!AF186</f>
        <v>1.0626005080108327</v>
      </c>
      <c r="AM186" s="11">
        <f>'OddsRatio_working_3-way'!AA186+'OddsRatio_working_3-way'!AG186</f>
        <v>-0.78630526480516494</v>
      </c>
      <c r="AN186" s="11">
        <f>'OddsRatio_working_3-way'!AB186+'OddsRatio_working_3-way'!AH186</f>
        <v>-0.27629524320566767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1.0626005080108327</v>
      </c>
      <c r="AS186" s="11">
        <f>IF(('OddsRatio_working_3-way'!X186=0),IF(Q186&gt;0,-Q186^(1/3),(-Q186)^(1/3)),'OddsRatio_working_3-way'!AM186-'OddsRatio_working_3-way'!R186/3)</f>
        <v>-0.78630526480516494</v>
      </c>
      <c r="AT186" s="11">
        <f>IF(('OddsRatio_working_3-way'!X186=0),IF(Q186&gt;0,-Q186^(1/3),(-Q186)^(1/3)),'OddsRatio_working_3-way'!AN186-'OddsRatio_working_3-way'!R186/3)</f>
        <v>-0.27629524320566767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IF('True_Odds_Calculator_3-way'!A186="","",'True_Odds_Calculator_3-way'!A186)</f>
        <v>4.8899999999999997</v>
      </c>
      <c r="B187" s="4">
        <f>IF('True_Odds_Calculator_3-way'!B186="","",'True_Odds_Calculator_3-way'!B186)</f>
        <v>3.78</v>
      </c>
      <c r="C187" s="4">
        <f>IF('True_Odds_Calculator_3-way'!C186="","",'True_Odds_Calculator_3-way'!C186)</f>
        <v>1.76</v>
      </c>
      <c r="D187" s="9">
        <f t="shared" si="39"/>
        <v>0.19455184849980767</v>
      </c>
      <c r="E187" s="9">
        <f t="shared" si="40"/>
        <v>0.2526097051172479</v>
      </c>
      <c r="F187" s="9">
        <f t="shared" si="41"/>
        <v>0.55283844638294433</v>
      </c>
      <c r="G187" s="9">
        <f t="shared" si="42"/>
        <v>1.0642719751767098</v>
      </c>
      <c r="H187" s="9">
        <f t="shared" si="43"/>
        <v>5.1400179834374002</v>
      </c>
      <c r="I187" s="9">
        <f t="shared" si="44"/>
        <v>3.9586760909912528</v>
      </c>
      <c r="J187" s="9">
        <f t="shared" si="45"/>
        <v>1.8088467011342992</v>
      </c>
      <c r="K187" s="11">
        <f t="shared" si="46"/>
        <v>0.20449897750511248</v>
      </c>
      <c r="L187" s="11">
        <f t="shared" si="47"/>
        <v>0.26455026455026459</v>
      </c>
      <c r="M187" s="11">
        <f t="shared" si="48"/>
        <v>0.56818181818181823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-0.25263566623484812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0.22838915988200248</v>
      </c>
      <c r="Q187" s="11">
        <f>2*'OddsRatio_working_3-way'!K187*'OddsRatio_working_3-way'!L187*'OddsRatio_working_3-way'!M187</f>
        <v>6.1477566590041041E-2</v>
      </c>
      <c r="R187" s="11">
        <f t="shared" si="49"/>
        <v>0</v>
      </c>
      <c r="S187" s="11">
        <f t="shared" si="50"/>
        <v>-0.90402579843850595</v>
      </c>
      <c r="T187" s="11">
        <f t="shared" si="51"/>
        <v>-0.24334476404805006</v>
      </c>
      <c r="U187" s="11">
        <f>'OddsRatio_working_3-way'!S187-'OddsRatio_working_3-way'!R187^2/3</f>
        <v>-0.90402579843850595</v>
      </c>
      <c r="V187" s="11">
        <f>'OddsRatio_working_3-way'!S187*'OddsRatio_working_3-way'!R187/3-2*'OddsRatio_working_3-way'!R187^3/27-'OddsRatio_working_3-way'!T187</f>
        <v>0.24334476404805006</v>
      </c>
      <c r="W187" s="11">
        <f>'OddsRatio_working_3-way'!V187^2+4*'OddsRatio_working_3-way'!U187^3/27</f>
        <v>-5.023910573561078E-2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0.16542050955459842</v>
      </c>
      <c r="Y187" s="11">
        <f>IF('OddsRatio_working_3-way'!W187&gt;=0,IF('OddsRatio_working_3-way'!V187+SQRT('OddsRatio_working_3-way'!W187)&gt;0,0,PI()),ACOS('OddsRatio_working_3-way'!V187/(2*'OddsRatio_working_3-way'!X187)))</f>
        <v>0.74434201799893107</v>
      </c>
      <c r="Z187" s="11">
        <f>'OddsRatio_working_3-way'!X187^(1/3)*COS('OddsRatio_working_3-way'!Y187/3)</f>
        <v>0.5321359875883549</v>
      </c>
      <c r="AA187" s="11">
        <f>'OddsRatio_working_3-way'!X187^(1/3)*COS(('OddsRatio_working_3-way'!Y187+2*PI())/3)</f>
        <v>-0.3828152320683702</v>
      </c>
      <c r="AB187" s="11">
        <f>'OddsRatio_working_3-way'!X187^(1/3)*COS(('OddsRatio_working_3-way'!Y187+4*PI())/3)</f>
        <v>-0.14932075551998436</v>
      </c>
      <c r="AC187" s="11">
        <f>'OddsRatio_working_3-way'!X187^(1/3)*SIN('OddsRatio_working_3-way'!Y187/3)</f>
        <v>0.13480809888950129</v>
      </c>
      <c r="AD187" s="11">
        <f>'OddsRatio_working_3-way'!X187^(1/3)*SIN(('OddsRatio_working_3-way'!Y187+2*PI())/3)</f>
        <v>0.39343923407468551</v>
      </c>
      <c r="AE187" s="11">
        <f>'OddsRatio_working_3-way'!X187^(1/3)*SIN(('OddsRatio_working_3-way'!Y187+4*PI())/3)</f>
        <v>-0.5282473329641868</v>
      </c>
      <c r="AF187" s="11">
        <f>-'OddsRatio_working_3-way'!U187/(3*'OddsRatio_working_3-way'!X187^(1/3))*COS(('OddsRatio_working_3-way'!Y187)/3)</f>
        <v>0.53213598758835479</v>
      </c>
      <c r="AG187" s="11">
        <f>-'OddsRatio_working_3-way'!U187/(3*'OddsRatio_working_3-way'!X187^(1/3))*COS(('OddsRatio_working_3-way'!Y187+2*PI())/3)</f>
        <v>-0.38281523206837015</v>
      </c>
      <c r="AH187" s="11">
        <f>-'OddsRatio_working_3-way'!U187/(3*'OddsRatio_working_3-way'!X187^(1/3))*COS(('OddsRatio_working_3-way'!Y187+4*PI())/3)</f>
        <v>-0.14932075551998433</v>
      </c>
      <c r="AI187" s="11">
        <f>'OddsRatio_working_3-way'!U187/(3*'OddsRatio_working_3-way'!X187^(1/3))*SIN(('OddsRatio_working_3-way'!Y187)/3)</f>
        <v>-0.13480809888950127</v>
      </c>
      <c r="AJ187" s="11">
        <f>'OddsRatio_working_3-way'!U187/(3*'OddsRatio_working_3-way'!X187^(1/3))*SIN(('OddsRatio_working_3-way'!Y187+2*PI())/3)</f>
        <v>-0.39343923407468545</v>
      </c>
      <c r="AK187" s="11">
        <f>'OddsRatio_working_3-way'!U187/(3*'OddsRatio_working_3-way'!X187^(1/3))*SIN(('OddsRatio_working_3-way'!Y187+4*PI())/3)</f>
        <v>0.52824733296418669</v>
      </c>
      <c r="AL187" s="11">
        <f>'OddsRatio_working_3-way'!Z187+'OddsRatio_working_3-way'!AF187</f>
        <v>1.0642719751767098</v>
      </c>
      <c r="AM187" s="11">
        <f>'OddsRatio_working_3-way'!AA187+'OddsRatio_working_3-way'!AG187</f>
        <v>-0.76563046413674041</v>
      </c>
      <c r="AN187" s="11">
        <f>'OddsRatio_working_3-way'!AB187+'OddsRatio_working_3-way'!AH187</f>
        <v>-0.29864151103996872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1.0642719751767098</v>
      </c>
      <c r="AS187" s="11">
        <f>IF(('OddsRatio_working_3-way'!X187=0),IF(Q187&gt;0,-Q187^(1/3),(-Q187)^(1/3)),'OddsRatio_working_3-way'!AM187-'OddsRatio_working_3-way'!R187/3)</f>
        <v>-0.76563046413674041</v>
      </c>
      <c r="AT187" s="11">
        <f>IF(('OddsRatio_working_3-way'!X187=0),IF(Q187&gt;0,-Q187^(1/3),(-Q187)^(1/3)),'OddsRatio_working_3-way'!AN187-'OddsRatio_working_3-way'!R187/3)</f>
        <v>-0.29864151103996872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IF('True_Odds_Calculator_3-way'!A187="","",'True_Odds_Calculator_3-way'!A187)</f>
        <v>1.39</v>
      </c>
      <c r="B188" s="4">
        <f>IF('True_Odds_Calculator_3-way'!B187="","",'True_Odds_Calculator_3-way'!B187)</f>
        <v>5.32</v>
      </c>
      <c r="C188" s="4">
        <f>IF('True_Odds_Calculator_3-way'!C187="","",'True_Odds_Calculator_3-way'!C187)</f>
        <v>7.62</v>
      </c>
      <c r="D188" s="9">
        <f t="shared" si="39"/>
        <v>0.70234517700833365</v>
      </c>
      <c r="E188" s="9">
        <f t="shared" si="40"/>
        <v>0.1756106709992791</v>
      </c>
      <c r="F188" s="9">
        <f t="shared" si="41"/>
        <v>0.1220441519923874</v>
      </c>
      <c r="G188" s="9">
        <f t="shared" si="42"/>
        <v>1.0866700873513242</v>
      </c>
      <c r="H188" s="9">
        <f t="shared" si="43"/>
        <v>1.4238013340670161</v>
      </c>
      <c r="I188" s="9">
        <f t="shared" si="44"/>
        <v>5.6944147773577214</v>
      </c>
      <c r="J188" s="9">
        <f t="shared" si="45"/>
        <v>8.1937559782657665</v>
      </c>
      <c r="K188" s="11">
        <f t="shared" si="46"/>
        <v>0.71942446043165476</v>
      </c>
      <c r="L188" s="11">
        <f t="shared" si="47"/>
        <v>0.18796992481203006</v>
      </c>
      <c r="M188" s="11">
        <f t="shared" si="48"/>
        <v>0.13123359580052493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-0.19793606829059285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0.20107056856438951</v>
      </c>
      <c r="Q188" s="11">
        <f>2*'OddsRatio_working_3-way'!K188*'OddsRatio_working_3-way'!L188*'OddsRatio_working_3-way'!M188</f>
        <v>3.5493480770412977E-2</v>
      </c>
      <c r="R188" s="11">
        <f t="shared" si="49"/>
        <v>0</v>
      </c>
      <c r="S188" s="11">
        <f t="shared" si="50"/>
        <v>-1.015835922683858</v>
      </c>
      <c r="T188" s="11">
        <f t="shared" si="51"/>
        <v>-0.1793179033863827</v>
      </c>
      <c r="U188" s="11">
        <f>'OddsRatio_working_3-way'!S188-'OddsRatio_working_3-way'!R188^2/3</f>
        <v>-1.015835922683858</v>
      </c>
      <c r="V188" s="11">
        <f>'OddsRatio_working_3-way'!S188*'OddsRatio_working_3-way'!R188/3-2*'OddsRatio_working_3-way'!R188^3/27-'OddsRatio_working_3-way'!T188</f>
        <v>0.1793179033863827</v>
      </c>
      <c r="W188" s="11">
        <f>'OddsRatio_working_3-way'!V188^2+4*'OddsRatio_working_3-way'!U188^3/27</f>
        <v>-0.12314347006877871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0.19703957758764279</v>
      </c>
      <c r="Y188" s="11">
        <f>IF('OddsRatio_working_3-way'!W188&gt;=0,IF('OddsRatio_working_3-way'!V188+SQRT('OddsRatio_working_3-way'!W188)&gt;0,0,PI()),ACOS('OddsRatio_working_3-way'!V188/(2*'OddsRatio_working_3-way'!X188)))</f>
        <v>1.0983902367251681</v>
      </c>
      <c r="Z188" s="11">
        <f>'OddsRatio_working_3-way'!X188^(1/3)*COS('OddsRatio_working_3-way'!Y188/3)</f>
        <v>0.5433350436756621</v>
      </c>
      <c r="AA188" s="11">
        <f>'OddsRatio_working_3-way'!X188^(1/3)*COS(('OddsRatio_working_3-way'!Y188+2*PI())/3)</f>
        <v>-0.45208163826567399</v>
      </c>
      <c r="AB188" s="11">
        <f>'OddsRatio_working_3-way'!X188^(1/3)*COS(('OddsRatio_working_3-way'!Y188+4*PI())/3)</f>
        <v>-9.1253405409988345E-2</v>
      </c>
      <c r="AC188" s="11">
        <f>'OddsRatio_working_3-way'!X188^(1/3)*SIN('OddsRatio_working_3-way'!Y188/3)</f>
        <v>0.20832427737044737</v>
      </c>
      <c r="AD188" s="11">
        <f>'OddsRatio_working_3-way'!X188^(1/3)*SIN(('OddsRatio_working_3-way'!Y188+2*PI())/3)</f>
        <v>0.36637981190422736</v>
      </c>
      <c r="AE188" s="11">
        <f>'OddsRatio_working_3-way'!X188^(1/3)*SIN(('OddsRatio_working_3-way'!Y188+4*PI())/3)</f>
        <v>-0.57470408927467453</v>
      </c>
      <c r="AF188" s="11">
        <f>-'OddsRatio_working_3-way'!U188/(3*'OddsRatio_working_3-way'!X188^(1/3))*COS(('OddsRatio_working_3-way'!Y188)/3)</f>
        <v>0.54333504367566199</v>
      </c>
      <c r="AG188" s="11">
        <f>-'OddsRatio_working_3-way'!U188/(3*'OddsRatio_working_3-way'!X188^(1/3))*COS(('OddsRatio_working_3-way'!Y188+2*PI())/3)</f>
        <v>-0.45208163826567394</v>
      </c>
      <c r="AH188" s="11">
        <f>-'OddsRatio_working_3-way'!U188/(3*'OddsRatio_working_3-way'!X188^(1/3))*COS(('OddsRatio_working_3-way'!Y188+4*PI())/3)</f>
        <v>-9.1253405409988331E-2</v>
      </c>
      <c r="AI188" s="11">
        <f>'OddsRatio_working_3-way'!U188/(3*'OddsRatio_working_3-way'!X188^(1/3))*SIN(('OddsRatio_working_3-way'!Y188)/3)</f>
        <v>-0.20832427737044731</v>
      </c>
      <c r="AJ188" s="11">
        <f>'OddsRatio_working_3-way'!U188/(3*'OddsRatio_working_3-way'!X188^(1/3))*SIN(('OddsRatio_working_3-way'!Y188+2*PI())/3)</f>
        <v>-0.3663798119042273</v>
      </c>
      <c r="AK188" s="11">
        <f>'OddsRatio_working_3-way'!U188/(3*'OddsRatio_working_3-way'!X188^(1/3))*SIN(('OddsRatio_working_3-way'!Y188+4*PI())/3)</f>
        <v>0.57470408927467442</v>
      </c>
      <c r="AL188" s="11">
        <f>'OddsRatio_working_3-way'!Z188+'OddsRatio_working_3-way'!AF188</f>
        <v>1.0866700873513242</v>
      </c>
      <c r="AM188" s="11">
        <f>'OddsRatio_working_3-way'!AA188+'OddsRatio_working_3-way'!AG188</f>
        <v>-0.90416327653134787</v>
      </c>
      <c r="AN188" s="11">
        <f>'OddsRatio_working_3-way'!AB188+'OddsRatio_working_3-way'!AH188</f>
        <v>-0.18250681081997666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1.0866700873513242</v>
      </c>
      <c r="AS188" s="11">
        <f>IF(('OddsRatio_working_3-way'!X188=0),IF(Q188&gt;0,-Q188^(1/3),(-Q188)^(1/3)),'OddsRatio_working_3-way'!AM188-'OddsRatio_working_3-way'!R188/3)</f>
        <v>-0.90416327653134787</v>
      </c>
      <c r="AT188" s="11">
        <f>IF(('OddsRatio_working_3-way'!X188=0),IF(Q188&gt;0,-Q188^(1/3),(-Q188)^(1/3)),'OddsRatio_working_3-way'!AN188-'OddsRatio_working_3-way'!R188/3)</f>
        <v>-0.18250681081997666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IF('True_Odds_Calculator_3-way'!A188="","",'True_Odds_Calculator_3-way'!A188)</f>
        <v>1.49</v>
      </c>
      <c r="B189" s="4">
        <f>IF('True_Odds_Calculator_3-way'!B188="","",'True_Odds_Calculator_3-way'!B188)</f>
        <v>4.49</v>
      </c>
      <c r="C189" s="4">
        <f>IF('True_Odds_Calculator_3-way'!C188="","",'True_Odds_Calculator_3-way'!C188)</f>
        <v>7.03</v>
      </c>
      <c r="D189" s="9">
        <f t="shared" si="39"/>
        <v>0.65539319785347228</v>
      </c>
      <c r="E189" s="9">
        <f t="shared" si="40"/>
        <v>0.21074837007764816</v>
      </c>
      <c r="F189" s="9">
        <f t="shared" si="41"/>
        <v>0.13385843206887951</v>
      </c>
      <c r="G189" s="9">
        <f t="shared" si="42"/>
        <v>1.0730645212026928</v>
      </c>
      <c r="H189" s="9">
        <f t="shared" si="43"/>
        <v>1.5258016153893197</v>
      </c>
      <c r="I189" s="9">
        <f t="shared" si="44"/>
        <v>4.7449951789973976</v>
      </c>
      <c r="J189" s="9">
        <f t="shared" si="45"/>
        <v>7.4705790628522388</v>
      </c>
      <c r="K189" s="11">
        <f t="shared" si="46"/>
        <v>0.67114093959731547</v>
      </c>
      <c r="L189" s="11">
        <f t="shared" si="47"/>
        <v>0.22271714922048996</v>
      </c>
      <c r="M189" s="11">
        <f t="shared" si="48"/>
        <v>0.14224751066856328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-0.2192556960293105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0.21283651691190242</v>
      </c>
      <c r="Q189" s="11">
        <f>2*'OddsRatio_working_3-way'!K189*'OddsRatio_working_3-way'!L189*'OddsRatio_working_3-way'!M189</f>
        <v>4.2524778603776708E-2</v>
      </c>
      <c r="R189" s="11">
        <f t="shared" si="49"/>
        <v>0</v>
      </c>
      <c r="S189" s="11">
        <f t="shared" si="50"/>
        <v>-0.9707228626956631</v>
      </c>
      <c r="T189" s="11">
        <f t="shared" si="51"/>
        <v>-0.1939506219172154</v>
      </c>
      <c r="U189" s="11">
        <f>'OddsRatio_working_3-way'!S189-'OddsRatio_working_3-way'!R189^2/3</f>
        <v>-0.9707228626956631</v>
      </c>
      <c r="V189" s="11">
        <f>'OddsRatio_working_3-way'!S189*'OddsRatio_working_3-way'!R189/3-2*'OddsRatio_working_3-way'!R189^3/27-'OddsRatio_working_3-way'!T189</f>
        <v>0.1939506219172154</v>
      </c>
      <c r="W189" s="11">
        <f>'OddsRatio_working_3-way'!V189^2+4*'OddsRatio_working_3-way'!U189^3/27</f>
        <v>-9.789648151310365E-2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0.18406067291465217</v>
      </c>
      <c r="Y189" s="11">
        <f>IF('OddsRatio_working_3-way'!W189&gt;=0,IF('OddsRatio_working_3-way'!V189+SQRT('OddsRatio_working_3-way'!W189)&gt;0,0,PI()),ACOS('OddsRatio_working_3-way'!V189/(2*'OddsRatio_working_3-way'!X189)))</f>
        <v>1.0158872733415119</v>
      </c>
      <c r="Z189" s="11">
        <f>'OddsRatio_working_3-way'!X189^(1/3)*COS('OddsRatio_working_3-way'!Y189/3)</f>
        <v>0.5365322606013464</v>
      </c>
      <c r="AA189" s="11">
        <f>'OddsRatio_working_3-way'!X189^(1/3)*COS(('OddsRatio_working_3-way'!Y189+2*PI())/3)</f>
        <v>-0.43191381795443284</v>
      </c>
      <c r="AB189" s="11">
        <f>'OddsRatio_working_3-way'!X189^(1/3)*COS(('OddsRatio_working_3-way'!Y189+4*PI())/3)</f>
        <v>-0.10461844264691372</v>
      </c>
      <c r="AC189" s="11">
        <f>'OddsRatio_working_3-way'!X189^(1/3)*SIN('OddsRatio_working_3-way'!Y189/3)</f>
        <v>0.18896407303831586</v>
      </c>
      <c r="AD189" s="11">
        <f>'OddsRatio_working_3-way'!X189^(1/3)*SIN(('OddsRatio_working_3-way'!Y189+2*PI())/3)</f>
        <v>0.37016853111150083</v>
      </c>
      <c r="AE189" s="11">
        <f>'OddsRatio_working_3-way'!X189^(1/3)*SIN(('OddsRatio_working_3-way'!Y189+4*PI())/3)</f>
        <v>-0.55913260414981658</v>
      </c>
      <c r="AF189" s="11">
        <f>-'OddsRatio_working_3-way'!U189/(3*'OddsRatio_working_3-way'!X189^(1/3))*COS(('OddsRatio_working_3-way'!Y189)/3)</f>
        <v>0.5365322606013464</v>
      </c>
      <c r="AG189" s="11">
        <f>-'OddsRatio_working_3-way'!U189/(3*'OddsRatio_working_3-way'!X189^(1/3))*COS(('OddsRatio_working_3-way'!Y189+2*PI())/3)</f>
        <v>-0.43191381795443284</v>
      </c>
      <c r="AH189" s="11">
        <f>-'OddsRatio_working_3-way'!U189/(3*'OddsRatio_working_3-way'!X189^(1/3))*COS(('OddsRatio_working_3-way'!Y189+4*PI())/3)</f>
        <v>-0.10461844264691372</v>
      </c>
      <c r="AI189" s="11">
        <f>'OddsRatio_working_3-way'!U189/(3*'OddsRatio_working_3-way'!X189^(1/3))*SIN(('OddsRatio_working_3-way'!Y189)/3)</f>
        <v>-0.18896407303831586</v>
      </c>
      <c r="AJ189" s="11">
        <f>'OddsRatio_working_3-way'!U189/(3*'OddsRatio_working_3-way'!X189^(1/3))*SIN(('OddsRatio_working_3-way'!Y189+2*PI())/3)</f>
        <v>-0.37016853111150083</v>
      </c>
      <c r="AK189" s="11">
        <f>'OddsRatio_working_3-way'!U189/(3*'OddsRatio_working_3-way'!X189^(1/3))*SIN(('OddsRatio_working_3-way'!Y189+4*PI())/3)</f>
        <v>0.55913260414981658</v>
      </c>
      <c r="AL189" s="11">
        <f>'OddsRatio_working_3-way'!Z189+'OddsRatio_working_3-way'!AF189</f>
        <v>1.0730645212026928</v>
      </c>
      <c r="AM189" s="11">
        <f>'OddsRatio_working_3-way'!AA189+'OddsRatio_working_3-way'!AG189</f>
        <v>-0.86382763590886569</v>
      </c>
      <c r="AN189" s="11">
        <f>'OddsRatio_working_3-way'!AB189+'OddsRatio_working_3-way'!AH189</f>
        <v>-0.20923688529382745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1.0730645212026928</v>
      </c>
      <c r="AS189" s="11">
        <f>IF(('OddsRatio_working_3-way'!X189=0),IF(Q189&gt;0,-Q189^(1/3),(-Q189)^(1/3)),'OddsRatio_working_3-way'!AM189-'OddsRatio_working_3-way'!R189/3)</f>
        <v>-0.86382763590886569</v>
      </c>
      <c r="AT189" s="11">
        <f>IF(('OddsRatio_working_3-way'!X189=0),IF(Q189&gt;0,-Q189^(1/3),(-Q189)^(1/3)),'OddsRatio_working_3-way'!AN189-'OddsRatio_working_3-way'!R189/3)</f>
        <v>-0.20923688529382745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IF('True_Odds_Calculator_3-way'!A189="","",'True_Odds_Calculator_3-way'!A189)</f>
        <v>1.69</v>
      </c>
      <c r="B190" s="4">
        <f>IF('True_Odds_Calculator_3-way'!B189="","",'True_Odds_Calculator_3-way'!B189)</f>
        <v>4</v>
      </c>
      <c r="C190" s="4">
        <f>IF('True_Odds_Calculator_3-way'!C189="","",'True_Odds_Calculator_3-way'!C189)</f>
        <v>4.9800000000000004</v>
      </c>
      <c r="D190" s="9">
        <f t="shared" si="39"/>
        <v>0.57402139746617331</v>
      </c>
      <c r="E190" s="9">
        <f t="shared" si="40"/>
        <v>0.23660230760263504</v>
      </c>
      <c r="F190" s="9">
        <f t="shared" si="41"/>
        <v>0.18937629493119171</v>
      </c>
      <c r="G190" s="9">
        <f t="shared" si="42"/>
        <v>1.0755004887490554</v>
      </c>
      <c r="H190" s="9">
        <f t="shared" si="43"/>
        <v>1.7420953372368482</v>
      </c>
      <c r="I190" s="9">
        <f t="shared" si="44"/>
        <v>4.2265014662471661</v>
      </c>
      <c r="J190" s="9">
        <f t="shared" si="45"/>
        <v>5.2804919452212413</v>
      </c>
      <c r="K190" s="11">
        <f t="shared" si="46"/>
        <v>0.59171597633136097</v>
      </c>
      <c r="L190" s="11">
        <f t="shared" si="47"/>
        <v>0.25</v>
      </c>
      <c r="M190" s="11">
        <f t="shared" si="48"/>
        <v>0.20080321285140559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-0.24472445997005776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0.22783441458140252</v>
      </c>
      <c r="Q190" s="11">
        <f>2*'OddsRatio_working_3-way'!K190*'OddsRatio_working_3-way'!L190*'OddsRatio_working_3-way'!M190</f>
        <v>5.9409234571421776E-2</v>
      </c>
      <c r="R190" s="11">
        <f t="shared" si="49"/>
        <v>0</v>
      </c>
      <c r="S190" s="11">
        <f t="shared" si="50"/>
        <v>-0.93098341951302399</v>
      </c>
      <c r="T190" s="11">
        <f t="shared" si="51"/>
        <v>-0.24275969218071028</v>
      </c>
      <c r="U190" s="11">
        <f>'OddsRatio_working_3-way'!S190-'OddsRatio_working_3-way'!R190^2/3</f>
        <v>-0.93098341951302399</v>
      </c>
      <c r="V190" s="11">
        <f>'OddsRatio_working_3-way'!S190*'OddsRatio_working_3-way'!R190/3-2*'OddsRatio_working_3-way'!R190^3/27-'OddsRatio_working_3-way'!T190</f>
        <v>0.24275969218071028</v>
      </c>
      <c r="W190" s="11">
        <f>'OddsRatio_working_3-way'!V190^2+4*'OddsRatio_working_3-way'!U190^3/27</f>
        <v>-6.0610158194461729E-2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0.17287454001539307</v>
      </c>
      <c r="Y190" s="11">
        <f>IF('OddsRatio_working_3-way'!W190&gt;=0,IF('OddsRatio_working_3-way'!V190+SQRT('OddsRatio_working_3-way'!W190)&gt;0,0,PI()),ACOS('OddsRatio_working_3-way'!V190/(2*'OddsRatio_working_3-way'!X190)))</f>
        <v>0.79241636269225169</v>
      </c>
      <c r="Z190" s="11">
        <f>'OddsRatio_working_3-way'!X190^(1/3)*COS('OddsRatio_working_3-way'!Y190/3)</f>
        <v>0.53775024437452768</v>
      </c>
      <c r="AA190" s="11">
        <f>'OddsRatio_working_3-way'!X190^(1/3)*COS(('OddsRatio_working_3-way'!Y190+2*PI())/3)</f>
        <v>-0.39482892675309583</v>
      </c>
      <c r="AB190" s="11">
        <f>'OddsRatio_working_3-way'!X190^(1/3)*COS(('OddsRatio_working_3-way'!Y190+4*PI())/3)</f>
        <v>-0.14292131762143193</v>
      </c>
      <c r="AC190" s="11">
        <f>'OddsRatio_working_3-way'!X190^(1/3)*SIN('OddsRatio_working_3-way'!Y190/3)</f>
        <v>0.14543892594308122</v>
      </c>
      <c r="AD190" s="11">
        <f>'OddsRatio_working_3-way'!X190^(1/3)*SIN(('OddsRatio_working_3-way'!Y190+2*PI())/3)</f>
        <v>0.39298590954809026</v>
      </c>
      <c r="AE190" s="11">
        <f>'OddsRatio_working_3-way'!X190^(1/3)*SIN(('OddsRatio_working_3-way'!Y190+4*PI())/3)</f>
        <v>-0.53842483549117148</v>
      </c>
      <c r="AF190" s="11">
        <f>-'OddsRatio_working_3-way'!U190/(3*'OddsRatio_working_3-way'!X190^(1/3))*COS(('OddsRatio_working_3-way'!Y190)/3)</f>
        <v>0.53775024437452768</v>
      </c>
      <c r="AG190" s="11">
        <f>-'OddsRatio_working_3-way'!U190/(3*'OddsRatio_working_3-way'!X190^(1/3))*COS(('OddsRatio_working_3-way'!Y190+2*PI())/3)</f>
        <v>-0.39482892675309583</v>
      </c>
      <c r="AH190" s="11">
        <f>-'OddsRatio_working_3-way'!U190/(3*'OddsRatio_working_3-way'!X190^(1/3))*COS(('OddsRatio_working_3-way'!Y190+4*PI())/3)</f>
        <v>-0.14292131762143193</v>
      </c>
      <c r="AI190" s="11">
        <f>'OddsRatio_working_3-way'!U190/(3*'OddsRatio_working_3-way'!X190^(1/3))*SIN(('OddsRatio_working_3-way'!Y190)/3)</f>
        <v>-0.14543892594308122</v>
      </c>
      <c r="AJ190" s="11">
        <f>'OddsRatio_working_3-way'!U190/(3*'OddsRatio_working_3-way'!X190^(1/3))*SIN(('OddsRatio_working_3-way'!Y190+2*PI())/3)</f>
        <v>-0.39298590954809026</v>
      </c>
      <c r="AK190" s="11">
        <f>'OddsRatio_working_3-way'!U190/(3*'OddsRatio_working_3-way'!X190^(1/3))*SIN(('OddsRatio_working_3-way'!Y190+4*PI())/3)</f>
        <v>0.53842483549117148</v>
      </c>
      <c r="AL190" s="11">
        <f>'OddsRatio_working_3-way'!Z190+'OddsRatio_working_3-way'!AF190</f>
        <v>1.0755004887490554</v>
      </c>
      <c r="AM190" s="11">
        <f>'OddsRatio_working_3-way'!AA190+'OddsRatio_working_3-way'!AG190</f>
        <v>-0.78965785350619166</v>
      </c>
      <c r="AN190" s="11">
        <f>'OddsRatio_working_3-way'!AB190+'OddsRatio_working_3-way'!AH190</f>
        <v>-0.28584263524286385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1.0755004887490554</v>
      </c>
      <c r="AS190" s="11">
        <f>IF(('OddsRatio_working_3-way'!X190=0),IF(Q190&gt;0,-Q190^(1/3),(-Q190)^(1/3)),'OddsRatio_working_3-way'!AM190-'OddsRatio_working_3-way'!R190/3)</f>
        <v>-0.78965785350619166</v>
      </c>
      <c r="AT190" s="11">
        <f>IF(('OddsRatio_working_3-way'!X190=0),IF(Q190&gt;0,-Q190^(1/3),(-Q190)^(1/3)),'OddsRatio_working_3-way'!AN190-'OddsRatio_working_3-way'!R190/3)</f>
        <v>-0.28584263524286385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IF('True_Odds_Calculator_3-way'!A190="","",'True_Odds_Calculator_3-way'!A190)</f>
        <v>2.14</v>
      </c>
      <c r="B191" s="4">
        <f>IF('True_Odds_Calculator_3-way'!B190="","",'True_Odds_Calculator_3-way'!B190)</f>
        <v>3.9</v>
      </c>
      <c r="C191" s="4">
        <f>IF('True_Odds_Calculator_3-way'!C190="","",'True_Odds_Calculator_3-way'!C190)</f>
        <v>3.16</v>
      </c>
      <c r="D191" s="9">
        <f t="shared" si="39"/>
        <v>0.45194594750220268</v>
      </c>
      <c r="E191" s="9">
        <f t="shared" si="40"/>
        <v>0.24480873703278971</v>
      </c>
      <c r="F191" s="9">
        <f t="shared" si="41"/>
        <v>0.30324531546500794</v>
      </c>
      <c r="G191" s="9">
        <f t="shared" si="42"/>
        <v>1.0637315624018819</v>
      </c>
      <c r="H191" s="9">
        <f t="shared" si="43"/>
        <v>2.2126539811381454</v>
      </c>
      <c r="I191" s="9">
        <f t="shared" si="44"/>
        <v>4.0848215309654572</v>
      </c>
      <c r="J191" s="9">
        <f t="shared" si="45"/>
        <v>3.2976601747880649</v>
      </c>
      <c r="K191" s="11">
        <f t="shared" si="46"/>
        <v>0.46728971962616822</v>
      </c>
      <c r="L191" s="11">
        <f t="shared" si="47"/>
        <v>0.25641025641025644</v>
      </c>
      <c r="M191" s="11">
        <f t="shared" si="48"/>
        <v>0.31645569620253161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-0.27076413471776084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0.23508570769898107</v>
      </c>
      <c r="Q191" s="11">
        <f>2*'OddsRatio_working_3-way'!K191*'OddsRatio_working_3-way'!L191*'OddsRatio_working_3-way'!M191</f>
        <v>7.5834099257735835E-2</v>
      </c>
      <c r="R191" s="11">
        <f t="shared" si="49"/>
        <v>0</v>
      </c>
      <c r="S191" s="11">
        <f t="shared" si="50"/>
        <v>-0.86823060204790325</v>
      </c>
      <c r="T191" s="11">
        <f t="shared" si="51"/>
        <v>-0.28007438775738813</v>
      </c>
      <c r="U191" s="11">
        <f>'OddsRatio_working_3-way'!S191-'OddsRatio_working_3-way'!R191^2/3</f>
        <v>-0.86823060204790325</v>
      </c>
      <c r="V191" s="11">
        <f>'OddsRatio_working_3-way'!S191*'OddsRatio_working_3-way'!R191/3-2*'OddsRatio_working_3-way'!R191^3/27-'OddsRatio_working_3-way'!T191</f>
        <v>0.28007438775738813</v>
      </c>
      <c r="W191" s="11">
        <f>'OddsRatio_working_3-way'!V191^2+4*'OddsRatio_working_3-way'!U191^3/27</f>
        <v>-1.8520321594617847E-2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0.15569359674717972</v>
      </c>
      <c r="Y191" s="11">
        <f>IF('OddsRatio_working_3-way'!W191&gt;=0,IF('OddsRatio_working_3-way'!V191+SQRT('OddsRatio_working_3-way'!W191)&gt;0,0,PI()),ACOS('OddsRatio_working_3-way'!V191/(2*'OddsRatio_working_3-way'!X191)))</f>
        <v>0.45230770662025299</v>
      </c>
      <c r="Z191" s="11">
        <f>'OddsRatio_working_3-way'!X191^(1/3)*COS('OddsRatio_working_3-way'!Y191/3)</f>
        <v>0.53186578120094097</v>
      </c>
      <c r="AA191" s="11">
        <f>'OddsRatio_working_3-way'!X191^(1/3)*COS(('OddsRatio_working_3-way'!Y191+2*PI())/3)</f>
        <v>-0.33590962675335478</v>
      </c>
      <c r="AB191" s="11">
        <f>'OddsRatio_working_3-way'!X191^(1/3)*COS(('OddsRatio_working_3-way'!Y191+4*PI())/3)</f>
        <v>-0.19595615444758635</v>
      </c>
      <c r="AC191" s="11">
        <f>'OddsRatio_working_3-way'!X191^(1/3)*SIN('OddsRatio_working_3-way'!Y191/3)</f>
        <v>8.0802174909758218E-2</v>
      </c>
      <c r="AD191" s="11">
        <f>'OddsRatio_working_3-way'!X191^(1/3)*SIN(('OddsRatio_working_3-way'!Y191+2*PI())/3)</f>
        <v>0.42020819046879171</v>
      </c>
      <c r="AE191" s="11">
        <f>'OddsRatio_working_3-way'!X191^(1/3)*SIN(('OddsRatio_working_3-way'!Y191+4*PI())/3)</f>
        <v>-0.50101036537854993</v>
      </c>
      <c r="AF191" s="11">
        <f>-'OddsRatio_working_3-way'!U191/(3*'OddsRatio_working_3-way'!X191^(1/3))*COS(('OddsRatio_working_3-way'!Y191)/3)</f>
        <v>0.53186578120094097</v>
      </c>
      <c r="AG191" s="11">
        <f>-'OddsRatio_working_3-way'!U191/(3*'OddsRatio_working_3-way'!X191^(1/3))*COS(('OddsRatio_working_3-way'!Y191+2*PI())/3)</f>
        <v>-0.33590962675335478</v>
      </c>
      <c r="AH191" s="11">
        <f>-'OddsRatio_working_3-way'!U191/(3*'OddsRatio_working_3-way'!X191^(1/3))*COS(('OddsRatio_working_3-way'!Y191+4*PI())/3)</f>
        <v>-0.19595615444758635</v>
      </c>
      <c r="AI191" s="11">
        <f>'OddsRatio_working_3-way'!U191/(3*'OddsRatio_working_3-way'!X191^(1/3))*SIN(('OddsRatio_working_3-way'!Y191)/3)</f>
        <v>-8.0802174909758218E-2</v>
      </c>
      <c r="AJ191" s="11">
        <f>'OddsRatio_working_3-way'!U191/(3*'OddsRatio_working_3-way'!X191^(1/3))*SIN(('OddsRatio_working_3-way'!Y191+2*PI())/3)</f>
        <v>-0.42020819046879171</v>
      </c>
      <c r="AK191" s="11">
        <f>'OddsRatio_working_3-way'!U191/(3*'OddsRatio_working_3-way'!X191^(1/3))*SIN(('OddsRatio_working_3-way'!Y191+4*PI())/3)</f>
        <v>0.50101036537854993</v>
      </c>
      <c r="AL191" s="11">
        <f>'OddsRatio_working_3-way'!Z191+'OddsRatio_working_3-way'!AF191</f>
        <v>1.0637315624018819</v>
      </c>
      <c r="AM191" s="11">
        <f>'OddsRatio_working_3-way'!AA191+'OddsRatio_working_3-way'!AG191</f>
        <v>-0.67181925350670957</v>
      </c>
      <c r="AN191" s="11">
        <f>'OddsRatio_working_3-way'!AB191+'OddsRatio_working_3-way'!AH191</f>
        <v>-0.3919123088951727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1.0637315624018819</v>
      </c>
      <c r="AS191" s="11">
        <f>IF(('OddsRatio_working_3-way'!X191=0),IF(Q191&gt;0,-Q191^(1/3),(-Q191)^(1/3)),'OddsRatio_working_3-way'!AM191-'OddsRatio_working_3-way'!R191/3)</f>
        <v>-0.67181925350670957</v>
      </c>
      <c r="AT191" s="11">
        <f>IF(('OddsRatio_working_3-way'!X191=0),IF(Q191&gt;0,-Q191^(1/3),(-Q191)^(1/3)),'OddsRatio_working_3-way'!AN191-'OddsRatio_working_3-way'!R191/3)</f>
        <v>-0.3919123088951727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IF('True_Odds_Calculator_3-way'!A191="","",'True_Odds_Calculator_3-way'!A191)</f>
        <v>1.79</v>
      </c>
      <c r="B192" s="4">
        <f>IF('True_Odds_Calculator_3-way'!B191="","",'True_Odds_Calculator_3-way'!B191)</f>
        <v>3.61</v>
      </c>
      <c r="C192" s="4">
        <f>IF('True_Odds_Calculator_3-way'!C191="","",'True_Odds_Calculator_3-way'!C191)</f>
        <v>4.8600000000000003</v>
      </c>
      <c r="D192" s="9">
        <f t="shared" si="39"/>
        <v>0.5417077286128138</v>
      </c>
      <c r="E192" s="9">
        <f t="shared" si="40"/>
        <v>0.26350054246619414</v>
      </c>
      <c r="F192" s="9">
        <f t="shared" si="41"/>
        <v>0.19479172892099172</v>
      </c>
      <c r="G192" s="9">
        <f t="shared" si="42"/>
        <v>1.070903678464822</v>
      </c>
      <c r="H192" s="9">
        <f t="shared" si="43"/>
        <v>1.84601390598721</v>
      </c>
      <c r="I192" s="9">
        <f t="shared" si="44"/>
        <v>3.795058600793185</v>
      </c>
      <c r="J192" s="9">
        <f t="shared" si="45"/>
        <v>5.1336881988742133</v>
      </c>
      <c r="K192" s="11">
        <f t="shared" si="46"/>
        <v>0.55865921787709494</v>
      </c>
      <c r="L192" s="11">
        <f t="shared" si="47"/>
        <v>0.2770083102493075</v>
      </c>
      <c r="M192" s="11">
        <f t="shared" si="48"/>
        <v>0.20576131687242796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-0.25343022032850093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0.23117460197369619</v>
      </c>
      <c r="Q192" s="11">
        <f>2*'OddsRatio_working_3-way'!K192*'OddsRatio_working_3-way'!L192*'OddsRatio_working_3-way'!M192</f>
        <v>6.3684463353635298E-2</v>
      </c>
      <c r="R192" s="11">
        <f t="shared" si="49"/>
        <v>0</v>
      </c>
      <c r="S192" s="11">
        <f t="shared" si="50"/>
        <v>-0.91218246061595731</v>
      </c>
      <c r="T192" s="11">
        <f t="shared" si="51"/>
        <v>-0.2512899340539827</v>
      </c>
      <c r="U192" s="11">
        <f>'OddsRatio_working_3-way'!S192-'OddsRatio_working_3-way'!R192^2/3</f>
        <v>-0.91218246061595731</v>
      </c>
      <c r="V192" s="11">
        <f>'OddsRatio_working_3-way'!S192*'OddsRatio_working_3-way'!R192/3-2*'OddsRatio_working_3-way'!R192^3/27-'OddsRatio_working_3-way'!T192</f>
        <v>0.2512899340539827</v>
      </c>
      <c r="W192" s="11">
        <f>'OddsRatio_working_3-way'!V192^2+4*'OddsRatio_working_3-way'!U192^3/27</f>
        <v>-4.9298687659489401E-2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0.16766433626172889</v>
      </c>
      <c r="Y192" s="11">
        <f>IF('OddsRatio_working_3-way'!W192&gt;=0,IF('OddsRatio_working_3-way'!V192+SQRT('OddsRatio_working_3-way'!W192)&gt;0,0,PI()),ACOS('OddsRatio_working_3-way'!V192/(2*'OddsRatio_working_3-way'!X192)))</f>
        <v>0.72366509667274792</v>
      </c>
      <c r="Z192" s="11">
        <f>'OddsRatio_working_3-way'!X192^(1/3)*COS('OddsRatio_working_3-way'!Y192/3)</f>
        <v>0.53545183923241102</v>
      </c>
      <c r="AA192" s="11">
        <f>'OddsRatio_working_3-way'!X192^(1/3)*COS(('OddsRatio_working_3-way'!Y192+2*PI())/3)</f>
        <v>-0.38180532639481968</v>
      </c>
      <c r="AB192" s="11">
        <f>'OddsRatio_working_3-way'!X192^(1/3)*COS(('OddsRatio_working_3-way'!Y192+4*PI())/3)</f>
        <v>-0.15364651283759145</v>
      </c>
      <c r="AC192" s="11">
        <f>'OddsRatio_working_3-way'!X192^(1/3)*SIN('OddsRatio_working_3-way'!Y192/3)</f>
        <v>0.13172755242525144</v>
      </c>
      <c r="AD192" s="11">
        <f>'OddsRatio_working_3-way'!X192^(1/3)*SIN(('OddsRatio_working_3-way'!Y192+2*PI())/3)</f>
        <v>0.39785111906574333</v>
      </c>
      <c r="AE192" s="11">
        <f>'OddsRatio_working_3-way'!X192^(1/3)*SIN(('OddsRatio_working_3-way'!Y192+4*PI())/3)</f>
        <v>-0.52957867149099469</v>
      </c>
      <c r="AF192" s="11">
        <f>-'OddsRatio_working_3-way'!U192/(3*'OddsRatio_working_3-way'!X192^(1/3))*COS(('OddsRatio_working_3-way'!Y192)/3)</f>
        <v>0.53545183923241102</v>
      </c>
      <c r="AG192" s="11">
        <f>-'OddsRatio_working_3-way'!U192/(3*'OddsRatio_working_3-way'!X192^(1/3))*COS(('OddsRatio_working_3-way'!Y192+2*PI())/3)</f>
        <v>-0.38180532639481968</v>
      </c>
      <c r="AH192" s="11">
        <f>-'OddsRatio_working_3-way'!U192/(3*'OddsRatio_working_3-way'!X192^(1/3))*COS(('OddsRatio_working_3-way'!Y192+4*PI())/3)</f>
        <v>-0.15364651283759145</v>
      </c>
      <c r="AI192" s="11">
        <f>'OddsRatio_working_3-way'!U192/(3*'OddsRatio_working_3-way'!X192^(1/3))*SIN(('OddsRatio_working_3-way'!Y192)/3)</f>
        <v>-0.13172755242525144</v>
      </c>
      <c r="AJ192" s="11">
        <f>'OddsRatio_working_3-way'!U192/(3*'OddsRatio_working_3-way'!X192^(1/3))*SIN(('OddsRatio_working_3-way'!Y192+2*PI())/3)</f>
        <v>-0.39785111906574333</v>
      </c>
      <c r="AK192" s="11">
        <f>'OddsRatio_working_3-way'!U192/(3*'OddsRatio_working_3-way'!X192^(1/3))*SIN(('OddsRatio_working_3-way'!Y192+4*PI())/3)</f>
        <v>0.52957867149099469</v>
      </c>
      <c r="AL192" s="11">
        <f>'OddsRatio_working_3-way'!Z192+'OddsRatio_working_3-way'!AF192</f>
        <v>1.070903678464822</v>
      </c>
      <c r="AM192" s="11">
        <f>'OddsRatio_working_3-way'!AA192+'OddsRatio_working_3-way'!AG192</f>
        <v>-0.76361065278963935</v>
      </c>
      <c r="AN192" s="11">
        <f>'OddsRatio_working_3-way'!AB192+'OddsRatio_working_3-way'!AH192</f>
        <v>-0.30729302567518291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1.070903678464822</v>
      </c>
      <c r="AS192" s="11">
        <f>IF(('OddsRatio_working_3-way'!X192=0),IF(Q192&gt;0,-Q192^(1/3),(-Q192)^(1/3)),'OddsRatio_working_3-way'!AM192-'OddsRatio_working_3-way'!R192/3)</f>
        <v>-0.76361065278963935</v>
      </c>
      <c r="AT192" s="11">
        <f>IF(('OddsRatio_working_3-way'!X192=0),IF(Q192&gt;0,-Q192^(1/3),(-Q192)^(1/3)),'OddsRatio_working_3-way'!AN192-'OddsRatio_working_3-way'!R192/3)</f>
        <v>-0.30729302567518291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IF('True_Odds_Calculator_3-way'!A192="","",'True_Odds_Calculator_3-way'!A192)</f>
        <v>2.25</v>
      </c>
      <c r="B193" s="4">
        <f>IF('True_Odds_Calculator_3-way'!B192="","",'True_Odds_Calculator_3-way'!B192)</f>
        <v>3.6</v>
      </c>
      <c r="C193" s="4">
        <f>IF('True_Odds_Calculator_3-way'!C192="","",'True_Odds_Calculator_3-way'!C192)</f>
        <v>3.15</v>
      </c>
      <c r="D193" s="9">
        <f t="shared" si="39"/>
        <v>0.4296118098420792</v>
      </c>
      <c r="E193" s="9">
        <f t="shared" si="40"/>
        <v>0.2658457262020843</v>
      </c>
      <c r="F193" s="9">
        <f t="shared" si="41"/>
        <v>0.30454246395583667</v>
      </c>
      <c r="G193" s="9">
        <f t="shared" si="42"/>
        <v>1.0621462019260401</v>
      </c>
      <c r="H193" s="9">
        <f t="shared" si="43"/>
        <v>2.3276827524075503</v>
      </c>
      <c r="I193" s="9">
        <f t="shared" si="44"/>
        <v>3.7615801250077037</v>
      </c>
      <c r="J193" s="9">
        <f t="shared" si="45"/>
        <v>3.2836143341409865</v>
      </c>
      <c r="K193" s="11">
        <f t="shared" si="46"/>
        <v>0.44444444444444442</v>
      </c>
      <c r="L193" s="11">
        <f t="shared" si="47"/>
        <v>0.27777777777777779</v>
      </c>
      <c r="M193" s="11">
        <f t="shared" si="48"/>
        <v>0.31746031746031744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-0.27385851459925548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0.23515579071134626</v>
      </c>
      <c r="Q193" s="11">
        <f>2*'OddsRatio_working_3-way'!K193*'OddsRatio_working_3-way'!L193*'OddsRatio_working_3-way'!M193</f>
        <v>7.838526357044874E-2</v>
      </c>
      <c r="R193" s="11">
        <f t="shared" si="49"/>
        <v>0</v>
      </c>
      <c r="S193" s="11">
        <f t="shared" si="50"/>
        <v>-0.85867620751341633</v>
      </c>
      <c r="T193" s="11">
        <f t="shared" si="51"/>
        <v>-0.28622540250447209</v>
      </c>
      <c r="U193" s="11">
        <f>'OddsRatio_working_3-way'!S193-'OddsRatio_working_3-way'!R193^2/3</f>
        <v>-0.85867620751341633</v>
      </c>
      <c r="V193" s="11">
        <f>'OddsRatio_working_3-way'!S193*'OddsRatio_working_3-way'!R193/3-2*'OddsRatio_working_3-way'!R193^3/27-'OddsRatio_working_3-way'!T193</f>
        <v>0.28622540250447209</v>
      </c>
      <c r="W193" s="11">
        <f>'OddsRatio_working_3-way'!V193^2+4*'OddsRatio_working_3-way'!U193^3/27</f>
        <v>-1.1871061653213943E-2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0.15313069800995244</v>
      </c>
      <c r="Y193" s="11">
        <f>IF('OddsRatio_working_3-way'!W193&gt;=0,IF('OddsRatio_working_3-way'!V193+SQRT('OddsRatio_working_3-way'!W193)&gt;0,0,PI()),ACOS('OddsRatio_working_3-way'!V193/(2*'OddsRatio_working_3-way'!X193)))</f>
        <v>0.36372311668847157</v>
      </c>
      <c r="Z193" s="11">
        <f>'OddsRatio_working_3-way'!X193^(1/3)*COS('OddsRatio_working_3-way'!Y193/3)</f>
        <v>0.53107310096302007</v>
      </c>
      <c r="AA193" s="11">
        <f>'OddsRatio_working_3-way'!X193^(1/3)*COS(('OddsRatio_working_3-way'!Y193+2*PI())/3)</f>
        <v>-0.32157290433769442</v>
      </c>
      <c r="AB193" s="11">
        <f>'OddsRatio_working_3-way'!X193^(1/3)*COS(('OddsRatio_working_3-way'!Y193+4*PI())/3)</f>
        <v>-0.20950019662532549</v>
      </c>
      <c r="AC193" s="11">
        <f>'OddsRatio_working_3-way'!X193^(1/3)*SIN('OddsRatio_working_3-way'!Y193/3)</f>
        <v>6.4705207966546441E-2</v>
      </c>
      <c r="AD193" s="11">
        <f>'OddsRatio_working_3-way'!X193^(1/3)*SIN(('OddsRatio_working_3-way'!Y193+2*PI())/3)</f>
        <v>0.4275701927172802</v>
      </c>
      <c r="AE193" s="11">
        <f>'OddsRatio_working_3-way'!X193^(1/3)*SIN(('OddsRatio_working_3-way'!Y193+4*PI())/3)</f>
        <v>-0.49227540068382664</v>
      </c>
      <c r="AF193" s="11">
        <f>-'OddsRatio_working_3-way'!U193/(3*'OddsRatio_working_3-way'!X193^(1/3))*COS(('OddsRatio_working_3-way'!Y193)/3)</f>
        <v>0.53107310096302007</v>
      </c>
      <c r="AG193" s="11">
        <f>-'OddsRatio_working_3-way'!U193/(3*'OddsRatio_working_3-way'!X193^(1/3))*COS(('OddsRatio_working_3-way'!Y193+2*PI())/3)</f>
        <v>-0.32157290433769442</v>
      </c>
      <c r="AH193" s="11">
        <f>-'OddsRatio_working_3-way'!U193/(3*'OddsRatio_working_3-way'!X193^(1/3))*COS(('OddsRatio_working_3-way'!Y193+4*PI())/3)</f>
        <v>-0.20950019662532549</v>
      </c>
      <c r="AI193" s="11">
        <f>'OddsRatio_working_3-way'!U193/(3*'OddsRatio_working_3-way'!X193^(1/3))*SIN(('OddsRatio_working_3-way'!Y193)/3)</f>
        <v>-6.4705207966546441E-2</v>
      </c>
      <c r="AJ193" s="11">
        <f>'OddsRatio_working_3-way'!U193/(3*'OddsRatio_working_3-way'!X193^(1/3))*SIN(('OddsRatio_working_3-way'!Y193+2*PI())/3)</f>
        <v>-0.4275701927172802</v>
      </c>
      <c r="AK193" s="11">
        <f>'OddsRatio_working_3-way'!U193/(3*'OddsRatio_working_3-way'!X193^(1/3))*SIN(('OddsRatio_working_3-way'!Y193+4*PI())/3)</f>
        <v>0.49227540068382664</v>
      </c>
      <c r="AL193" s="11">
        <f>'OddsRatio_working_3-way'!Z193+'OddsRatio_working_3-way'!AF193</f>
        <v>1.0621462019260401</v>
      </c>
      <c r="AM193" s="11">
        <f>'OddsRatio_working_3-way'!AA193+'OddsRatio_working_3-way'!AG193</f>
        <v>-0.64314580867538884</v>
      </c>
      <c r="AN193" s="11">
        <f>'OddsRatio_working_3-way'!AB193+'OddsRatio_working_3-way'!AH193</f>
        <v>-0.41900039325065097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1.0621462019260401</v>
      </c>
      <c r="AS193" s="11">
        <f>IF(('OddsRatio_working_3-way'!X193=0),IF(Q193&gt;0,-Q193^(1/3),(-Q193)^(1/3)),'OddsRatio_working_3-way'!AM193-'OddsRatio_working_3-way'!R193/3)</f>
        <v>-0.64314580867538884</v>
      </c>
      <c r="AT193" s="11">
        <f>IF(('OddsRatio_working_3-way'!X193=0),IF(Q193&gt;0,-Q193^(1/3),(-Q193)^(1/3)),'OddsRatio_working_3-way'!AN193-'OddsRatio_working_3-way'!R193/3)</f>
        <v>-0.41900039325065097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IF('True_Odds_Calculator_3-way'!A193="","",'True_Odds_Calculator_3-way'!A193)</f>
        <v>1.54</v>
      </c>
      <c r="B194" s="4">
        <f>IF('True_Odds_Calculator_3-way'!B193="","",'True_Odds_Calculator_3-way'!B193)</f>
        <v>4.58</v>
      </c>
      <c r="C194" s="4">
        <f>IF('True_Odds_Calculator_3-way'!C193="","",'True_Odds_Calculator_3-way'!C193)</f>
        <v>5.61</v>
      </c>
      <c r="D194" s="9">
        <f t="shared" si="39"/>
        <v>0.62972391995590116</v>
      </c>
      <c r="E194" s="9">
        <f t="shared" si="40"/>
        <v>0.20415639819416168</v>
      </c>
      <c r="F194" s="9">
        <f t="shared" si="41"/>
        <v>0.16611968184993739</v>
      </c>
      <c r="G194" s="9">
        <f t="shared" si="42"/>
        <v>1.0888842281457687</v>
      </c>
      <c r="H194" s="9">
        <f t="shared" si="43"/>
        <v>1.5879974831987149</v>
      </c>
      <c r="I194" s="9">
        <f t="shared" si="44"/>
        <v>4.8982055367618518</v>
      </c>
      <c r="J194" s="9">
        <f t="shared" si="45"/>
        <v>6.0197562917519933</v>
      </c>
      <c r="K194" s="11">
        <f t="shared" si="46"/>
        <v>0.64935064935064934</v>
      </c>
      <c r="L194" s="11">
        <f t="shared" si="47"/>
        <v>0.2183406113537118</v>
      </c>
      <c r="M194" s="11">
        <f t="shared" si="48"/>
        <v>0.17825311942959002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-0.2252312524129072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0.22063031427158178</v>
      </c>
      <c r="Q194" s="11">
        <f>2*'OddsRatio_working_3-way'!K194*'OddsRatio_working_3-way'!L194*'OddsRatio_working_3-way'!M194</f>
        <v>5.0545318275276474E-2</v>
      </c>
      <c r="R194" s="11">
        <f t="shared" si="49"/>
        <v>0</v>
      </c>
      <c r="S194" s="11">
        <f t="shared" si="50"/>
        <v>-0.97957238131016244</v>
      </c>
      <c r="T194" s="11">
        <f t="shared" si="51"/>
        <v>-0.22441520763119419</v>
      </c>
      <c r="U194" s="11">
        <f>'OddsRatio_working_3-way'!S194-'OddsRatio_working_3-way'!R194^2/3</f>
        <v>-0.97957238131016244</v>
      </c>
      <c r="V194" s="11">
        <f>'OddsRatio_working_3-way'!S194*'OddsRatio_working_3-way'!R194/3-2*'OddsRatio_working_3-way'!R194^3/27-'OddsRatio_working_3-way'!T194</f>
        <v>0.22441520763119419</v>
      </c>
      <c r="W194" s="11">
        <f>'OddsRatio_working_3-way'!V194^2+4*'OddsRatio_working_3-way'!U194^3/27</f>
        <v>-8.889121940672412E-2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0.18658336261767561</v>
      </c>
      <c r="Y194" s="11">
        <f>IF('OddsRatio_working_3-way'!W194&gt;=0,IF('OddsRatio_working_3-way'!V194+SQRT('OddsRatio_working_3-way'!W194)&gt;0,0,PI()),ACOS('OddsRatio_working_3-way'!V194/(2*'OddsRatio_working_3-way'!X194)))</f>
        <v>0.92556842094638125</v>
      </c>
      <c r="Z194" s="11">
        <f>'OddsRatio_working_3-way'!X194^(1/3)*COS('OddsRatio_working_3-way'!Y194/3)</f>
        <v>0.54444211407288434</v>
      </c>
      <c r="AA194" s="11">
        <f>'OddsRatio_working_3-way'!X194^(1/3)*COS(('OddsRatio_working_3-way'!Y194+2*PI())/3)</f>
        <v>-0.42248809815134175</v>
      </c>
      <c r="AB194" s="11">
        <f>'OddsRatio_working_3-way'!X194^(1/3)*COS(('OddsRatio_working_3-way'!Y194+4*PI())/3)</f>
        <v>-0.12195401592154274</v>
      </c>
      <c r="AC194" s="11">
        <f>'OddsRatio_working_3-way'!X194^(1/3)*SIN('OddsRatio_working_3-way'!Y194/3)</f>
        <v>0.17351343327603166</v>
      </c>
      <c r="AD194" s="11">
        <f>'OddsRatio_working_3-way'!X194^(1/3)*SIN(('OddsRatio_working_3-way'!Y194+2*PI())/3)</f>
        <v>0.38474398503920726</v>
      </c>
      <c r="AE194" s="11">
        <f>'OddsRatio_working_3-way'!X194^(1/3)*SIN(('OddsRatio_working_3-way'!Y194+4*PI())/3)</f>
        <v>-0.5582574183152389</v>
      </c>
      <c r="AF194" s="11">
        <f>-'OddsRatio_working_3-way'!U194/(3*'OddsRatio_working_3-way'!X194^(1/3))*COS(('OddsRatio_working_3-way'!Y194)/3)</f>
        <v>0.54444211407288423</v>
      </c>
      <c r="AG194" s="11">
        <f>-'OddsRatio_working_3-way'!U194/(3*'OddsRatio_working_3-way'!X194^(1/3))*COS(('OddsRatio_working_3-way'!Y194+2*PI())/3)</f>
        <v>-0.42248809815134164</v>
      </c>
      <c r="AH194" s="11">
        <f>-'OddsRatio_working_3-way'!U194/(3*'OddsRatio_working_3-way'!X194^(1/3))*COS(('OddsRatio_working_3-way'!Y194+4*PI())/3)</f>
        <v>-0.12195401592154272</v>
      </c>
      <c r="AI194" s="11">
        <f>'OddsRatio_working_3-way'!U194/(3*'OddsRatio_working_3-way'!X194^(1/3))*SIN(('OddsRatio_working_3-way'!Y194)/3)</f>
        <v>-0.17351343327603161</v>
      </c>
      <c r="AJ194" s="11">
        <f>'OddsRatio_working_3-way'!U194/(3*'OddsRatio_working_3-way'!X194^(1/3))*SIN(('OddsRatio_working_3-way'!Y194+2*PI())/3)</f>
        <v>-0.3847439850392072</v>
      </c>
      <c r="AK194" s="11">
        <f>'OddsRatio_working_3-way'!U194/(3*'OddsRatio_working_3-way'!X194^(1/3))*SIN(('OddsRatio_working_3-way'!Y194+4*PI())/3)</f>
        <v>0.55825741831523878</v>
      </c>
      <c r="AL194" s="11">
        <f>'OddsRatio_working_3-way'!Z194+'OddsRatio_working_3-way'!AF194</f>
        <v>1.0888842281457687</v>
      </c>
      <c r="AM194" s="11">
        <f>'OddsRatio_working_3-way'!AA194+'OddsRatio_working_3-way'!AG194</f>
        <v>-0.84497619630268339</v>
      </c>
      <c r="AN194" s="11">
        <f>'OddsRatio_working_3-way'!AB194+'OddsRatio_working_3-way'!AH194</f>
        <v>-0.24390803184308546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1.0888842281457687</v>
      </c>
      <c r="AS194" s="11">
        <f>IF(('OddsRatio_working_3-way'!X194=0),IF(Q194&gt;0,-Q194^(1/3),(-Q194)^(1/3)),'OddsRatio_working_3-way'!AM194-'OddsRatio_working_3-way'!R194/3)</f>
        <v>-0.84497619630268339</v>
      </c>
      <c r="AT194" s="11">
        <f>IF(('OddsRatio_working_3-way'!X194=0),IF(Q194&gt;0,-Q194^(1/3),(-Q194)^(1/3)),'OddsRatio_working_3-way'!AN194-'OddsRatio_working_3-way'!R194/3)</f>
        <v>-0.24390803184308546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IF('True_Odds_Calculator_3-way'!A194="","",'True_Odds_Calculator_3-way'!A194)</f>
        <v>1.39</v>
      </c>
      <c r="B195" s="4">
        <f>IF('True_Odds_Calculator_3-way'!B194="","",'True_Odds_Calculator_3-way'!B194)</f>
        <v>5.34</v>
      </c>
      <c r="C195" s="4">
        <f>IF('True_Odds_Calculator_3-way'!C194="","",'True_Odds_Calculator_3-way'!C194)</f>
        <v>7.94</v>
      </c>
      <c r="D195" s="9">
        <f t="shared" si="39"/>
        <v>0.70491532466339968</v>
      </c>
      <c r="E195" s="9">
        <f t="shared" si="40"/>
        <v>0.17672905737255523</v>
      </c>
      <c r="F195" s="9">
        <f t="shared" si="41"/>
        <v>0.11835561796404508</v>
      </c>
      <c r="G195" s="9">
        <f t="shared" si="42"/>
        <v>1.0733592336345401</v>
      </c>
      <c r="H195" s="9">
        <f t="shared" si="43"/>
        <v>1.4186101011174705</v>
      </c>
      <c r="I195" s="9">
        <f t="shared" si="44"/>
        <v>5.6583790739739035</v>
      </c>
      <c r="J195" s="9">
        <f t="shared" si="45"/>
        <v>8.4491130814237074</v>
      </c>
      <c r="K195" s="11">
        <f t="shared" si="46"/>
        <v>0.71942446043165476</v>
      </c>
      <c r="L195" s="11">
        <f t="shared" si="47"/>
        <v>0.18726591760299627</v>
      </c>
      <c r="M195" s="11">
        <f t="shared" si="48"/>
        <v>0.12594458438287154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-0.19931374403491375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0.19801327024871485</v>
      </c>
      <c r="Q195" s="11">
        <f>2*'OddsRatio_working_3-way'!K195*'OddsRatio_working_3-way'!L195*'OddsRatio_working_3-way'!M195</f>
        <v>3.393543620372149E-2</v>
      </c>
      <c r="R195" s="11">
        <f t="shared" si="49"/>
        <v>0</v>
      </c>
      <c r="S195" s="11">
        <f t="shared" si="50"/>
        <v>-0.99347524280126365</v>
      </c>
      <c r="T195" s="11">
        <f t="shared" si="51"/>
        <v>-0.17026139551007094</v>
      </c>
      <c r="U195" s="11">
        <f>'OddsRatio_working_3-way'!S195-'OddsRatio_working_3-way'!R195^2/3</f>
        <v>-0.99347524280126365</v>
      </c>
      <c r="V195" s="11">
        <f>'OddsRatio_working_3-way'!S195*'OddsRatio_working_3-way'!R195/3-2*'OddsRatio_working_3-way'!R195^3/27-'OddsRatio_working_3-way'!T195</f>
        <v>0.17026139551007094</v>
      </c>
      <c r="W195" s="11">
        <f>'OddsRatio_working_3-way'!V195^2+4*'OddsRatio_working_3-way'!U195^3/27</f>
        <v>-0.11627819319871968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0.19056963031904933</v>
      </c>
      <c r="Y195" s="11">
        <f>IF('OddsRatio_working_3-way'!W195&gt;=0,IF('OddsRatio_working_3-way'!V195+SQRT('OddsRatio_working_3-way'!W195)&gt;0,0,PI()),ACOS('OddsRatio_working_3-way'!V195/(2*'OddsRatio_working_3-way'!X195)))</f>
        <v>1.1077038267474002</v>
      </c>
      <c r="Z195" s="11">
        <f>'OddsRatio_working_3-way'!X195^(1/3)*COS('OddsRatio_working_3-way'!Y195/3)</f>
        <v>0.53667961681727017</v>
      </c>
      <c r="AA195" s="11">
        <f>'OddsRatio_working_3-way'!X195^(1/3)*COS(('OddsRatio_working_3-way'!Y195+2*PI())/3)</f>
        <v>-0.44820101147913316</v>
      </c>
      <c r="AB195" s="11">
        <f>'OddsRatio_working_3-way'!X195^(1/3)*COS(('OddsRatio_working_3-way'!Y195+4*PI())/3)</f>
        <v>-8.8478605338137117E-2</v>
      </c>
      <c r="AC195" s="11">
        <f>'OddsRatio_working_3-way'!X195^(1/3)*SIN('OddsRatio_working_3-way'!Y195/3)</f>
        <v>0.2076858280190442</v>
      </c>
      <c r="AD195" s="11">
        <f>'OddsRatio_working_3-way'!X195^(1/3)*SIN(('OddsRatio_working_3-way'!Y195+2*PI())/3)</f>
        <v>0.36093526784753216</v>
      </c>
      <c r="AE195" s="11">
        <f>'OddsRatio_working_3-way'!X195^(1/3)*SIN(('OddsRatio_working_3-way'!Y195+4*PI())/3)</f>
        <v>-0.56862109586657628</v>
      </c>
      <c r="AF195" s="11">
        <f>-'OddsRatio_working_3-way'!U195/(3*'OddsRatio_working_3-way'!X195^(1/3))*COS(('OddsRatio_working_3-way'!Y195)/3)</f>
        <v>0.53667961681727006</v>
      </c>
      <c r="AG195" s="11">
        <f>-'OddsRatio_working_3-way'!U195/(3*'OddsRatio_working_3-way'!X195^(1/3))*COS(('OddsRatio_working_3-way'!Y195+2*PI())/3)</f>
        <v>-0.4482010114791331</v>
      </c>
      <c r="AH195" s="11">
        <f>-'OddsRatio_working_3-way'!U195/(3*'OddsRatio_working_3-way'!X195^(1/3))*COS(('OddsRatio_working_3-way'!Y195+4*PI())/3)</f>
        <v>-8.8478605338137103E-2</v>
      </c>
      <c r="AI195" s="11">
        <f>'OddsRatio_working_3-way'!U195/(3*'OddsRatio_working_3-way'!X195^(1/3))*SIN(('OddsRatio_working_3-way'!Y195)/3)</f>
        <v>-0.20768582801904414</v>
      </c>
      <c r="AJ195" s="11">
        <f>'OddsRatio_working_3-way'!U195/(3*'OddsRatio_working_3-way'!X195^(1/3))*SIN(('OddsRatio_working_3-way'!Y195+2*PI())/3)</f>
        <v>-0.3609352678475321</v>
      </c>
      <c r="AK195" s="11">
        <f>'OddsRatio_working_3-way'!U195/(3*'OddsRatio_working_3-way'!X195^(1/3))*SIN(('OddsRatio_working_3-way'!Y195+4*PI())/3)</f>
        <v>0.56862109586657617</v>
      </c>
      <c r="AL195" s="11">
        <f>'OddsRatio_working_3-way'!Z195+'OddsRatio_working_3-way'!AF195</f>
        <v>1.0733592336345401</v>
      </c>
      <c r="AM195" s="11">
        <f>'OddsRatio_working_3-way'!AA195+'OddsRatio_working_3-way'!AG195</f>
        <v>-0.89640202295826632</v>
      </c>
      <c r="AN195" s="11">
        <f>'OddsRatio_working_3-way'!AB195+'OddsRatio_working_3-way'!AH195</f>
        <v>-0.17695721067627423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1.0733592336345401</v>
      </c>
      <c r="AS195" s="11">
        <f>IF(('OddsRatio_working_3-way'!X195=0),IF(Q195&gt;0,-Q195^(1/3),(-Q195)^(1/3)),'OddsRatio_working_3-way'!AM195-'OddsRatio_working_3-way'!R195/3)</f>
        <v>-0.89640202295826632</v>
      </c>
      <c r="AT195" s="11">
        <f>IF(('OddsRatio_working_3-way'!X195=0),IF(Q195&gt;0,-Q195^(1/3),(-Q195)^(1/3)),'OddsRatio_working_3-way'!AN195-'OddsRatio_working_3-way'!R195/3)</f>
        <v>-0.17695721067627423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IF('True_Odds_Calculator_3-way'!A195="","",'True_Odds_Calculator_3-way'!A195)</f>
        <v>2.02</v>
      </c>
      <c r="B196" s="4">
        <f>IF('True_Odds_Calculator_3-way'!B195="","",'True_Odds_Calculator_3-way'!B195)</f>
        <v>3.46</v>
      </c>
      <c r="C196" s="4">
        <f>IF('True_Odds_Calculator_3-way'!C195="","",'True_Odds_Calculator_3-way'!C195)</f>
        <v>4.0599999999999996</v>
      </c>
      <c r="D196" s="9">
        <f t="shared" ref="D196:D259" si="52">(K196/(AR196+K196-(AR196*K196)))</f>
        <v>0.48312923817955622</v>
      </c>
      <c r="E196" s="9">
        <f t="shared" ref="E196:E259" si="53">(L196/(AR196+L196-(AR196*L196)))</f>
        <v>0.27931390783310023</v>
      </c>
      <c r="F196" s="9">
        <f t="shared" ref="F196:F259" si="54">(M196/(AR196+M196-(AR196*M196)))</f>
        <v>0.23755685398734372</v>
      </c>
      <c r="G196" s="9">
        <f t="shared" ref="G196:G259" si="55">AR196</f>
        <v>1.0488622938860623</v>
      </c>
      <c r="H196" s="9">
        <f t="shared" ref="H196:H259" si="56">IF(A196="","",1/D196)</f>
        <v>2.0698395397637834</v>
      </c>
      <c r="I196" s="9">
        <f t="shared" ref="I196:I259" si="57">IF(B196="","",1/E196)</f>
        <v>3.5802012429597125</v>
      </c>
      <c r="J196" s="9">
        <f t="shared" ref="J196:J259" si="58">IF(C196="","",1/F196)</f>
        <v>4.2095186192913499</v>
      </c>
      <c r="K196" s="11">
        <f t="shared" ref="K196:K259" si="59">1/A196</f>
        <v>0.49504950495049505</v>
      </c>
      <c r="L196" s="11">
        <f t="shared" ref="L196:L259" si="60">1/B196</f>
        <v>0.28901734104046245</v>
      </c>
      <c r="M196" s="11">
        <f t="shared" ref="M196:M259" si="61">1/C196</f>
        <v>0.24630541871921185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-0.27058467969864275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0.23047522440674828</v>
      </c>
      <c r="Q196" s="11">
        <f>2*'OddsRatio_working_3-way'!K196*'OddsRatio_working_3-way'!L196*'OddsRatio_working_3-way'!M196</f>
        <v>7.0481720002063708E-2</v>
      </c>
      <c r="R196" s="11">
        <f t="shared" ref="R196:R259" si="62">O196/N196</f>
        <v>0</v>
      </c>
      <c r="S196" s="11">
        <f t="shared" ref="S196:S259" si="63">P196/N196</f>
        <v>-0.85176745654423069</v>
      </c>
      <c r="T196" s="11">
        <f t="shared" ref="T196:T259" si="64">Q196/N196</f>
        <v>-0.26047934450893911</v>
      </c>
      <c r="U196" s="11">
        <f>'OddsRatio_working_3-way'!S196-'OddsRatio_working_3-way'!R196^2/3</f>
        <v>-0.85176745654423069</v>
      </c>
      <c r="V196" s="11">
        <f>'OddsRatio_working_3-way'!S196*'OddsRatio_working_3-way'!R196/3-2*'OddsRatio_working_3-way'!R196^3/27-'OddsRatio_working_3-way'!T196</f>
        <v>0.26047934450893911</v>
      </c>
      <c r="W196" s="11">
        <f>'OddsRatio_working_3-way'!V196^2+4*'OddsRatio_working_3-way'!U196^3/27</f>
        <v>-2.3700723459408726E-2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0.15128632817873475</v>
      </c>
      <c r="Y196" s="11">
        <f>IF('OddsRatio_working_3-way'!W196&gt;=0,IF('OddsRatio_working_3-way'!V196+SQRT('OddsRatio_working_3-way'!W196)&gt;0,0,PI()),ACOS('OddsRatio_working_3-way'!V196/(2*'OddsRatio_working_3-way'!X196)))</f>
        <v>0.53379577219187957</v>
      </c>
      <c r="Z196" s="11">
        <f>'OddsRatio_working_3-way'!X196^(1/3)*COS('OddsRatio_working_3-way'!Y196/3)</f>
        <v>0.52443114694303117</v>
      </c>
      <c r="AA196" s="11">
        <f>'OddsRatio_working_3-way'!X196^(1/3)*COS(('OddsRatio_working_3-way'!Y196+2*PI())/3)</f>
        <v>-0.34389080363997199</v>
      </c>
      <c r="AB196" s="11">
        <f>'OddsRatio_working_3-way'!X196^(1/3)*COS(('OddsRatio_working_3-way'!Y196+4*PI())/3)</f>
        <v>-0.1805403433030591</v>
      </c>
      <c r="AC196" s="11">
        <f>'OddsRatio_working_3-way'!X196^(1/3)*SIN('OddsRatio_working_3-way'!Y196/3)</f>
        <v>9.4310432247765891E-2</v>
      </c>
      <c r="AD196" s="11">
        <f>'OddsRatio_working_3-way'!X196^(1/3)*SIN(('OddsRatio_working_3-way'!Y196+2*PI())/3)</f>
        <v>0.40701547966459184</v>
      </c>
      <c r="AE196" s="11">
        <f>'OddsRatio_working_3-way'!X196^(1/3)*SIN(('OddsRatio_working_3-way'!Y196+4*PI())/3)</f>
        <v>-0.50132591191235787</v>
      </c>
      <c r="AF196" s="11">
        <f>-'OddsRatio_working_3-way'!U196/(3*'OddsRatio_working_3-way'!X196^(1/3))*COS(('OddsRatio_working_3-way'!Y196)/3)</f>
        <v>0.52443114694303117</v>
      </c>
      <c r="AG196" s="11">
        <f>-'OddsRatio_working_3-way'!U196/(3*'OddsRatio_working_3-way'!X196^(1/3))*COS(('OddsRatio_working_3-way'!Y196+2*PI())/3)</f>
        <v>-0.34389080363997199</v>
      </c>
      <c r="AH196" s="11">
        <f>-'OddsRatio_working_3-way'!U196/(3*'OddsRatio_working_3-way'!X196^(1/3))*COS(('OddsRatio_working_3-way'!Y196+4*PI())/3)</f>
        <v>-0.1805403433030591</v>
      </c>
      <c r="AI196" s="11">
        <f>'OddsRatio_working_3-way'!U196/(3*'OddsRatio_working_3-way'!X196^(1/3))*SIN(('OddsRatio_working_3-way'!Y196)/3)</f>
        <v>-9.4310432247765891E-2</v>
      </c>
      <c r="AJ196" s="11">
        <f>'OddsRatio_working_3-way'!U196/(3*'OddsRatio_working_3-way'!X196^(1/3))*SIN(('OddsRatio_working_3-way'!Y196+2*PI())/3)</f>
        <v>-0.40701547966459184</v>
      </c>
      <c r="AK196" s="11">
        <f>'OddsRatio_working_3-way'!U196/(3*'OddsRatio_working_3-way'!X196^(1/3))*SIN(('OddsRatio_working_3-way'!Y196+4*PI())/3)</f>
        <v>0.50132591191235787</v>
      </c>
      <c r="AL196" s="11">
        <f>'OddsRatio_working_3-way'!Z196+'OddsRatio_working_3-way'!AF196</f>
        <v>1.0488622938860623</v>
      </c>
      <c r="AM196" s="11">
        <f>'OddsRatio_working_3-way'!AA196+'OddsRatio_working_3-way'!AG196</f>
        <v>-0.68778160727994397</v>
      </c>
      <c r="AN196" s="11">
        <f>'OddsRatio_working_3-way'!AB196+'OddsRatio_working_3-way'!AH196</f>
        <v>-0.3610806866061182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1.0488622938860623</v>
      </c>
      <c r="AS196" s="11">
        <f>IF(('OddsRatio_working_3-way'!X196=0),IF(Q196&gt;0,-Q196^(1/3),(-Q196)^(1/3)),'OddsRatio_working_3-way'!AM196-'OddsRatio_working_3-way'!R196/3)</f>
        <v>-0.68778160727994397</v>
      </c>
      <c r="AT196" s="11">
        <f>IF(('OddsRatio_working_3-way'!X196=0),IF(Q196&gt;0,-Q196^(1/3),(-Q196)^(1/3)),'OddsRatio_working_3-way'!AN196-'OddsRatio_working_3-way'!R196/3)</f>
        <v>-0.3610806866061182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IF('True_Odds_Calculator_3-way'!A196="","",'True_Odds_Calculator_3-way'!A196)</f>
        <v>1.6</v>
      </c>
      <c r="B197" s="4">
        <f>IF('True_Odds_Calculator_3-way'!B196="","",'True_Odds_Calculator_3-way'!B196)</f>
        <v>4.18</v>
      </c>
      <c r="C197" s="4">
        <f>IF('True_Odds_Calculator_3-way'!C196="","",'True_Odds_Calculator_3-way'!C196)</f>
        <v>6.06</v>
      </c>
      <c r="D197" s="9">
        <f t="shared" si="52"/>
        <v>0.61247082325141022</v>
      </c>
      <c r="E197" s="9">
        <f t="shared" si="53"/>
        <v>0.2297016427112859</v>
      </c>
      <c r="F197" s="9">
        <f t="shared" si="54"/>
        <v>0.15782753403730365</v>
      </c>
      <c r="G197" s="9">
        <f t="shared" si="55"/>
        <v>1.0545513953119765</v>
      </c>
      <c r="H197" s="9">
        <f t="shared" si="56"/>
        <v>1.632730837187186</v>
      </c>
      <c r="I197" s="9">
        <f t="shared" si="57"/>
        <v>4.3534734370920853</v>
      </c>
      <c r="J197" s="9">
        <f t="shared" si="58"/>
        <v>6.3360300602786008</v>
      </c>
      <c r="K197" s="11">
        <f t="shared" si="59"/>
        <v>0.625</v>
      </c>
      <c r="L197" s="11">
        <f t="shared" si="60"/>
        <v>0.23923444976076558</v>
      </c>
      <c r="M197" s="11">
        <f t="shared" si="61"/>
        <v>0.16501650165016502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-0.23821000521104718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0.21811391665482338</v>
      </c>
      <c r="Q197" s="11">
        <f>2*'OddsRatio_working_3-way'!K197*'OddsRatio_working_3-way'!L197*'OddsRatio_working_3-way'!M197</f>
        <v>4.9347039967154623E-2</v>
      </c>
      <c r="R197" s="11">
        <f t="shared" si="62"/>
        <v>0</v>
      </c>
      <c r="S197" s="11">
        <f t="shared" si="63"/>
        <v>-0.9156370928315154</v>
      </c>
      <c r="T197" s="11">
        <f t="shared" si="64"/>
        <v>-0.20715771331029764</v>
      </c>
      <c r="U197" s="11">
        <f>'OddsRatio_working_3-way'!S197-'OddsRatio_working_3-way'!R197^2/3</f>
        <v>-0.9156370928315154</v>
      </c>
      <c r="V197" s="11">
        <f>'OddsRatio_working_3-way'!S197*'OddsRatio_working_3-way'!R197/3-2*'OddsRatio_working_3-way'!R197^3/27-'OddsRatio_working_3-way'!T197</f>
        <v>0.20715771331029764</v>
      </c>
      <c r="W197" s="11">
        <f>'OddsRatio_working_3-way'!V197^2+4*'OddsRatio_working_3-way'!U197^3/27</f>
        <v>-7.0813409157790289E-2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0.16861770913944787</v>
      </c>
      <c r="Y197" s="11">
        <f>IF('OddsRatio_working_3-way'!W197&gt;=0,IF('OddsRatio_working_3-way'!V197+SQRT('OddsRatio_working_3-way'!W197)&gt;0,0,PI()),ACOS('OddsRatio_working_3-way'!V197/(2*'OddsRatio_working_3-way'!X197)))</f>
        <v>0.909320347350556</v>
      </c>
      <c r="Z197" s="11">
        <f>'OddsRatio_working_3-way'!X197^(1/3)*COS('OddsRatio_working_3-way'!Y197/3)</f>
        <v>0.52727569765598836</v>
      </c>
      <c r="AA197" s="11">
        <f>'OddsRatio_working_3-way'!X197^(1/3)*COS(('OddsRatio_working_3-way'!Y197+2*PI())/3)</f>
        <v>-0.40644725749535748</v>
      </c>
      <c r="AB197" s="11">
        <f>'OddsRatio_working_3-way'!X197^(1/3)*COS(('OddsRatio_working_3-way'!Y197+4*PI())/3)</f>
        <v>-0.1208284401606308</v>
      </c>
      <c r="AC197" s="11">
        <f>'OddsRatio_working_3-way'!X197^(1/3)*SIN('OddsRatio_working_3-way'!Y197/3)</f>
        <v>0.16490210107382691</v>
      </c>
      <c r="AD197" s="11">
        <f>'OddsRatio_working_3-way'!X197^(1/3)*SIN(('OddsRatio_working_3-way'!Y197+2*PI())/3)</f>
        <v>0.37418309843133546</v>
      </c>
      <c r="AE197" s="11">
        <f>'OddsRatio_working_3-way'!X197^(1/3)*SIN(('OddsRatio_working_3-way'!Y197+4*PI())/3)</f>
        <v>-0.53908519950516243</v>
      </c>
      <c r="AF197" s="11">
        <f>-'OddsRatio_working_3-way'!U197/(3*'OddsRatio_working_3-way'!X197^(1/3))*COS(('OddsRatio_working_3-way'!Y197)/3)</f>
        <v>0.52727569765598814</v>
      </c>
      <c r="AG197" s="11">
        <f>-'OddsRatio_working_3-way'!U197/(3*'OddsRatio_working_3-way'!X197^(1/3))*COS(('OddsRatio_working_3-way'!Y197+2*PI())/3)</f>
        <v>-0.40644725749535732</v>
      </c>
      <c r="AH197" s="11">
        <f>-'OddsRatio_working_3-way'!U197/(3*'OddsRatio_working_3-way'!X197^(1/3))*COS(('OddsRatio_working_3-way'!Y197+4*PI())/3)</f>
        <v>-0.12082844016063074</v>
      </c>
      <c r="AI197" s="11">
        <f>'OddsRatio_working_3-way'!U197/(3*'OddsRatio_working_3-way'!X197^(1/3))*SIN(('OddsRatio_working_3-way'!Y197)/3)</f>
        <v>-0.16490210107382686</v>
      </c>
      <c r="AJ197" s="11">
        <f>'OddsRatio_working_3-way'!U197/(3*'OddsRatio_working_3-way'!X197^(1/3))*SIN(('OddsRatio_working_3-way'!Y197+2*PI())/3)</f>
        <v>-0.37418309843133535</v>
      </c>
      <c r="AK197" s="11">
        <f>'OddsRatio_working_3-way'!U197/(3*'OddsRatio_working_3-way'!X197^(1/3))*SIN(('OddsRatio_working_3-way'!Y197+4*PI())/3)</f>
        <v>0.5390851995051622</v>
      </c>
      <c r="AL197" s="11">
        <f>'OddsRatio_working_3-way'!Z197+'OddsRatio_working_3-way'!AF197</f>
        <v>1.0545513953119765</v>
      </c>
      <c r="AM197" s="11">
        <f>'OddsRatio_working_3-way'!AA197+'OddsRatio_working_3-way'!AG197</f>
        <v>-0.81289451499071474</v>
      </c>
      <c r="AN197" s="11">
        <f>'OddsRatio_working_3-way'!AB197+'OddsRatio_working_3-way'!AH197</f>
        <v>-0.24165688032126154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1.0545513953119765</v>
      </c>
      <c r="AS197" s="11">
        <f>IF(('OddsRatio_working_3-way'!X197=0),IF(Q197&gt;0,-Q197^(1/3),(-Q197)^(1/3)),'OddsRatio_working_3-way'!AM197-'OddsRatio_working_3-way'!R197/3)</f>
        <v>-0.81289451499071474</v>
      </c>
      <c r="AT197" s="11">
        <f>IF(('OddsRatio_working_3-way'!X197=0),IF(Q197&gt;0,-Q197^(1/3),(-Q197)^(1/3)),'OddsRatio_working_3-way'!AN197-'OddsRatio_working_3-way'!R197/3)</f>
        <v>-0.24165688032126154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IF('True_Odds_Calculator_3-way'!A197="","",'True_Odds_Calculator_3-way'!A197)</f>
        <v>1.58</v>
      </c>
      <c r="B198" s="4">
        <f>IF('True_Odds_Calculator_3-way'!B197="","",'True_Odds_Calculator_3-way'!B197)</f>
        <v>4.1900000000000004</v>
      </c>
      <c r="C198" s="4">
        <f>IF('True_Odds_Calculator_3-way'!C197="","",'True_Odds_Calculator_3-way'!C197)</f>
        <v>6.28</v>
      </c>
      <c r="D198" s="9">
        <f t="shared" si="52"/>
        <v>0.61966505293393248</v>
      </c>
      <c r="E198" s="9">
        <f t="shared" si="53"/>
        <v>0.22853158524207381</v>
      </c>
      <c r="F198" s="9">
        <f t="shared" si="54"/>
        <v>0.15180336182399365</v>
      </c>
      <c r="G198" s="9">
        <f t="shared" si="55"/>
        <v>1.0582328398702092</v>
      </c>
      <c r="H198" s="9">
        <f t="shared" si="56"/>
        <v>1.6137750471247216</v>
      </c>
      <c r="I198" s="9">
        <f t="shared" si="57"/>
        <v>4.3757627591859674</v>
      </c>
      <c r="J198" s="9">
        <f t="shared" si="58"/>
        <v>6.587469394514704</v>
      </c>
      <c r="K198" s="11">
        <f t="shared" si="59"/>
        <v>0.63291139240506322</v>
      </c>
      <c r="L198" s="11">
        <f t="shared" si="60"/>
        <v>0.2386634844868735</v>
      </c>
      <c r="M198" s="11">
        <f t="shared" si="61"/>
        <v>0.15923566878980891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-0.2349751012968031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0.21767964752541774</v>
      </c>
      <c r="Q198" s="11">
        <f>2*'OddsRatio_working_3-way'!K198*'OddsRatio_working_3-way'!L198*'OddsRatio_working_3-way'!M198</f>
        <v>4.8105999453130988E-2</v>
      </c>
      <c r="R198" s="11">
        <f t="shared" si="62"/>
        <v>0</v>
      </c>
      <c r="S198" s="11">
        <f t="shared" si="63"/>
        <v>-0.92639452573513725</v>
      </c>
      <c r="T198" s="11">
        <f t="shared" si="64"/>
        <v>-0.20472807198566567</v>
      </c>
      <c r="U198" s="11">
        <f>'OddsRatio_working_3-way'!S198-'OddsRatio_working_3-way'!R198^2/3</f>
        <v>-0.92639452573513725</v>
      </c>
      <c r="V198" s="11">
        <f>'OddsRatio_working_3-way'!S198*'OddsRatio_working_3-way'!R198/3-2*'OddsRatio_working_3-way'!R198^3/27-'OddsRatio_working_3-way'!T198</f>
        <v>0.20472807198566567</v>
      </c>
      <c r="W198" s="11">
        <f>'OddsRatio_working_3-way'!V198^2+4*'OddsRatio_working_3-way'!U198^3/27</f>
        <v>-7.5869838393837957E-2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0.1715979471415712</v>
      </c>
      <c r="Y198" s="11">
        <f>IF('OddsRatio_working_3-way'!W198&gt;=0,IF('OddsRatio_working_3-way'!V198+SQRT('OddsRatio_working_3-way'!W198)&gt;0,0,PI()),ACOS('OddsRatio_working_3-way'!V198/(2*'OddsRatio_working_3-way'!X198)))</f>
        <v>0.93162052509371007</v>
      </c>
      <c r="Z198" s="11">
        <f>'OddsRatio_working_3-way'!X198^(1/3)*COS('OddsRatio_working_3-way'!Y198/3)</f>
        <v>0.52911641993510461</v>
      </c>
      <c r="AA198" s="11">
        <f>'OddsRatio_working_3-way'!X198^(1/3)*COS(('OddsRatio_working_3-way'!Y198+2*PI())/3)</f>
        <v>-0.41161429467701921</v>
      </c>
      <c r="AB198" s="11">
        <f>'OddsRatio_working_3-way'!X198^(1/3)*COS(('OddsRatio_working_3-way'!Y198+4*PI())/3)</f>
        <v>-0.11750212525808548</v>
      </c>
      <c r="AC198" s="11">
        <f>'OddsRatio_working_3-way'!X198^(1/3)*SIN('OddsRatio_working_3-way'!Y198/3)</f>
        <v>0.1698057401859662</v>
      </c>
      <c r="AD198" s="11">
        <f>'OddsRatio_working_3-way'!X198^(1/3)*SIN(('OddsRatio_working_3-way'!Y198+2*PI())/3)</f>
        <v>0.37332539113029239</v>
      </c>
      <c r="AE198" s="11">
        <f>'OddsRatio_working_3-way'!X198^(1/3)*SIN(('OddsRatio_working_3-way'!Y198+4*PI())/3)</f>
        <v>-0.54313113131625868</v>
      </c>
      <c r="AF198" s="11">
        <f>-'OddsRatio_working_3-way'!U198/(3*'OddsRatio_working_3-way'!X198^(1/3))*COS(('OddsRatio_working_3-way'!Y198)/3)</f>
        <v>0.5291164199351045</v>
      </c>
      <c r="AG198" s="11">
        <f>-'OddsRatio_working_3-way'!U198/(3*'OddsRatio_working_3-way'!X198^(1/3))*COS(('OddsRatio_working_3-way'!Y198+2*PI())/3)</f>
        <v>-0.41161429467701915</v>
      </c>
      <c r="AH198" s="11">
        <f>-'OddsRatio_working_3-way'!U198/(3*'OddsRatio_working_3-way'!X198^(1/3))*COS(('OddsRatio_working_3-way'!Y198+4*PI())/3)</f>
        <v>-0.11750212525808545</v>
      </c>
      <c r="AI198" s="11">
        <f>'OddsRatio_working_3-way'!U198/(3*'OddsRatio_working_3-way'!X198^(1/3))*SIN(('OddsRatio_working_3-way'!Y198)/3)</f>
        <v>-0.16980574018596617</v>
      </c>
      <c r="AJ198" s="11">
        <f>'OddsRatio_working_3-way'!U198/(3*'OddsRatio_working_3-way'!X198^(1/3))*SIN(('OddsRatio_working_3-way'!Y198+2*PI())/3)</f>
        <v>-0.37332539113029228</v>
      </c>
      <c r="AK198" s="11">
        <f>'OddsRatio_working_3-way'!U198/(3*'OddsRatio_working_3-way'!X198^(1/3))*SIN(('OddsRatio_working_3-way'!Y198+4*PI())/3)</f>
        <v>0.54313113131625856</v>
      </c>
      <c r="AL198" s="11">
        <f>'OddsRatio_working_3-way'!Z198+'OddsRatio_working_3-way'!AF198</f>
        <v>1.0582328398702092</v>
      </c>
      <c r="AM198" s="11">
        <f>'OddsRatio_working_3-way'!AA198+'OddsRatio_working_3-way'!AG198</f>
        <v>-0.82322858935403831</v>
      </c>
      <c r="AN198" s="11">
        <f>'OddsRatio_working_3-way'!AB198+'OddsRatio_working_3-way'!AH198</f>
        <v>-0.23500425051617094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1.0582328398702092</v>
      </c>
      <c r="AS198" s="11">
        <f>IF(('OddsRatio_working_3-way'!X198=0),IF(Q198&gt;0,-Q198^(1/3),(-Q198)^(1/3)),'OddsRatio_working_3-way'!AM198-'OddsRatio_working_3-way'!R198/3)</f>
        <v>-0.82322858935403831</v>
      </c>
      <c r="AT198" s="11">
        <f>IF(('OddsRatio_working_3-way'!X198=0),IF(Q198&gt;0,-Q198^(1/3),(-Q198)^(1/3)),'OddsRatio_working_3-way'!AN198-'OddsRatio_working_3-way'!R198/3)</f>
        <v>-0.23500425051617094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IF('True_Odds_Calculator_3-way'!A198="","",'True_Odds_Calculator_3-way'!A198)</f>
        <v>3.26</v>
      </c>
      <c r="B199" s="4">
        <f>IF('True_Odds_Calculator_3-way'!B198="","",'True_Odds_Calculator_3-way'!B198)</f>
        <v>3.27</v>
      </c>
      <c r="C199" s="4">
        <f>IF('True_Odds_Calculator_3-way'!C198="","",'True_Odds_Calculator_3-way'!C198)</f>
        <v>2.41</v>
      </c>
      <c r="D199" s="9">
        <f t="shared" si="52"/>
        <v>0.29800535541482553</v>
      </c>
      <c r="E199" s="9">
        <f t="shared" si="53"/>
        <v>0.29708256616505785</v>
      </c>
      <c r="F199" s="9">
        <f t="shared" si="54"/>
        <v>0.40491207842011662</v>
      </c>
      <c r="G199" s="9">
        <f t="shared" si="55"/>
        <v>1.0423205279032313</v>
      </c>
      <c r="H199" s="9">
        <f t="shared" si="56"/>
        <v>3.3556443930613025</v>
      </c>
      <c r="I199" s="9">
        <f t="shared" si="57"/>
        <v>3.3660675983403352</v>
      </c>
      <c r="J199" s="9">
        <f t="shared" si="58"/>
        <v>2.4696719443435566</v>
      </c>
      <c r="K199" s="11">
        <f t="shared" si="59"/>
        <v>0.30674846625766872</v>
      </c>
      <c r="L199" s="11">
        <f t="shared" si="60"/>
        <v>0.3058103975535168</v>
      </c>
      <c r="M199" s="11">
        <f t="shared" si="61"/>
        <v>0.41493775933609955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-0.28156003705877408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0.23120863496523814</v>
      </c>
      <c r="Q199" s="11">
        <f>2*'OddsRatio_working_3-way'!K199*'OddsRatio_working_3-way'!L199*'OddsRatio_working_3-way'!M199</f>
        <v>7.7848025240820906E-2</v>
      </c>
      <c r="R199" s="11">
        <f t="shared" si="62"/>
        <v>0</v>
      </c>
      <c r="S199" s="11">
        <f t="shared" si="63"/>
        <v>-0.82116992660067956</v>
      </c>
      <c r="T199" s="11">
        <f t="shared" si="64"/>
        <v>-0.27648819077463954</v>
      </c>
      <c r="U199" s="11">
        <f>'OddsRatio_working_3-way'!S199-'OddsRatio_working_3-way'!R199^2/3</f>
        <v>-0.82116992660067956</v>
      </c>
      <c r="V199" s="11">
        <f>'OddsRatio_working_3-way'!S199*'OddsRatio_working_3-way'!R199/3-2*'OddsRatio_working_3-way'!R199^3/27-'OddsRatio_working_3-way'!T199</f>
        <v>0.27648819077463954</v>
      </c>
      <c r="W199" s="11">
        <f>'OddsRatio_working_3-way'!V199^2+4*'OddsRatio_working_3-way'!U199^3/27</f>
        <v>-5.5885536379739059E-3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0.14320812937452904</v>
      </c>
      <c r="Y199" s="11">
        <f>IF('OddsRatio_working_3-way'!W199&gt;=0,IF('OddsRatio_working_3-way'!V199+SQRT('OddsRatio_working_3-way'!W199)&gt;0,0,PI()),ACOS('OddsRatio_working_3-way'!V199/(2*'OddsRatio_working_3-way'!X199)))</f>
        <v>0.26406514622784338</v>
      </c>
      <c r="Z199" s="11">
        <f>'OddsRatio_working_3-way'!X199^(1/3)*COS('OddsRatio_working_3-way'!Y199/3)</f>
        <v>0.52116026395161563</v>
      </c>
      <c r="AA199" s="11">
        <f>'OddsRatio_working_3-way'!X199^(1/3)*COS(('OddsRatio_working_3-way'!Y199+2*PI())/3)</f>
        <v>-0.30041059906548295</v>
      </c>
      <c r="AB199" s="11">
        <f>'OddsRatio_working_3-way'!X199^(1/3)*COS(('OddsRatio_working_3-way'!Y199+4*PI())/3)</f>
        <v>-0.22074966488613273</v>
      </c>
      <c r="AC199" s="11">
        <f>'OddsRatio_working_3-way'!X199^(1/3)*SIN('OddsRatio_working_3-way'!Y199/3)</f>
        <v>4.5992261792344877E-2</v>
      </c>
      <c r="AD199" s="11">
        <f>'OddsRatio_working_3-way'!X199^(1/3)*SIN(('OddsRatio_working_3-way'!Y199+2*PI())/3)</f>
        <v>0.42834189712893</v>
      </c>
      <c r="AE199" s="11">
        <f>'OddsRatio_working_3-way'!X199^(1/3)*SIN(('OddsRatio_working_3-way'!Y199+4*PI())/3)</f>
        <v>-0.47433415892127495</v>
      </c>
      <c r="AF199" s="11">
        <f>-'OddsRatio_working_3-way'!U199/(3*'OddsRatio_working_3-way'!X199^(1/3))*COS(('OddsRatio_working_3-way'!Y199)/3)</f>
        <v>0.52116026395161563</v>
      </c>
      <c r="AG199" s="11">
        <f>-'OddsRatio_working_3-way'!U199/(3*'OddsRatio_working_3-way'!X199^(1/3))*COS(('OddsRatio_working_3-way'!Y199+2*PI())/3)</f>
        <v>-0.30041059906548295</v>
      </c>
      <c r="AH199" s="11">
        <f>-'OddsRatio_working_3-way'!U199/(3*'OddsRatio_working_3-way'!X199^(1/3))*COS(('OddsRatio_working_3-way'!Y199+4*PI())/3)</f>
        <v>-0.22074966488613273</v>
      </c>
      <c r="AI199" s="11">
        <f>'OddsRatio_working_3-way'!U199/(3*'OddsRatio_working_3-way'!X199^(1/3))*SIN(('OddsRatio_working_3-way'!Y199)/3)</f>
        <v>-4.5992261792344877E-2</v>
      </c>
      <c r="AJ199" s="11">
        <f>'OddsRatio_working_3-way'!U199/(3*'OddsRatio_working_3-way'!X199^(1/3))*SIN(('OddsRatio_working_3-way'!Y199+2*PI())/3)</f>
        <v>-0.42834189712893</v>
      </c>
      <c r="AK199" s="11">
        <f>'OddsRatio_working_3-way'!U199/(3*'OddsRatio_working_3-way'!X199^(1/3))*SIN(('OddsRatio_working_3-way'!Y199+4*PI())/3)</f>
        <v>0.47433415892127495</v>
      </c>
      <c r="AL199" s="11">
        <f>'OddsRatio_working_3-way'!Z199+'OddsRatio_working_3-way'!AF199</f>
        <v>1.0423205279032313</v>
      </c>
      <c r="AM199" s="11">
        <f>'OddsRatio_working_3-way'!AA199+'OddsRatio_working_3-way'!AG199</f>
        <v>-0.60082119813096591</v>
      </c>
      <c r="AN199" s="11">
        <f>'OddsRatio_working_3-way'!AB199+'OddsRatio_working_3-way'!AH199</f>
        <v>-0.44149932977226547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1.0423205279032313</v>
      </c>
      <c r="AS199" s="11">
        <f>IF(('OddsRatio_working_3-way'!X199=0),IF(Q199&gt;0,-Q199^(1/3),(-Q199)^(1/3)),'OddsRatio_working_3-way'!AM199-'OddsRatio_working_3-way'!R199/3)</f>
        <v>-0.60082119813096591</v>
      </c>
      <c r="AT199" s="11">
        <f>IF(('OddsRatio_working_3-way'!X199=0),IF(Q199&gt;0,-Q199^(1/3),(-Q199)^(1/3)),'OddsRatio_working_3-way'!AN199-'OddsRatio_working_3-way'!R199/3)</f>
        <v>-0.44149932977226547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IF('True_Odds_Calculator_3-way'!A199="","",'True_Odds_Calculator_3-way'!A199)</f>
        <v>2.91</v>
      </c>
      <c r="B200" s="4">
        <f>IF('True_Odds_Calculator_3-way'!B199="","",'True_Odds_Calculator_3-way'!B199)</f>
        <v>2.98</v>
      </c>
      <c r="C200" s="4">
        <f>IF('True_Odds_Calculator_3-way'!C199="","",'True_Odds_Calculator_3-way'!C199)</f>
        <v>2.87</v>
      </c>
      <c r="D200" s="9">
        <f t="shared" si="52"/>
        <v>0.33441196314610699</v>
      </c>
      <c r="E200" s="9">
        <f t="shared" si="53"/>
        <v>0.32644880638574525</v>
      </c>
      <c r="F200" s="9">
        <f t="shared" si="54"/>
        <v>0.33913923046814748</v>
      </c>
      <c r="G200" s="9">
        <f t="shared" si="55"/>
        <v>1.0420542635107153</v>
      </c>
      <c r="H200" s="9">
        <f t="shared" si="56"/>
        <v>2.9903236433054663</v>
      </c>
      <c r="I200" s="9">
        <f t="shared" si="57"/>
        <v>3.0632674417512162</v>
      </c>
      <c r="J200" s="9">
        <f t="shared" si="58"/>
        <v>2.9486414727650381</v>
      </c>
      <c r="K200" s="11">
        <f t="shared" si="59"/>
        <v>0.3436426116838488</v>
      </c>
      <c r="L200" s="11">
        <f t="shared" si="60"/>
        <v>0.33557046979865773</v>
      </c>
      <c r="M200" s="11">
        <f t="shared" si="61"/>
        <v>0.34843205574912889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-0.28415088581009063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0.23143622328870395</v>
      </c>
      <c r="Q200" s="11">
        <f>2*'OddsRatio_working_3-way'!K200*'OddsRatio_working_3-way'!L200*'OddsRatio_working_3-way'!M200</f>
        <v>8.0359799753022196E-2</v>
      </c>
      <c r="R200" s="11">
        <f t="shared" si="62"/>
        <v>0</v>
      </c>
      <c r="S200" s="11">
        <f t="shared" si="63"/>
        <v>-0.8144835537953663</v>
      </c>
      <c r="T200" s="11">
        <f t="shared" si="64"/>
        <v>-0.28280678951227994</v>
      </c>
      <c r="U200" s="11">
        <f>'OddsRatio_working_3-way'!S200-'OddsRatio_working_3-way'!R200^2/3</f>
        <v>-0.8144835537953663</v>
      </c>
      <c r="V200" s="11">
        <f>'OddsRatio_working_3-way'!S200*'OddsRatio_working_3-way'!R200/3-2*'OddsRatio_working_3-way'!R200^3/27-'OddsRatio_working_3-way'!T200</f>
        <v>0.28280678951227994</v>
      </c>
      <c r="W200" s="11">
        <f>'OddsRatio_working_3-way'!V200^2+4*'OddsRatio_working_3-way'!U200^3/27</f>
        <v>-6.6974256679203092E-5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0.1414625873251672</v>
      </c>
      <c r="Y200" s="11">
        <f>IF('OddsRatio_working_3-way'!W200&gt;=0,IF('OddsRatio_working_3-way'!V200+SQRT('OddsRatio_working_3-way'!W200)&gt;0,0,PI()),ACOS('OddsRatio_working_3-way'!V200/(2*'OddsRatio_working_3-way'!X200)))</f>
        <v>2.8929633964390078E-2</v>
      </c>
      <c r="Z200" s="11">
        <f>'OddsRatio_working_3-way'!X200^(1/3)*COS('OddsRatio_working_3-way'!Y200/3)</f>
        <v>0.52102713175535764</v>
      </c>
      <c r="AA200" s="11">
        <f>'OddsRatio_working_3-way'!X200^(1/3)*COS(('OddsRatio_working_3-way'!Y200+2*PI())/3)</f>
        <v>-0.26486493691800134</v>
      </c>
      <c r="AB200" s="11">
        <f>'OddsRatio_working_3-way'!X200^(1/3)*COS(('OddsRatio_working_3-way'!Y200+4*PI())/3)</f>
        <v>-0.25616219483735614</v>
      </c>
      <c r="AC200" s="11">
        <f>'OddsRatio_working_3-way'!X200^(1/3)*SIN('OddsRatio_working_3-way'!Y200/3)</f>
        <v>5.0245304829483802E-3</v>
      </c>
      <c r="AD200" s="11">
        <f>'OddsRatio_working_3-way'!X200^(1/3)*SIN(('OddsRatio_working_3-way'!Y200+2*PI())/3)</f>
        <v>0.44871046691960731</v>
      </c>
      <c r="AE200" s="11">
        <f>'OddsRatio_working_3-way'!X200^(1/3)*SIN(('OddsRatio_working_3-way'!Y200+4*PI())/3)</f>
        <v>-0.45373499740255568</v>
      </c>
      <c r="AF200" s="11">
        <f>-'OddsRatio_working_3-way'!U200/(3*'OddsRatio_working_3-way'!X200^(1/3))*COS(('OddsRatio_working_3-way'!Y200)/3)</f>
        <v>0.52102713175535753</v>
      </c>
      <c r="AG200" s="11">
        <f>-'OddsRatio_working_3-way'!U200/(3*'OddsRatio_working_3-way'!X200^(1/3))*COS(('OddsRatio_working_3-way'!Y200+2*PI())/3)</f>
        <v>-0.26486493691800128</v>
      </c>
      <c r="AH200" s="11">
        <f>-'OddsRatio_working_3-way'!U200/(3*'OddsRatio_working_3-way'!X200^(1/3))*COS(('OddsRatio_working_3-way'!Y200+4*PI())/3)</f>
        <v>-0.25616219483735608</v>
      </c>
      <c r="AI200" s="11">
        <f>'OddsRatio_working_3-way'!U200/(3*'OddsRatio_working_3-way'!X200^(1/3))*SIN(('OddsRatio_working_3-way'!Y200)/3)</f>
        <v>-5.0245304829483793E-3</v>
      </c>
      <c r="AJ200" s="11">
        <f>'OddsRatio_working_3-way'!U200/(3*'OddsRatio_working_3-way'!X200^(1/3))*SIN(('OddsRatio_working_3-way'!Y200+2*PI())/3)</f>
        <v>-0.4487104669196072</v>
      </c>
      <c r="AK200" s="11">
        <f>'OddsRatio_working_3-way'!U200/(3*'OddsRatio_working_3-way'!X200^(1/3))*SIN(('OddsRatio_working_3-way'!Y200+4*PI())/3)</f>
        <v>0.45373499740255557</v>
      </c>
      <c r="AL200" s="11">
        <f>'OddsRatio_working_3-way'!Z200+'OddsRatio_working_3-way'!AF200</f>
        <v>1.0420542635107153</v>
      </c>
      <c r="AM200" s="11">
        <f>'OddsRatio_working_3-way'!AA200+'OddsRatio_working_3-way'!AG200</f>
        <v>-0.52972987383600256</v>
      </c>
      <c r="AN200" s="11">
        <f>'OddsRatio_working_3-way'!AB200+'OddsRatio_working_3-way'!AH200</f>
        <v>-0.51232438967471228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1.0420542635107153</v>
      </c>
      <c r="AS200" s="11">
        <f>IF(('OddsRatio_working_3-way'!X200=0),IF(Q200&gt;0,-Q200^(1/3),(-Q200)^(1/3)),'OddsRatio_working_3-way'!AM200-'OddsRatio_working_3-way'!R200/3)</f>
        <v>-0.52972987383600256</v>
      </c>
      <c r="AT200" s="11">
        <f>IF(('OddsRatio_working_3-way'!X200=0),IF(Q200&gt;0,-Q200^(1/3),(-Q200)^(1/3)),'OddsRatio_working_3-way'!AN200-'OddsRatio_working_3-way'!R200/3)</f>
        <v>-0.51232438967471228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IF('True_Odds_Calculator_3-way'!A200="","",'True_Odds_Calculator_3-way'!A200)</f>
        <v>3.66</v>
      </c>
      <c r="B201" s="4">
        <f>IF('True_Odds_Calculator_3-way'!B200="","",'True_Odds_Calculator_3-way'!B200)</f>
        <v>3.37</v>
      </c>
      <c r="C201" s="4">
        <f>IF('True_Odds_Calculator_3-way'!C200="","",'True_Odds_Calculator_3-way'!C200)</f>
        <v>2.1800000000000002</v>
      </c>
      <c r="D201" s="9">
        <f t="shared" si="52"/>
        <v>0.26456751601460671</v>
      </c>
      <c r="E201" s="9">
        <f t="shared" si="53"/>
        <v>0.28762926504019581</v>
      </c>
      <c r="F201" s="9">
        <f t="shared" si="54"/>
        <v>0.44780321894519759</v>
      </c>
      <c r="G201" s="9">
        <f t="shared" si="55"/>
        <v>1.0450201203947258</v>
      </c>
      <c r="H201" s="9">
        <f t="shared" si="56"/>
        <v>3.7797535202499701</v>
      </c>
      <c r="I201" s="9">
        <f t="shared" si="57"/>
        <v>3.4766976853355005</v>
      </c>
      <c r="J201" s="9">
        <f t="shared" si="58"/>
        <v>2.2331237420657768</v>
      </c>
      <c r="K201" s="11">
        <f t="shared" si="59"/>
        <v>0.27322404371584696</v>
      </c>
      <c r="L201" s="11">
        <f t="shared" si="60"/>
        <v>0.29673590504451036</v>
      </c>
      <c r="M201" s="11">
        <f t="shared" si="61"/>
        <v>0.4587155963302752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-0.27665881351159227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0.23095327246282765</v>
      </c>
      <c r="Q201" s="11">
        <f>2*'OddsRatio_working_3-way'!K201*'OddsRatio_working_3-way'!L201*'OddsRatio_working_3-way'!M201</f>
        <v>7.4381086139396979E-2</v>
      </c>
      <c r="R201" s="11">
        <f t="shared" si="62"/>
        <v>0</v>
      </c>
      <c r="S201" s="11">
        <f t="shared" si="63"/>
        <v>-0.83479455988178919</v>
      </c>
      <c r="T201" s="11">
        <f t="shared" si="64"/>
        <v>-0.26885493071877264</v>
      </c>
      <c r="U201" s="11">
        <f>'OddsRatio_working_3-way'!S201-'OddsRatio_working_3-way'!R201^2/3</f>
        <v>-0.83479455988178919</v>
      </c>
      <c r="V201" s="11">
        <f>'OddsRatio_working_3-way'!S201*'OddsRatio_working_3-way'!R201/3-2*'OddsRatio_working_3-way'!R201^3/27-'OddsRatio_working_3-way'!T201</f>
        <v>0.26885493071877264</v>
      </c>
      <c r="W201" s="11">
        <f>'OddsRatio_working_3-way'!V201^2+4*'OddsRatio_working_3-way'!U201^3/27</f>
        <v>-1.3902695377419408E-2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0.14678697928394011</v>
      </c>
      <c r="Y201" s="11">
        <f>IF('OddsRatio_working_3-way'!W201&gt;=0,IF('OddsRatio_working_3-way'!V201+SQRT('OddsRatio_working_3-way'!W201)&gt;0,0,PI()),ACOS('OddsRatio_working_3-way'!V201/(2*'OddsRatio_working_3-way'!X201)))</f>
        <v>0.41330190014688539</v>
      </c>
      <c r="Z201" s="11">
        <f>'OddsRatio_working_3-way'!X201^(1/3)*COS('OddsRatio_working_3-way'!Y201/3)</f>
        <v>0.5225100601973629</v>
      </c>
      <c r="AA201" s="11">
        <f>'OddsRatio_working_3-way'!X201^(1/3)*COS(('OddsRatio_working_3-way'!Y201+2*PI())/3)</f>
        <v>-0.32399311832950406</v>
      </c>
      <c r="AB201" s="11">
        <f>'OddsRatio_working_3-way'!X201^(1/3)*COS(('OddsRatio_working_3-way'!Y201+4*PI())/3)</f>
        <v>-0.19851694186785893</v>
      </c>
      <c r="AC201" s="11">
        <f>'OddsRatio_working_3-way'!X201^(1/3)*SIN('OddsRatio_working_3-way'!Y201/3)</f>
        <v>7.2443704257015934E-2</v>
      </c>
      <c r="AD201" s="11">
        <f>'OddsRatio_working_3-way'!X201^(1/3)*SIN(('OddsRatio_working_3-way'!Y201+2*PI())/3)</f>
        <v>0.41628513373534459</v>
      </c>
      <c r="AE201" s="11">
        <f>'OddsRatio_working_3-way'!X201^(1/3)*SIN(('OddsRatio_working_3-way'!Y201+4*PI())/3)</f>
        <v>-0.48872883799236044</v>
      </c>
      <c r="AF201" s="11">
        <f>-'OddsRatio_working_3-way'!U201/(3*'OddsRatio_working_3-way'!X201^(1/3))*COS(('OddsRatio_working_3-way'!Y201)/3)</f>
        <v>0.5225100601973629</v>
      </c>
      <c r="AG201" s="11">
        <f>-'OddsRatio_working_3-way'!U201/(3*'OddsRatio_working_3-way'!X201^(1/3))*COS(('OddsRatio_working_3-way'!Y201+2*PI())/3)</f>
        <v>-0.32399311832950406</v>
      </c>
      <c r="AH201" s="11">
        <f>-'OddsRatio_working_3-way'!U201/(3*'OddsRatio_working_3-way'!X201^(1/3))*COS(('OddsRatio_working_3-way'!Y201+4*PI())/3)</f>
        <v>-0.19851694186785893</v>
      </c>
      <c r="AI201" s="11">
        <f>'OddsRatio_working_3-way'!U201/(3*'OddsRatio_working_3-way'!X201^(1/3))*SIN(('OddsRatio_working_3-way'!Y201)/3)</f>
        <v>-7.2443704257015934E-2</v>
      </c>
      <c r="AJ201" s="11">
        <f>'OddsRatio_working_3-way'!U201/(3*'OddsRatio_working_3-way'!X201^(1/3))*SIN(('OddsRatio_working_3-way'!Y201+2*PI())/3)</f>
        <v>-0.41628513373534459</v>
      </c>
      <c r="AK201" s="11">
        <f>'OddsRatio_working_3-way'!U201/(3*'OddsRatio_working_3-way'!X201^(1/3))*SIN(('OddsRatio_working_3-way'!Y201+4*PI())/3)</f>
        <v>0.48872883799236044</v>
      </c>
      <c r="AL201" s="11">
        <f>'OddsRatio_working_3-way'!Z201+'OddsRatio_working_3-way'!AF201</f>
        <v>1.0450201203947258</v>
      </c>
      <c r="AM201" s="11">
        <f>'OddsRatio_working_3-way'!AA201+'OddsRatio_working_3-way'!AG201</f>
        <v>-0.64798623665900812</v>
      </c>
      <c r="AN201" s="11">
        <f>'OddsRatio_working_3-way'!AB201+'OddsRatio_working_3-way'!AH201</f>
        <v>-0.39703388373571785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1.0450201203947258</v>
      </c>
      <c r="AS201" s="11">
        <f>IF(('OddsRatio_working_3-way'!X201=0),IF(Q201&gt;0,-Q201^(1/3),(-Q201)^(1/3)),'OddsRatio_working_3-way'!AM201-'OddsRatio_working_3-way'!R201/3)</f>
        <v>-0.64798623665900812</v>
      </c>
      <c r="AT201" s="11">
        <f>IF(('OddsRatio_working_3-way'!X201=0),IF(Q201&gt;0,-Q201^(1/3),(-Q201)^(1/3)),'OddsRatio_working_3-way'!AN201-'OddsRatio_working_3-way'!R201/3)</f>
        <v>-0.39703388373571785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IF('True_Odds_Calculator_3-way'!A201="","",'True_Odds_Calculator_3-way'!A201)</f>
        <v>1.54</v>
      </c>
      <c r="B202" s="4">
        <f>IF('True_Odds_Calculator_3-way'!B201="","",'True_Odds_Calculator_3-way'!B201)</f>
        <v>4.24</v>
      </c>
      <c r="C202" s="4">
        <f>IF('True_Odds_Calculator_3-way'!C201="","",'True_Odds_Calculator_3-way'!C201)</f>
        <v>6.86</v>
      </c>
      <c r="D202" s="9">
        <f t="shared" si="52"/>
        <v>0.63590634284439373</v>
      </c>
      <c r="E202" s="9">
        <f t="shared" si="53"/>
        <v>0.22546126331251329</v>
      </c>
      <c r="F202" s="9">
        <f t="shared" si="54"/>
        <v>0.13863239384309303</v>
      </c>
      <c r="G202" s="9">
        <f t="shared" si="55"/>
        <v>1.0602937379665531</v>
      </c>
      <c r="H202" s="9">
        <f t="shared" si="56"/>
        <v>1.5725586185019387</v>
      </c>
      <c r="I202" s="9">
        <f t="shared" si="57"/>
        <v>4.4353517110116325</v>
      </c>
      <c r="J202" s="9">
        <f t="shared" si="58"/>
        <v>7.2133213044840039</v>
      </c>
      <c r="K202" s="11">
        <f t="shared" si="59"/>
        <v>0.64935064935064934</v>
      </c>
      <c r="L202" s="11">
        <f t="shared" si="60"/>
        <v>0.23584905660377356</v>
      </c>
      <c r="M202" s="11">
        <f t="shared" si="61"/>
        <v>0.14577259475218657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-0.22888940642942524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0.21521192927760943</v>
      </c>
      <c r="Q202" s="11">
        <f>2*'OddsRatio_working_3-way'!K202*'OddsRatio_working_3-way'!L202*'OddsRatio_working_3-way'!M202</f>
        <v>4.4649777858425187E-2</v>
      </c>
      <c r="R202" s="11">
        <f t="shared" si="62"/>
        <v>0</v>
      </c>
      <c r="S202" s="11">
        <f t="shared" si="63"/>
        <v>-0.940244166974879</v>
      </c>
      <c r="T202" s="11">
        <f t="shared" si="64"/>
        <v>-0.19507140393669684</v>
      </c>
      <c r="U202" s="11">
        <f>'OddsRatio_working_3-way'!S202-'OddsRatio_working_3-way'!R202^2/3</f>
        <v>-0.940244166974879</v>
      </c>
      <c r="V202" s="11">
        <f>'OddsRatio_working_3-way'!S202*'OddsRatio_working_3-way'!R202/3-2*'OddsRatio_working_3-way'!R202^3/27-'OddsRatio_working_3-way'!T202</f>
        <v>0.19507140393669684</v>
      </c>
      <c r="W202" s="11">
        <f>'OddsRatio_working_3-way'!V202^2+4*'OddsRatio_working_3-way'!U202^3/27</f>
        <v>-8.5092540840676967E-2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0.1754603897426075</v>
      </c>
      <c r="Y202" s="11">
        <f>IF('OddsRatio_working_3-way'!W202&gt;=0,IF('OddsRatio_working_3-way'!V202+SQRT('OddsRatio_working_3-way'!W202)&gt;0,0,PI()),ACOS('OddsRatio_working_3-way'!V202/(2*'OddsRatio_working_3-way'!X202)))</f>
        <v>0.98136975288770512</v>
      </c>
      <c r="Z202" s="11">
        <f>'OddsRatio_working_3-way'!X202^(1/3)*COS('OddsRatio_working_3-way'!Y202/3)</f>
        <v>0.53014686898327656</v>
      </c>
      <c r="AA202" s="11">
        <f>'OddsRatio_working_3-way'!X202^(1/3)*COS(('OddsRatio_working_3-way'!Y202+2*PI())/3)</f>
        <v>-0.42085939253709614</v>
      </c>
      <c r="AB202" s="11">
        <f>'OddsRatio_working_3-way'!X202^(1/3)*COS(('OddsRatio_working_3-way'!Y202+4*PI())/3)</f>
        <v>-0.10928747644618053</v>
      </c>
      <c r="AC202" s="11">
        <f>'OddsRatio_working_3-way'!X202^(1/3)*SIN('OddsRatio_working_3-way'!Y202/3)</f>
        <v>0.17988612962701786</v>
      </c>
      <c r="AD202" s="11">
        <f>'OddsRatio_working_3-way'!X202^(1/3)*SIN(('OddsRatio_working_3-way'!Y202+2*PI())/3)</f>
        <v>0.36917759146278917</v>
      </c>
      <c r="AE202" s="11">
        <f>'OddsRatio_working_3-way'!X202^(1/3)*SIN(('OddsRatio_working_3-way'!Y202+4*PI())/3)</f>
        <v>-0.54906372108980683</v>
      </c>
      <c r="AF202" s="11">
        <f>-'OddsRatio_working_3-way'!U202/(3*'OddsRatio_working_3-way'!X202^(1/3))*COS(('OddsRatio_working_3-way'!Y202)/3)</f>
        <v>0.53014686898327656</v>
      </c>
      <c r="AG202" s="11">
        <f>-'OddsRatio_working_3-way'!U202/(3*'OddsRatio_working_3-way'!X202^(1/3))*COS(('OddsRatio_working_3-way'!Y202+2*PI())/3)</f>
        <v>-0.42085939253709614</v>
      </c>
      <c r="AH202" s="11">
        <f>-'OddsRatio_working_3-way'!U202/(3*'OddsRatio_working_3-way'!X202^(1/3))*COS(('OddsRatio_working_3-way'!Y202+4*PI())/3)</f>
        <v>-0.10928747644618053</v>
      </c>
      <c r="AI202" s="11">
        <f>'OddsRatio_working_3-way'!U202/(3*'OddsRatio_working_3-way'!X202^(1/3))*SIN(('OddsRatio_working_3-way'!Y202)/3)</f>
        <v>-0.17988612962701786</v>
      </c>
      <c r="AJ202" s="11">
        <f>'OddsRatio_working_3-way'!U202/(3*'OddsRatio_working_3-way'!X202^(1/3))*SIN(('OddsRatio_working_3-way'!Y202+2*PI())/3)</f>
        <v>-0.36917759146278917</v>
      </c>
      <c r="AK202" s="11">
        <f>'OddsRatio_working_3-way'!U202/(3*'OddsRatio_working_3-way'!X202^(1/3))*SIN(('OddsRatio_working_3-way'!Y202+4*PI())/3)</f>
        <v>0.54906372108980683</v>
      </c>
      <c r="AL202" s="11">
        <f>'OddsRatio_working_3-way'!Z202+'OddsRatio_working_3-way'!AF202</f>
        <v>1.0602937379665531</v>
      </c>
      <c r="AM202" s="11">
        <f>'OddsRatio_working_3-way'!AA202+'OddsRatio_working_3-way'!AG202</f>
        <v>-0.84171878507419229</v>
      </c>
      <c r="AN202" s="11">
        <f>'OddsRatio_working_3-way'!AB202+'OddsRatio_working_3-way'!AH202</f>
        <v>-0.21857495289236106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1.0602937379665531</v>
      </c>
      <c r="AS202" s="11">
        <f>IF(('OddsRatio_working_3-way'!X202=0),IF(Q202&gt;0,-Q202^(1/3),(-Q202)^(1/3)),'OddsRatio_working_3-way'!AM202-'OddsRatio_working_3-way'!R202/3)</f>
        <v>-0.84171878507419229</v>
      </c>
      <c r="AT202" s="11">
        <f>IF(('OddsRatio_working_3-way'!X202=0),IF(Q202&gt;0,-Q202^(1/3),(-Q202)^(1/3)),'OddsRatio_working_3-way'!AN202-'OddsRatio_working_3-way'!R202/3)</f>
        <v>-0.21857495289236106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IF('True_Odds_Calculator_3-way'!A202="","",'True_Odds_Calculator_3-way'!A202)</f>
        <v>2.88</v>
      </c>
      <c r="B203" s="4">
        <f>IF('True_Odds_Calculator_3-way'!B202="","",'True_Odds_Calculator_3-way'!B202)</f>
        <v>2.95</v>
      </c>
      <c r="C203" s="4">
        <f>IF('True_Odds_Calculator_3-way'!C202="","",'True_Odds_Calculator_3-way'!C202)</f>
        <v>2.93</v>
      </c>
      <c r="D203" s="9">
        <f t="shared" si="52"/>
        <v>0.33799292361313171</v>
      </c>
      <c r="E203" s="9">
        <f t="shared" si="53"/>
        <v>0.32986208716865428</v>
      </c>
      <c r="F203" s="9">
        <f t="shared" si="54"/>
        <v>0.33214498921821412</v>
      </c>
      <c r="G203" s="9">
        <f t="shared" si="55"/>
        <v>1.0418307574187196</v>
      </c>
      <c r="H203" s="9">
        <f t="shared" si="56"/>
        <v>2.9586418239471923</v>
      </c>
      <c r="I203" s="9">
        <f t="shared" si="57"/>
        <v>3.0315699769665034</v>
      </c>
      <c r="J203" s="9">
        <f t="shared" si="58"/>
        <v>3.0107333618181289</v>
      </c>
      <c r="K203" s="11">
        <f t="shared" si="59"/>
        <v>0.34722222222222221</v>
      </c>
      <c r="L203" s="11">
        <f t="shared" si="60"/>
        <v>0.33898305084745761</v>
      </c>
      <c r="M203" s="11">
        <f t="shared" si="61"/>
        <v>0.34129692832764502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-0.28422851468348098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0.2313877480187424</v>
      </c>
      <c r="Q203" s="11">
        <f>2*'OddsRatio_working_3-way'!K203*'OddsRatio_working_3-way'!L203*'OddsRatio_working_3-way'!M203</f>
        <v>8.0342968062063327E-2</v>
      </c>
      <c r="R203" s="11">
        <f t="shared" si="62"/>
        <v>0</v>
      </c>
      <c r="S203" s="11">
        <f t="shared" si="63"/>
        <v>-0.81409055061353552</v>
      </c>
      <c r="T203" s="11">
        <f t="shared" si="64"/>
        <v>-0.28267033007414427</v>
      </c>
      <c r="U203" s="11">
        <f>'OddsRatio_working_3-way'!S203-'OddsRatio_working_3-way'!R203^2/3</f>
        <v>-0.81409055061353552</v>
      </c>
      <c r="V203" s="11">
        <f>'OddsRatio_working_3-way'!S203*'OddsRatio_working_3-way'!R203/3-2*'OddsRatio_working_3-way'!R203^3/27-'OddsRatio_working_3-way'!T203</f>
        <v>0.28267033007414427</v>
      </c>
      <c r="W203" s="11">
        <f>'OddsRatio_working_3-way'!V203^2+4*'OddsRatio_working_3-way'!U203^3/27</f>
        <v>-2.8322932320856697E-5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0.14136021225626619</v>
      </c>
      <c r="Y203" s="11">
        <f>IF('OddsRatio_working_3-way'!W203&gt;=0,IF('OddsRatio_working_3-way'!V203+SQRT('OddsRatio_working_3-way'!W203)&gt;0,0,PI()),ACOS('OddsRatio_working_3-way'!V203/(2*'OddsRatio_working_3-way'!X203)))</f>
        <v>1.8825112253239906E-2</v>
      </c>
      <c r="Z203" s="11">
        <f>'OddsRatio_working_3-way'!X203^(1/3)*COS('OddsRatio_working_3-way'!Y203/3)</f>
        <v>0.52091537870935978</v>
      </c>
      <c r="AA203" s="11">
        <f>'OddsRatio_working_3-way'!X203^(1/3)*COS(('OddsRatio_working_3-way'!Y203+2*PI())/3)</f>
        <v>-0.26328855873476886</v>
      </c>
      <c r="AB203" s="11">
        <f>'OddsRatio_working_3-way'!X203^(1/3)*COS(('OddsRatio_working_3-way'!Y203+4*PI())/3)</f>
        <v>-0.25762681997459103</v>
      </c>
      <c r="AC203" s="11">
        <f>'OddsRatio_working_3-way'!X203^(1/3)*SIN('OddsRatio_working_3-way'!Y203/3)</f>
        <v>3.2688063972701551E-3</v>
      </c>
      <c r="AD203" s="11">
        <f>'OddsRatio_working_3-way'!X203^(1/3)*SIN(('OddsRatio_working_3-way'!Y203+2*PI())/3)</f>
        <v>0.44949154798566199</v>
      </c>
      <c r="AE203" s="11">
        <f>'OddsRatio_working_3-way'!X203^(1/3)*SIN(('OddsRatio_working_3-way'!Y203+4*PI())/3)</f>
        <v>-0.45276035438293205</v>
      </c>
      <c r="AF203" s="11">
        <f>-'OddsRatio_working_3-way'!U203/(3*'OddsRatio_working_3-way'!X203^(1/3))*COS(('OddsRatio_working_3-way'!Y203)/3)</f>
        <v>0.52091537870935978</v>
      </c>
      <c r="AG203" s="11">
        <f>-'OddsRatio_working_3-way'!U203/(3*'OddsRatio_working_3-way'!X203^(1/3))*COS(('OddsRatio_working_3-way'!Y203+2*PI())/3)</f>
        <v>-0.26328855873476886</v>
      </c>
      <c r="AH203" s="11">
        <f>-'OddsRatio_working_3-way'!U203/(3*'OddsRatio_working_3-way'!X203^(1/3))*COS(('OddsRatio_working_3-way'!Y203+4*PI())/3)</f>
        <v>-0.25762681997459103</v>
      </c>
      <c r="AI203" s="11">
        <f>'OddsRatio_working_3-way'!U203/(3*'OddsRatio_working_3-way'!X203^(1/3))*SIN(('OddsRatio_working_3-way'!Y203)/3)</f>
        <v>-3.2688063972701551E-3</v>
      </c>
      <c r="AJ203" s="11">
        <f>'OddsRatio_working_3-way'!U203/(3*'OddsRatio_working_3-way'!X203^(1/3))*SIN(('OddsRatio_working_3-way'!Y203+2*PI())/3)</f>
        <v>-0.44949154798566199</v>
      </c>
      <c r="AK203" s="11">
        <f>'OddsRatio_working_3-way'!U203/(3*'OddsRatio_working_3-way'!X203^(1/3))*SIN(('OddsRatio_working_3-way'!Y203+4*PI())/3)</f>
        <v>0.45276035438293205</v>
      </c>
      <c r="AL203" s="11">
        <f>'OddsRatio_working_3-way'!Z203+'OddsRatio_working_3-way'!AF203</f>
        <v>1.0418307574187196</v>
      </c>
      <c r="AM203" s="11">
        <f>'OddsRatio_working_3-way'!AA203+'OddsRatio_working_3-way'!AG203</f>
        <v>-0.52657711746953773</v>
      </c>
      <c r="AN203" s="11">
        <f>'OddsRatio_working_3-way'!AB203+'OddsRatio_working_3-way'!AH203</f>
        <v>-0.51525363994918205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1.0418307574187196</v>
      </c>
      <c r="AS203" s="11">
        <f>IF(('OddsRatio_working_3-way'!X203=0),IF(Q203&gt;0,-Q203^(1/3),(-Q203)^(1/3)),'OddsRatio_working_3-way'!AM203-'OddsRatio_working_3-way'!R203/3)</f>
        <v>-0.52657711746953773</v>
      </c>
      <c r="AT203" s="11">
        <f>IF(('OddsRatio_working_3-way'!X203=0),IF(Q203&gt;0,-Q203^(1/3),(-Q203)^(1/3)),'OddsRatio_working_3-way'!AN203-'OddsRatio_working_3-way'!R203/3)</f>
        <v>-0.51525363994918205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IF('True_Odds_Calculator_3-way'!A203="","",'True_Odds_Calculator_3-way'!A203)</f>
        <v>1.85</v>
      </c>
      <c r="B204" s="4">
        <f>IF('True_Odds_Calculator_3-way'!B203="","",'True_Odds_Calculator_3-way'!B203)</f>
        <v>3.76</v>
      </c>
      <c r="C204" s="4">
        <f>IF('True_Odds_Calculator_3-way'!C203="","",'True_Odds_Calculator_3-way'!C203)</f>
        <v>4.4400000000000004</v>
      </c>
      <c r="D204" s="9">
        <f t="shared" si="52"/>
        <v>0.52767821835943651</v>
      </c>
      <c r="E204" s="9">
        <f t="shared" si="53"/>
        <v>0.25598860090690778</v>
      </c>
      <c r="F204" s="9">
        <f t="shared" si="54"/>
        <v>0.21633318073365557</v>
      </c>
      <c r="G204" s="9">
        <f t="shared" si="55"/>
        <v>1.0530521536602646</v>
      </c>
      <c r="H204" s="9">
        <f t="shared" si="56"/>
        <v>1.8950943306112247</v>
      </c>
      <c r="I204" s="9">
        <f t="shared" si="57"/>
        <v>3.9064239441023298</v>
      </c>
      <c r="J204" s="9">
        <f t="shared" si="58"/>
        <v>4.6224994085913105</v>
      </c>
      <c r="K204" s="11">
        <f t="shared" si="59"/>
        <v>0.54054054054054046</v>
      </c>
      <c r="L204" s="11">
        <f t="shared" si="60"/>
        <v>0.26595744680851063</v>
      </c>
      <c r="M204" s="11">
        <f t="shared" si="61"/>
        <v>0.2252252252252252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-0.26130270581104387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0.22826880934989041</v>
      </c>
      <c r="Q204" s="11">
        <f>2*'OddsRatio_working_3-way'!K204*'OddsRatio_working_3-way'!L204*'OddsRatio_working_3-way'!M204</f>
        <v>6.4757109035429888E-2</v>
      </c>
      <c r="R204" s="11">
        <f t="shared" si="62"/>
        <v>0</v>
      </c>
      <c r="S204" s="11">
        <f t="shared" si="63"/>
        <v>-0.87357996788199621</v>
      </c>
      <c r="T204" s="11">
        <f t="shared" si="64"/>
        <v>-0.24782410436368682</v>
      </c>
      <c r="U204" s="11">
        <f>'OddsRatio_working_3-way'!S204-'OddsRatio_working_3-way'!R204^2/3</f>
        <v>-0.87357996788199621</v>
      </c>
      <c r="V204" s="11">
        <f>'OddsRatio_working_3-way'!S204*'OddsRatio_working_3-way'!R204/3-2*'OddsRatio_working_3-way'!R204^3/27-'OddsRatio_working_3-way'!T204</f>
        <v>0.24782410436368682</v>
      </c>
      <c r="W204" s="11">
        <f>'OddsRatio_working_3-way'!V204^2+4*'OddsRatio_working_3-way'!U204^3/27</f>
        <v>-3.7348476874843155E-2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0.1571347062065751</v>
      </c>
      <c r="Y204" s="11">
        <f>IF('OddsRatio_working_3-way'!W204&gt;=0,IF('OddsRatio_working_3-way'!V204+SQRT('OddsRatio_working_3-way'!W204)&gt;0,0,PI()),ACOS('OddsRatio_working_3-way'!V204/(2*'OddsRatio_working_3-way'!X204)))</f>
        <v>0.66231273362164789</v>
      </c>
      <c r="Z204" s="11">
        <f>'OddsRatio_working_3-way'!X204^(1/3)*COS('OddsRatio_working_3-way'!Y204/3)</f>
        <v>0.52652607683013219</v>
      </c>
      <c r="AA204" s="11">
        <f>'OddsRatio_working_3-way'!X204^(1/3)*COS(('OddsRatio_working_3-way'!Y204+2*PI())/3)</f>
        <v>-0.36559929681794778</v>
      </c>
      <c r="AB204" s="11">
        <f>'OddsRatio_working_3-way'!X204^(1/3)*COS(('OddsRatio_working_3-way'!Y204+4*PI())/3)</f>
        <v>-0.16092678001218447</v>
      </c>
      <c r="AC204" s="11">
        <f>'OddsRatio_working_3-way'!X204^(1/3)*SIN('OddsRatio_working_3-way'!Y204/3)</f>
        <v>0.11816773267352565</v>
      </c>
      <c r="AD204" s="11">
        <f>'OddsRatio_working_3-way'!X204^(1/3)*SIN(('OddsRatio_working_3-way'!Y204+2*PI())/3)</f>
        <v>0.39690109195308865</v>
      </c>
      <c r="AE204" s="11">
        <f>'OddsRatio_working_3-way'!X204^(1/3)*SIN(('OddsRatio_working_3-way'!Y204+4*PI())/3)</f>
        <v>-0.5150688246266143</v>
      </c>
      <c r="AF204" s="11">
        <f>-'OddsRatio_working_3-way'!U204/(3*'OddsRatio_working_3-way'!X204^(1/3))*COS(('OddsRatio_working_3-way'!Y204)/3)</f>
        <v>0.52652607683013231</v>
      </c>
      <c r="AG204" s="11">
        <f>-'OddsRatio_working_3-way'!U204/(3*'OddsRatio_working_3-way'!X204^(1/3))*COS(('OddsRatio_working_3-way'!Y204+2*PI())/3)</f>
        <v>-0.36559929681794784</v>
      </c>
      <c r="AH204" s="11">
        <f>-'OddsRatio_working_3-way'!U204/(3*'OddsRatio_working_3-way'!X204^(1/3))*COS(('OddsRatio_working_3-way'!Y204+4*PI())/3)</f>
        <v>-0.16092678001218449</v>
      </c>
      <c r="AI204" s="11">
        <f>'OddsRatio_working_3-way'!U204/(3*'OddsRatio_working_3-way'!X204^(1/3))*SIN(('OddsRatio_working_3-way'!Y204)/3)</f>
        <v>-0.11816773267352568</v>
      </c>
      <c r="AJ204" s="11">
        <f>'OddsRatio_working_3-way'!U204/(3*'OddsRatio_working_3-way'!X204^(1/3))*SIN(('OddsRatio_working_3-way'!Y204+2*PI())/3)</f>
        <v>-0.39690109195308876</v>
      </c>
      <c r="AK204" s="11">
        <f>'OddsRatio_working_3-way'!U204/(3*'OddsRatio_working_3-way'!X204^(1/3))*SIN(('OddsRatio_working_3-way'!Y204+4*PI())/3)</f>
        <v>0.51506882462661441</v>
      </c>
      <c r="AL204" s="11">
        <f>'OddsRatio_working_3-way'!Z204+'OddsRatio_working_3-way'!AF204</f>
        <v>1.0530521536602646</v>
      </c>
      <c r="AM204" s="11">
        <f>'OddsRatio_working_3-way'!AA204+'OddsRatio_working_3-way'!AG204</f>
        <v>-0.73119859363589557</v>
      </c>
      <c r="AN204" s="11">
        <f>'OddsRatio_working_3-way'!AB204+'OddsRatio_working_3-way'!AH204</f>
        <v>-0.32185356002436893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1.0530521536602646</v>
      </c>
      <c r="AS204" s="11">
        <f>IF(('OddsRatio_working_3-way'!X204=0),IF(Q204&gt;0,-Q204^(1/3),(-Q204)^(1/3)),'OddsRatio_working_3-way'!AM204-'OddsRatio_working_3-way'!R204/3)</f>
        <v>-0.73119859363589557</v>
      </c>
      <c r="AT204" s="11">
        <f>IF(('OddsRatio_working_3-way'!X204=0),IF(Q204&gt;0,-Q204^(1/3),(-Q204)^(1/3)),'OddsRatio_working_3-way'!AN204-'OddsRatio_working_3-way'!R204/3)</f>
        <v>-0.32185356002436893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IF('True_Odds_Calculator_3-way'!A204="","",'True_Odds_Calculator_3-way'!A204)</f>
        <v>1.37</v>
      </c>
      <c r="B205" s="4">
        <f>IF('True_Odds_Calculator_3-way'!B204="","",'True_Odds_Calculator_3-way'!B204)</f>
        <v>4.8899999999999997</v>
      </c>
      <c r="C205" s="4">
        <f>IF('True_Odds_Calculator_3-way'!C204="","",'True_Odds_Calculator_3-way'!C204)</f>
        <v>9.7100000000000009</v>
      </c>
      <c r="D205" s="9">
        <f t="shared" si="52"/>
        <v>0.71318689029052651</v>
      </c>
      <c r="E205" s="9">
        <f t="shared" si="53"/>
        <v>0.19127469149892359</v>
      </c>
      <c r="F205" s="9">
        <f t="shared" si="54"/>
        <v>9.5538418210549939E-2</v>
      </c>
      <c r="G205" s="9">
        <f t="shared" si="55"/>
        <v>1.0869108467018849</v>
      </c>
      <c r="H205" s="9">
        <f t="shared" si="56"/>
        <v>1.4021570132796977</v>
      </c>
      <c r="I205" s="9">
        <f t="shared" si="57"/>
        <v>5.228083193670332</v>
      </c>
      <c r="J205" s="9">
        <f t="shared" si="58"/>
        <v>10.466993474773417</v>
      </c>
      <c r="K205" s="11">
        <f t="shared" si="59"/>
        <v>0.72992700729927007</v>
      </c>
      <c r="L205" s="11">
        <f t="shared" si="60"/>
        <v>0.20449897750511248</v>
      </c>
      <c r="M205" s="11">
        <f t="shared" si="61"/>
        <v>0.10298661174047373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-0.19271735401040957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0.19938446617914474</v>
      </c>
      <c r="Q205" s="11">
        <f>2*'OddsRatio_working_3-way'!K205*'OddsRatio_working_3-way'!L205*'OddsRatio_working_3-way'!M205</f>
        <v>3.0745484376121009E-2</v>
      </c>
      <c r="R205" s="11">
        <f t="shared" si="62"/>
        <v>0</v>
      </c>
      <c r="S205" s="11">
        <f t="shared" si="63"/>
        <v>-1.0345952869837298</v>
      </c>
      <c r="T205" s="11">
        <f t="shared" si="64"/>
        <v>-0.15953666722956514</v>
      </c>
      <c r="U205" s="11">
        <f>'OddsRatio_working_3-way'!S205-'OddsRatio_working_3-way'!R205^2/3</f>
        <v>-1.0345952869837298</v>
      </c>
      <c r="V205" s="11">
        <f>'OddsRatio_working_3-way'!S205*'OddsRatio_working_3-way'!R205/3-2*'OddsRatio_working_3-way'!R205^3/27-'OddsRatio_working_3-way'!T205</f>
        <v>0.15953666722956514</v>
      </c>
      <c r="W205" s="11">
        <f>'OddsRatio_working_3-way'!V205^2+4*'OddsRatio_working_3-way'!U205^3/27</f>
        <v>-0.13860994327702394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0.20252277123063281</v>
      </c>
      <c r="Y205" s="11">
        <f>IF('OddsRatio_working_3-way'!W205&gt;=0,IF('OddsRatio_working_3-way'!V205+SQRT('OddsRatio_working_3-way'!W205)&gt;0,0,PI()),ACOS('OddsRatio_working_3-way'!V205/(2*'OddsRatio_working_3-way'!X205)))</f>
        <v>1.1659544700568074</v>
      </c>
      <c r="Z205" s="11">
        <f>'OddsRatio_working_3-way'!X205^(1/3)*COS('OddsRatio_working_3-way'!Y205/3)</f>
        <v>0.54345542335094243</v>
      </c>
      <c r="AA205" s="11">
        <f>'OddsRatio_working_3-way'!X205^(1/3)*COS(('OddsRatio_working_3-way'!Y205+2*PI())/3)</f>
        <v>-0.46444764803071281</v>
      </c>
      <c r="AB205" s="11">
        <f>'OddsRatio_working_3-way'!X205^(1/3)*COS(('OddsRatio_working_3-way'!Y205+4*PI())/3)</f>
        <v>-7.9007775320229817E-2</v>
      </c>
      <c r="AC205" s="11">
        <f>'OddsRatio_working_3-way'!X205^(1/3)*SIN('OddsRatio_working_3-way'!Y205/3)</f>
        <v>0.22253381426581254</v>
      </c>
      <c r="AD205" s="11">
        <f>'OddsRatio_working_3-way'!X205^(1/3)*SIN(('OddsRatio_working_3-way'!Y205+2*PI())/3)</f>
        <v>0.35937929531343676</v>
      </c>
      <c r="AE205" s="11">
        <f>'OddsRatio_working_3-way'!X205^(1/3)*SIN(('OddsRatio_working_3-way'!Y205+4*PI())/3)</f>
        <v>-0.58191310957924924</v>
      </c>
      <c r="AF205" s="11">
        <f>-'OddsRatio_working_3-way'!U205/(3*'OddsRatio_working_3-way'!X205^(1/3))*COS(('OddsRatio_working_3-way'!Y205)/3)</f>
        <v>0.54345542335094243</v>
      </c>
      <c r="AG205" s="11">
        <f>-'OddsRatio_working_3-way'!U205/(3*'OddsRatio_working_3-way'!X205^(1/3))*COS(('OddsRatio_working_3-way'!Y205+2*PI())/3)</f>
        <v>-0.46444764803071281</v>
      </c>
      <c r="AH205" s="11">
        <f>-'OddsRatio_working_3-way'!U205/(3*'OddsRatio_working_3-way'!X205^(1/3))*COS(('OddsRatio_working_3-way'!Y205+4*PI())/3)</f>
        <v>-7.9007775320229817E-2</v>
      </c>
      <c r="AI205" s="11">
        <f>'OddsRatio_working_3-way'!U205/(3*'OddsRatio_working_3-way'!X205^(1/3))*SIN(('OddsRatio_working_3-way'!Y205)/3)</f>
        <v>-0.22253381426581254</v>
      </c>
      <c r="AJ205" s="11">
        <f>'OddsRatio_working_3-way'!U205/(3*'OddsRatio_working_3-way'!X205^(1/3))*SIN(('OddsRatio_working_3-way'!Y205+2*PI())/3)</f>
        <v>-0.35937929531343676</v>
      </c>
      <c r="AK205" s="11">
        <f>'OddsRatio_working_3-way'!U205/(3*'OddsRatio_working_3-way'!X205^(1/3))*SIN(('OddsRatio_working_3-way'!Y205+4*PI())/3)</f>
        <v>0.58191310957924924</v>
      </c>
      <c r="AL205" s="11">
        <f>'OddsRatio_working_3-way'!Z205+'OddsRatio_working_3-way'!AF205</f>
        <v>1.0869108467018849</v>
      </c>
      <c r="AM205" s="11">
        <f>'OddsRatio_working_3-way'!AA205+'OddsRatio_working_3-way'!AG205</f>
        <v>-0.92889529606142562</v>
      </c>
      <c r="AN205" s="11">
        <f>'OddsRatio_working_3-way'!AB205+'OddsRatio_working_3-way'!AH205</f>
        <v>-0.15801555064045963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1.0869108467018849</v>
      </c>
      <c r="AS205" s="11">
        <f>IF(('OddsRatio_working_3-way'!X205=0),IF(Q205&gt;0,-Q205^(1/3),(-Q205)^(1/3)),'OddsRatio_working_3-way'!AM205-'OddsRatio_working_3-way'!R205/3)</f>
        <v>-0.92889529606142562</v>
      </c>
      <c r="AT205" s="11">
        <f>IF(('OddsRatio_working_3-way'!X205=0),IF(Q205&gt;0,-Q205^(1/3),(-Q205)^(1/3)),'OddsRatio_working_3-way'!AN205-'OddsRatio_working_3-way'!R205/3)</f>
        <v>-0.15801555064045963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IF('True_Odds_Calculator_3-way'!A205="","",'True_Odds_Calculator_3-way'!A205)</f>
        <v>2.73</v>
      </c>
      <c r="B206" s="4">
        <f>IF('True_Odds_Calculator_3-way'!B205="","",'True_Odds_Calculator_3-way'!B205)</f>
        <v>3.69</v>
      </c>
      <c r="C206" s="4">
        <f>IF('True_Odds_Calculator_3-way'!C205="","",'True_Odds_Calculator_3-way'!C205)</f>
        <v>2.57</v>
      </c>
      <c r="D206" s="9">
        <f t="shared" si="52"/>
        <v>0.3571080601387796</v>
      </c>
      <c r="E206" s="9">
        <f t="shared" si="53"/>
        <v>0.26320858555524718</v>
      </c>
      <c r="F206" s="9">
        <f t="shared" si="54"/>
        <v>0.37968335430597339</v>
      </c>
      <c r="G206" s="9">
        <f t="shared" si="55"/>
        <v>1.0406201358929077</v>
      </c>
      <c r="H206" s="9">
        <f t="shared" si="56"/>
        <v>2.8002728350947308</v>
      </c>
      <c r="I206" s="9">
        <f t="shared" si="57"/>
        <v>3.7992681655519216</v>
      </c>
      <c r="J206" s="9">
        <f t="shared" si="58"/>
        <v>2.6337736133518654</v>
      </c>
      <c r="K206" s="11">
        <f t="shared" si="59"/>
        <v>0.36630036630036628</v>
      </c>
      <c r="L206" s="11">
        <f t="shared" si="60"/>
        <v>0.2710027100271003</v>
      </c>
      <c r="M206" s="11">
        <f t="shared" si="61"/>
        <v>0.38910505836575876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-0.28221227452507724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0.23136874233011656</v>
      </c>
      <c r="Q206" s="11">
        <f>2*'OddsRatio_working_3-way'!K206*'OddsRatio_working_3-way'!L206*'OddsRatio_working_3-way'!M206</f>
        <v>7.7251666888185827E-2</v>
      </c>
      <c r="R206" s="11">
        <f t="shared" si="62"/>
        <v>0</v>
      </c>
      <c r="S206" s="11">
        <f t="shared" si="63"/>
        <v>-0.81983940181013371</v>
      </c>
      <c r="T206" s="11">
        <f t="shared" si="64"/>
        <v>-0.27373602731557051</v>
      </c>
      <c r="U206" s="11">
        <f>'OddsRatio_working_3-way'!S206-'OddsRatio_working_3-way'!R206^2/3</f>
        <v>-0.81983940181013371</v>
      </c>
      <c r="V206" s="11">
        <f>'OddsRatio_working_3-way'!S206*'OddsRatio_working_3-way'!R206/3-2*'OddsRatio_working_3-way'!R206^3/27-'OddsRatio_working_3-way'!T206</f>
        <v>0.27373602731557051</v>
      </c>
      <c r="W206" s="11">
        <f>'OddsRatio_working_3-way'!V206^2+4*'OddsRatio_working_3-way'!U206^3/27</f>
        <v>-6.7047510198647853E-3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0.14286021460712525</v>
      </c>
      <c r="Y206" s="11">
        <f>IF('OddsRatio_working_3-way'!W206&gt;=0,IF('OddsRatio_working_3-way'!V206+SQRT('OddsRatio_working_3-way'!W206)&gt;0,0,PI()),ACOS('OddsRatio_working_3-way'!V206/(2*'OddsRatio_working_3-way'!X206)))</f>
        <v>0.29065805675070289</v>
      </c>
      <c r="Z206" s="11">
        <f>'OddsRatio_working_3-way'!X206^(1/3)*COS('OddsRatio_working_3-way'!Y206/3)</f>
        <v>0.52031006794645396</v>
      </c>
      <c r="AA206" s="11">
        <f>'OddsRatio_working_3-way'!X206^(1/3)*COS(('OddsRatio_working_3-way'!Y206+2*PI())/3)</f>
        <v>-0.3039491585529101</v>
      </c>
      <c r="AB206" s="11">
        <f>'OddsRatio_working_3-way'!X206^(1/3)*COS(('OddsRatio_working_3-way'!Y206+4*PI())/3)</f>
        <v>-0.21636090939354377</v>
      </c>
      <c r="AC206" s="11">
        <f>'OddsRatio_working_3-way'!X206^(1/3)*SIN('OddsRatio_working_3-way'!Y206/3)</f>
        <v>5.0569099230008234E-2</v>
      </c>
      <c r="AD206" s="11">
        <f>'OddsRatio_working_3-way'!X206^(1/3)*SIN(('OddsRatio_working_3-way'!Y206+2*PI())/3)</f>
        <v>0.4253171870714324</v>
      </c>
      <c r="AE206" s="11">
        <f>'OddsRatio_working_3-way'!X206^(1/3)*SIN(('OddsRatio_working_3-way'!Y206+4*PI())/3)</f>
        <v>-0.47588628630144059</v>
      </c>
      <c r="AF206" s="11">
        <f>-'OddsRatio_working_3-way'!U206/(3*'OddsRatio_working_3-way'!X206^(1/3))*COS(('OddsRatio_working_3-way'!Y206)/3)</f>
        <v>0.52031006794645385</v>
      </c>
      <c r="AG206" s="11">
        <f>-'OddsRatio_working_3-way'!U206/(3*'OddsRatio_working_3-way'!X206^(1/3))*COS(('OddsRatio_working_3-way'!Y206+2*PI())/3)</f>
        <v>-0.30394915855291005</v>
      </c>
      <c r="AH206" s="11">
        <f>-'OddsRatio_working_3-way'!U206/(3*'OddsRatio_working_3-way'!X206^(1/3))*COS(('OddsRatio_working_3-way'!Y206+4*PI())/3)</f>
        <v>-0.21636090939354372</v>
      </c>
      <c r="AI206" s="11">
        <f>'OddsRatio_working_3-way'!U206/(3*'OddsRatio_working_3-way'!X206^(1/3))*SIN(('OddsRatio_working_3-way'!Y206)/3)</f>
        <v>-5.056909923000822E-2</v>
      </c>
      <c r="AJ206" s="11">
        <f>'OddsRatio_working_3-way'!U206/(3*'OddsRatio_working_3-way'!X206^(1/3))*SIN(('OddsRatio_working_3-way'!Y206+2*PI())/3)</f>
        <v>-0.42531718707143235</v>
      </c>
      <c r="AK206" s="11">
        <f>'OddsRatio_working_3-way'!U206/(3*'OddsRatio_working_3-way'!X206^(1/3))*SIN(('OddsRatio_working_3-way'!Y206+4*PI())/3)</f>
        <v>0.47588628630144053</v>
      </c>
      <c r="AL206" s="11">
        <f>'OddsRatio_working_3-way'!Z206+'OddsRatio_working_3-way'!AF206</f>
        <v>1.0406201358929077</v>
      </c>
      <c r="AM206" s="11">
        <f>'OddsRatio_working_3-way'!AA206+'OddsRatio_working_3-way'!AG206</f>
        <v>-0.6078983171058201</v>
      </c>
      <c r="AN206" s="11">
        <f>'OddsRatio_working_3-way'!AB206+'OddsRatio_working_3-way'!AH206</f>
        <v>-0.43272181878708749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1.0406201358929077</v>
      </c>
      <c r="AS206" s="11">
        <f>IF(('OddsRatio_working_3-way'!X206=0),IF(Q206&gt;0,-Q206^(1/3),(-Q206)^(1/3)),'OddsRatio_working_3-way'!AM206-'OddsRatio_working_3-way'!R206/3)</f>
        <v>-0.6078983171058201</v>
      </c>
      <c r="AT206" s="11">
        <f>IF(('OddsRatio_working_3-way'!X206=0),IF(Q206&gt;0,-Q206^(1/3),(-Q206)^(1/3)),'OddsRatio_working_3-way'!AN206-'OddsRatio_working_3-way'!R206/3)</f>
        <v>-0.43272181878708749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IF('True_Odds_Calculator_3-way'!A206="","",'True_Odds_Calculator_3-way'!A206)</f>
        <v>4.1900000000000004</v>
      </c>
      <c r="B207" s="4">
        <f>IF('True_Odds_Calculator_3-way'!B206="","",'True_Odds_Calculator_3-way'!B206)</f>
        <v>4.25</v>
      </c>
      <c r="C207" s="4">
        <f>IF('True_Odds_Calculator_3-way'!C206="","",'True_Odds_Calculator_3-way'!C206)</f>
        <v>1.8</v>
      </c>
      <c r="D207" s="9">
        <f t="shared" si="52"/>
        <v>0.22990598757989289</v>
      </c>
      <c r="E207" s="9">
        <f t="shared" si="53"/>
        <v>0.22662345406794884</v>
      </c>
      <c r="F207" s="9">
        <f t="shared" si="54"/>
        <v>0.54347055835215852</v>
      </c>
      <c r="G207" s="9">
        <f t="shared" si="55"/>
        <v>1.0500325975156581</v>
      </c>
      <c r="H207" s="9">
        <f t="shared" si="56"/>
        <v>4.3496039860749498</v>
      </c>
      <c r="I207" s="9">
        <f t="shared" si="57"/>
        <v>4.4126059419258894</v>
      </c>
      <c r="J207" s="9">
        <f t="shared" si="58"/>
        <v>1.8400260780125262</v>
      </c>
      <c r="K207" s="11">
        <f t="shared" si="59"/>
        <v>0.2386634844868735</v>
      </c>
      <c r="L207" s="11">
        <f t="shared" si="60"/>
        <v>0.23529411764705882</v>
      </c>
      <c r="M207" s="11">
        <f t="shared" si="61"/>
        <v>0.55555555555555558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-0.25875489416132413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0.2258723696320214</v>
      </c>
      <c r="Q207" s="11">
        <f>2*'OddsRatio_working_3-way'!K207*'OddsRatio_working_3-way'!L207*'OddsRatio_working_3-way'!M207</f>
        <v>6.2395682218790459E-2</v>
      </c>
      <c r="R207" s="11">
        <f t="shared" si="62"/>
        <v>0</v>
      </c>
      <c r="S207" s="11">
        <f t="shared" si="63"/>
        <v>-0.87292018326501031</v>
      </c>
      <c r="T207" s="11">
        <f t="shared" si="64"/>
        <v>-0.24113817217265485</v>
      </c>
      <c r="U207" s="11">
        <f>'OddsRatio_working_3-way'!S207-'OddsRatio_working_3-way'!R207^2/3</f>
        <v>-0.87292018326501031</v>
      </c>
      <c r="V207" s="11">
        <f>'OddsRatio_working_3-way'!S207*'OddsRatio_working_3-way'!R207/3-2*'OddsRatio_working_3-way'!R207^3/27-'OddsRatio_working_3-way'!T207</f>
        <v>0.24113817217265485</v>
      </c>
      <c r="W207" s="11">
        <f>'OddsRatio_working_3-way'!V207^2+4*'OddsRatio_working_3-way'!U207^3/27</f>
        <v>-4.0394032549249018E-2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0.15695672224216614</v>
      </c>
      <c r="Y207" s="11">
        <f>IF('OddsRatio_working_3-way'!W207&gt;=0,IF('OddsRatio_working_3-way'!V207+SQRT('OddsRatio_working_3-way'!W207)&gt;0,0,PI()),ACOS('OddsRatio_working_3-way'!V207/(2*'OddsRatio_working_3-way'!X207)))</f>
        <v>0.69482194846693168</v>
      </c>
      <c r="Z207" s="11">
        <f>'OddsRatio_working_3-way'!X207^(1/3)*COS('OddsRatio_working_3-way'!Y207/3)</f>
        <v>0.52501629875782907</v>
      </c>
      <c r="AA207" s="11">
        <f>'OddsRatio_working_3-way'!X207^(1/3)*COS(('OddsRatio_working_3-way'!Y207+2*PI())/3)</f>
        <v>-0.36973902340885528</v>
      </c>
      <c r="AB207" s="11">
        <f>'OddsRatio_working_3-way'!X207^(1/3)*COS(('OddsRatio_working_3-way'!Y207+4*PI())/3)</f>
        <v>-0.1552772753489739</v>
      </c>
      <c r="AC207" s="11">
        <f>'OddsRatio_working_3-way'!X207^(1/3)*SIN('OddsRatio_working_3-way'!Y207/3)</f>
        <v>0.12381954797325023</v>
      </c>
      <c r="AD207" s="11">
        <f>'OddsRatio_working_3-way'!X207^(1/3)*SIN(('OddsRatio_working_3-way'!Y207+2*PI())/3)</f>
        <v>0.39276767813853525</v>
      </c>
      <c r="AE207" s="11">
        <f>'OddsRatio_working_3-way'!X207^(1/3)*SIN(('OddsRatio_working_3-way'!Y207+4*PI())/3)</f>
        <v>-0.51658722611178554</v>
      </c>
      <c r="AF207" s="11">
        <f>-'OddsRatio_working_3-way'!U207/(3*'OddsRatio_working_3-way'!X207^(1/3))*COS(('OddsRatio_working_3-way'!Y207)/3)</f>
        <v>0.52501629875782918</v>
      </c>
      <c r="AG207" s="11">
        <f>-'OddsRatio_working_3-way'!U207/(3*'OddsRatio_working_3-way'!X207^(1/3))*COS(('OddsRatio_working_3-way'!Y207+2*PI())/3)</f>
        <v>-0.36973902340885539</v>
      </c>
      <c r="AH207" s="11">
        <f>-'OddsRatio_working_3-way'!U207/(3*'OddsRatio_working_3-way'!X207^(1/3))*COS(('OddsRatio_working_3-way'!Y207+4*PI())/3)</f>
        <v>-0.15527727534897393</v>
      </c>
      <c r="AI207" s="11">
        <f>'OddsRatio_working_3-way'!U207/(3*'OddsRatio_working_3-way'!X207^(1/3))*SIN(('OddsRatio_working_3-way'!Y207)/3)</f>
        <v>-0.12381954797325026</v>
      </c>
      <c r="AJ207" s="11">
        <f>'OddsRatio_working_3-way'!U207/(3*'OddsRatio_working_3-way'!X207^(1/3))*SIN(('OddsRatio_working_3-way'!Y207+2*PI())/3)</f>
        <v>-0.3927676781385353</v>
      </c>
      <c r="AK207" s="11">
        <f>'OddsRatio_working_3-way'!U207/(3*'OddsRatio_working_3-way'!X207^(1/3))*SIN(('OddsRatio_working_3-way'!Y207+4*PI())/3)</f>
        <v>0.51658722611178565</v>
      </c>
      <c r="AL207" s="11">
        <f>'OddsRatio_working_3-way'!Z207+'OddsRatio_working_3-way'!AF207</f>
        <v>1.0500325975156581</v>
      </c>
      <c r="AM207" s="11">
        <f>'OddsRatio_working_3-way'!AA207+'OddsRatio_working_3-way'!AG207</f>
        <v>-0.73947804681771068</v>
      </c>
      <c r="AN207" s="11">
        <f>'OddsRatio_working_3-way'!AB207+'OddsRatio_working_3-way'!AH207</f>
        <v>-0.3105545506979478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1.0500325975156581</v>
      </c>
      <c r="AS207" s="11">
        <f>IF(('OddsRatio_working_3-way'!X207=0),IF(Q207&gt;0,-Q207^(1/3),(-Q207)^(1/3)),'OddsRatio_working_3-way'!AM207-'OddsRatio_working_3-way'!R207/3)</f>
        <v>-0.73947804681771068</v>
      </c>
      <c r="AT207" s="11">
        <f>IF(('OddsRatio_working_3-way'!X207=0),IF(Q207&gt;0,-Q207^(1/3),(-Q207)^(1/3)),'OddsRatio_working_3-way'!AN207-'OddsRatio_working_3-way'!R207/3)</f>
        <v>-0.3105545506979478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IF('True_Odds_Calculator_3-way'!A207="","",'True_Odds_Calculator_3-way'!A207)</f>
        <v>6.23</v>
      </c>
      <c r="B208" s="4">
        <f>IF('True_Odds_Calculator_3-way'!B207="","",'True_Odds_Calculator_3-way'!B207)</f>
        <v>4.71</v>
      </c>
      <c r="C208" s="4">
        <f>IF('True_Odds_Calculator_3-way'!C207="","",'True_Odds_Calculator_3-way'!C207)</f>
        <v>1.52</v>
      </c>
      <c r="D208" s="9">
        <f t="shared" si="52"/>
        <v>0.15276378602010918</v>
      </c>
      <c r="E208" s="9">
        <f t="shared" si="53"/>
        <v>0.20266714204976977</v>
      </c>
      <c r="F208" s="9">
        <f t="shared" si="54"/>
        <v>0.64456907193012114</v>
      </c>
      <c r="G208" s="9">
        <f t="shared" si="55"/>
        <v>1.0604309844905182</v>
      </c>
      <c r="H208" s="9">
        <f t="shared" si="56"/>
        <v>6.5460540488854093</v>
      </c>
      <c r="I208" s="9">
        <f t="shared" si="57"/>
        <v>4.9341989524598224</v>
      </c>
      <c r="J208" s="9">
        <f t="shared" si="58"/>
        <v>1.5514241119350693</v>
      </c>
      <c r="K208" s="11">
        <f t="shared" si="59"/>
        <v>0.16051364365971107</v>
      </c>
      <c r="L208" s="11">
        <f t="shared" si="60"/>
        <v>0.21231422505307856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-0.22621760513069689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0.21209898718025294</v>
      </c>
      <c r="Q208" s="11">
        <f>2*'OddsRatio_working_3-way'!K208*'OddsRatio_working_3-way'!L208*'OddsRatio_working_3-way'!M208</f>
        <v>4.4841223505338888E-2</v>
      </c>
      <c r="R208" s="11">
        <f t="shared" si="62"/>
        <v>0</v>
      </c>
      <c r="S208" s="11">
        <f t="shared" si="63"/>
        <v>-0.9375883325159996</v>
      </c>
      <c r="T208" s="11">
        <f t="shared" si="64"/>
        <v>-0.19822163478139529</v>
      </c>
      <c r="U208" s="11">
        <f>'OddsRatio_working_3-way'!S208-'OddsRatio_working_3-way'!R208^2/3</f>
        <v>-0.9375883325159996</v>
      </c>
      <c r="V208" s="11">
        <f>'OddsRatio_working_3-way'!S208*'OddsRatio_working_3-way'!R208/3-2*'OddsRatio_working_3-way'!R208^3/27-'OddsRatio_working_3-way'!T208</f>
        <v>0.19822163478139529</v>
      </c>
      <c r="W208" s="11">
        <f>'OddsRatio_working_3-way'!V208^2+4*'OddsRatio_working_3-way'!U208^3/27</f>
        <v>-8.281300414485282E-2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0.17471750101253572</v>
      </c>
      <c r="Y208" s="11">
        <f>IF('OddsRatio_working_3-way'!W208&gt;=0,IF('OddsRatio_working_3-way'!V208+SQRT('OddsRatio_working_3-way'!W208)&gt;0,0,PI()),ACOS('OddsRatio_working_3-way'!V208/(2*'OddsRatio_working_3-way'!X208)))</f>
        <v>0.9676174580861745</v>
      </c>
      <c r="Z208" s="11">
        <f>'OddsRatio_working_3-way'!X208^(1/3)*COS('OddsRatio_working_3-way'!Y208/3)</f>
        <v>0.53021549224525921</v>
      </c>
      <c r="AA208" s="11">
        <f>'OddsRatio_working_3-way'!X208^(1/3)*COS(('OddsRatio_working_3-way'!Y208+2*PI())/3)</f>
        <v>-0.41857022351152756</v>
      </c>
      <c r="AB208" s="11">
        <f>'OddsRatio_working_3-way'!X208^(1/3)*COS(('OddsRatio_working_3-way'!Y208+4*PI())/3)</f>
        <v>-0.11164526873373183</v>
      </c>
      <c r="AC208" s="11">
        <f>'OddsRatio_working_3-way'!X208^(1/3)*SIN('OddsRatio_working_3-way'!Y208/3)</f>
        <v>0.17720320526197436</v>
      </c>
      <c r="AD208" s="11">
        <f>'OddsRatio_working_3-way'!X208^(1/3)*SIN(('OddsRatio_working_3-way'!Y208+2*PI())/3)</f>
        <v>0.37057848313347846</v>
      </c>
      <c r="AE208" s="11">
        <f>'OddsRatio_working_3-way'!X208^(1/3)*SIN(('OddsRatio_working_3-way'!Y208+4*PI())/3)</f>
        <v>-0.5477816883954526</v>
      </c>
      <c r="AF208" s="11">
        <f>-'OddsRatio_working_3-way'!U208/(3*'OddsRatio_working_3-way'!X208^(1/3))*COS(('OddsRatio_working_3-way'!Y208)/3)</f>
        <v>0.5302154922452591</v>
      </c>
      <c r="AG208" s="11">
        <f>-'OddsRatio_working_3-way'!U208/(3*'OddsRatio_working_3-way'!X208^(1/3))*COS(('OddsRatio_working_3-way'!Y208+2*PI())/3)</f>
        <v>-0.41857022351152751</v>
      </c>
      <c r="AH208" s="11">
        <f>-'OddsRatio_working_3-way'!U208/(3*'OddsRatio_working_3-way'!X208^(1/3))*COS(('OddsRatio_working_3-way'!Y208+4*PI())/3)</f>
        <v>-0.1116452687337318</v>
      </c>
      <c r="AI208" s="11">
        <f>'OddsRatio_working_3-way'!U208/(3*'OddsRatio_working_3-way'!X208^(1/3))*SIN(('OddsRatio_working_3-way'!Y208)/3)</f>
        <v>-0.17720320526197433</v>
      </c>
      <c r="AJ208" s="11">
        <f>'OddsRatio_working_3-way'!U208/(3*'OddsRatio_working_3-way'!X208^(1/3))*SIN(('OddsRatio_working_3-way'!Y208+2*PI())/3)</f>
        <v>-0.37057848313347841</v>
      </c>
      <c r="AK208" s="11">
        <f>'OddsRatio_working_3-way'!U208/(3*'OddsRatio_working_3-way'!X208^(1/3))*SIN(('OddsRatio_working_3-way'!Y208+4*PI())/3)</f>
        <v>0.54778168839545249</v>
      </c>
      <c r="AL208" s="11">
        <f>'OddsRatio_working_3-way'!Z208+'OddsRatio_working_3-way'!AF208</f>
        <v>1.0604309844905182</v>
      </c>
      <c r="AM208" s="11">
        <f>'OddsRatio_working_3-way'!AA208+'OddsRatio_working_3-way'!AG208</f>
        <v>-0.83714044702305501</v>
      </c>
      <c r="AN208" s="11">
        <f>'OddsRatio_working_3-way'!AB208+'OddsRatio_working_3-way'!AH208</f>
        <v>-0.22329053746746363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1.0604309844905182</v>
      </c>
      <c r="AS208" s="11">
        <f>IF(('OddsRatio_working_3-way'!X208=0),IF(Q208&gt;0,-Q208^(1/3),(-Q208)^(1/3)),'OddsRatio_working_3-way'!AM208-'OddsRatio_working_3-way'!R208/3)</f>
        <v>-0.83714044702305501</v>
      </c>
      <c r="AT208" s="11">
        <f>IF(('OddsRatio_working_3-way'!X208=0),IF(Q208&gt;0,-Q208^(1/3),(-Q208)^(1/3)),'OddsRatio_working_3-way'!AN208-'OddsRatio_working_3-way'!R208/3)</f>
        <v>-0.22329053746746363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IF('True_Odds_Calculator_3-way'!A208="","",'True_Odds_Calculator_3-way'!A208)</f>
        <v>2.34</v>
      </c>
      <c r="B209" s="4">
        <f>IF('True_Odds_Calculator_3-way'!B208="","",'True_Odds_Calculator_3-way'!B208)</f>
        <v>3.68</v>
      </c>
      <c r="C209" s="4">
        <f>IF('True_Odds_Calculator_3-way'!C208="","",'True_Odds_Calculator_3-way'!C208)</f>
        <v>3.05</v>
      </c>
      <c r="D209" s="9">
        <f t="shared" si="52"/>
        <v>0.41736736253717061</v>
      </c>
      <c r="E209" s="9">
        <f t="shared" si="53"/>
        <v>0.26371714613838992</v>
      </c>
      <c r="F209" s="9">
        <f t="shared" si="54"/>
        <v>0.31891549132443953</v>
      </c>
      <c r="G209" s="9">
        <f t="shared" si="55"/>
        <v>1.041769229571242</v>
      </c>
      <c r="H209" s="9">
        <f t="shared" si="56"/>
        <v>2.3959707676254642</v>
      </c>
      <c r="I209" s="9">
        <f t="shared" si="57"/>
        <v>3.7919415352509294</v>
      </c>
      <c r="J209" s="9">
        <f t="shared" si="58"/>
        <v>3.1356269206210454</v>
      </c>
      <c r="K209" s="11">
        <f t="shared" si="59"/>
        <v>0.42735042735042739</v>
      </c>
      <c r="L209" s="11">
        <f t="shared" si="60"/>
        <v>0.27173913043478259</v>
      </c>
      <c r="M209" s="11">
        <f t="shared" si="61"/>
        <v>0.32786885245901642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-0.28030441483755819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0.23111342605284158</v>
      </c>
      <c r="Q209" s="11">
        <f>2*'OddsRatio_working_3-way'!K209*'OddsRatio_working_3-way'!L209*'OddsRatio_working_3-way'!M209</f>
        <v>7.6149399028942868E-2</v>
      </c>
      <c r="R209" s="11">
        <f t="shared" si="62"/>
        <v>0</v>
      </c>
      <c r="S209" s="11">
        <f t="shared" si="63"/>
        <v>-0.82450869062043231</v>
      </c>
      <c r="T209" s="11">
        <f t="shared" si="64"/>
        <v>-0.27166678438893982</v>
      </c>
      <c r="U209" s="11">
        <f>'OddsRatio_working_3-way'!S209-'OddsRatio_working_3-way'!R209^2/3</f>
        <v>-0.82450869062043231</v>
      </c>
      <c r="V209" s="11">
        <f>'OddsRatio_working_3-way'!S209*'OddsRatio_working_3-way'!R209/3-2*'OddsRatio_working_3-way'!R209^3/27-'OddsRatio_working_3-way'!T209</f>
        <v>0.27166678438893982</v>
      </c>
      <c r="W209" s="11">
        <f>'OddsRatio_working_3-way'!V209^2+4*'OddsRatio_working_3-way'!U209^3/27</f>
        <v>-9.2361256626835031E-3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0.14408241339846983</v>
      </c>
      <c r="Y209" s="11">
        <f>IF('OddsRatio_working_3-way'!W209&gt;=0,IF('OddsRatio_working_3-way'!V209+SQRT('OddsRatio_working_3-way'!W209)&gt;0,0,PI()),ACOS('OddsRatio_working_3-way'!V209/(2*'OddsRatio_working_3-way'!X209)))</f>
        <v>0.34002029629871666</v>
      </c>
      <c r="Z209" s="11">
        <f>'OddsRatio_working_3-way'!X209^(1/3)*COS('OddsRatio_working_3-way'!Y209/3)</f>
        <v>0.52088461478562098</v>
      </c>
      <c r="AA209" s="11">
        <f>'OddsRatio_working_3-way'!X209^(1/3)*COS(('OddsRatio_working_3-way'!Y209+2*PI())/3)</f>
        <v>-0.31179000660937273</v>
      </c>
      <c r="AB209" s="11">
        <f>'OddsRatio_working_3-way'!X209^(1/3)*COS(('OddsRatio_working_3-way'!Y209+4*PI())/3)</f>
        <v>-0.20909460817624836</v>
      </c>
      <c r="AC209" s="11">
        <f>'OddsRatio_working_3-way'!X209^(1/3)*SIN('OddsRatio_working_3-way'!Y209/3)</f>
        <v>5.9291215929900457E-2</v>
      </c>
      <c r="AD209" s="11">
        <f>'OddsRatio_working_3-way'!X209^(1/3)*SIN(('OddsRatio_working_3-way'!Y209+2*PI())/3)</f>
        <v>0.421453700879869</v>
      </c>
      <c r="AE209" s="11">
        <f>'OddsRatio_working_3-way'!X209^(1/3)*SIN(('OddsRatio_working_3-way'!Y209+4*PI())/3)</f>
        <v>-0.48074491680976927</v>
      </c>
      <c r="AF209" s="11">
        <f>-'OddsRatio_working_3-way'!U209/(3*'OddsRatio_working_3-way'!X209^(1/3))*COS(('OddsRatio_working_3-way'!Y209)/3)</f>
        <v>0.52088461478562087</v>
      </c>
      <c r="AG209" s="11">
        <f>-'OddsRatio_working_3-way'!U209/(3*'OddsRatio_working_3-way'!X209^(1/3))*COS(('OddsRatio_working_3-way'!Y209+2*PI())/3)</f>
        <v>-0.31179000660937262</v>
      </c>
      <c r="AH209" s="11">
        <f>-'OddsRatio_working_3-way'!U209/(3*'OddsRatio_working_3-way'!X209^(1/3))*COS(('OddsRatio_working_3-way'!Y209+4*PI())/3)</f>
        <v>-0.20909460817624834</v>
      </c>
      <c r="AI209" s="11">
        <f>'OddsRatio_working_3-way'!U209/(3*'OddsRatio_working_3-way'!X209^(1/3))*SIN(('OddsRatio_working_3-way'!Y209)/3)</f>
        <v>-5.9291215929900443E-2</v>
      </c>
      <c r="AJ209" s="11">
        <f>'OddsRatio_working_3-way'!U209/(3*'OddsRatio_working_3-way'!X209^(1/3))*SIN(('OddsRatio_working_3-way'!Y209+2*PI())/3)</f>
        <v>-0.42145370087986894</v>
      </c>
      <c r="AK209" s="11">
        <f>'OddsRatio_working_3-way'!U209/(3*'OddsRatio_working_3-way'!X209^(1/3))*SIN(('OddsRatio_working_3-way'!Y209+4*PI())/3)</f>
        <v>0.48074491680976916</v>
      </c>
      <c r="AL209" s="11">
        <f>'OddsRatio_working_3-way'!Z209+'OddsRatio_working_3-way'!AF209</f>
        <v>1.041769229571242</v>
      </c>
      <c r="AM209" s="11">
        <f>'OddsRatio_working_3-way'!AA209+'OddsRatio_working_3-way'!AG209</f>
        <v>-0.62358001321874534</v>
      </c>
      <c r="AN209" s="11">
        <f>'OddsRatio_working_3-way'!AB209+'OddsRatio_working_3-way'!AH209</f>
        <v>-0.41818921635249673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1.041769229571242</v>
      </c>
      <c r="AS209" s="11">
        <f>IF(('OddsRatio_working_3-way'!X209=0),IF(Q209&gt;0,-Q209^(1/3),(-Q209)^(1/3)),'OddsRatio_working_3-way'!AM209-'OddsRatio_working_3-way'!R209/3)</f>
        <v>-0.62358001321874534</v>
      </c>
      <c r="AT209" s="11">
        <f>IF(('OddsRatio_working_3-way'!X209=0),IF(Q209&gt;0,-Q209^(1/3),(-Q209)^(1/3)),'OddsRatio_working_3-way'!AN209-'OddsRatio_working_3-way'!R209/3)</f>
        <v>-0.41818921635249673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IF('True_Odds_Calculator_3-way'!A209="","",'True_Odds_Calculator_3-way'!A209)</f>
        <v>1.68</v>
      </c>
      <c r="B210" s="4">
        <f>IF('True_Odds_Calculator_3-way'!B209="","",'True_Odds_Calculator_3-way'!B209)</f>
        <v>4.33</v>
      </c>
      <c r="C210" s="4">
        <f>IF('True_Odds_Calculator_3-way'!C209="","",'True_Odds_Calculator_3-way'!C209)</f>
        <v>4.8899999999999997</v>
      </c>
      <c r="D210" s="9">
        <f t="shared" si="52"/>
        <v>0.58237016594501356</v>
      </c>
      <c r="E210" s="9">
        <f t="shared" si="53"/>
        <v>0.22164184714531926</v>
      </c>
      <c r="F210" s="9">
        <f t="shared" si="54"/>
        <v>0.19598798690966734</v>
      </c>
      <c r="G210" s="9">
        <f t="shared" si="55"/>
        <v>1.0545896005378237</v>
      </c>
      <c r="H210" s="9">
        <f t="shared" si="56"/>
        <v>1.7171209283657198</v>
      </c>
      <c r="I210" s="9">
        <f t="shared" si="57"/>
        <v>4.5117833697909537</v>
      </c>
      <c r="J210" s="9">
        <f t="shared" si="58"/>
        <v>5.1023535460921341</v>
      </c>
      <c r="K210" s="11">
        <f t="shared" si="59"/>
        <v>0.59523809523809523</v>
      </c>
      <c r="L210" s="11">
        <f t="shared" si="60"/>
        <v>0.23094688221709006</v>
      </c>
      <c r="M210" s="11">
        <f t="shared" si="61"/>
        <v>0.20449897750511248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-0.24762626681752775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0.22208593454998193</v>
      </c>
      <c r="Q210" s="11">
        <f>2*'OddsRatio_working_3-way'!K210*'OddsRatio_working_3-way'!L210*'OddsRatio_working_3-way'!M210</f>
        <v>5.6224287227843527E-2</v>
      </c>
      <c r="R210" s="11">
        <f t="shared" si="62"/>
        <v>0</v>
      </c>
      <c r="S210" s="11">
        <f t="shared" si="63"/>
        <v>-0.89685935746725076</v>
      </c>
      <c r="T210" s="11">
        <f t="shared" si="64"/>
        <v>-0.22705300189044322</v>
      </c>
      <c r="U210" s="11">
        <f>'OddsRatio_working_3-way'!S210-'OddsRatio_working_3-way'!R210^2/3</f>
        <v>-0.89685935746725076</v>
      </c>
      <c r="V210" s="11">
        <f>'OddsRatio_working_3-way'!S210*'OddsRatio_working_3-way'!R210/3-2*'OddsRatio_working_3-way'!R210^3/27-'OddsRatio_working_3-way'!T210</f>
        <v>0.22705300189044322</v>
      </c>
      <c r="W210" s="11">
        <f>'OddsRatio_working_3-way'!V210^2+4*'OddsRatio_working_3-way'!U210^3/27</f>
        <v>-5.5320243885600036E-2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0.16345741766058036</v>
      </c>
      <c r="Y210" s="11">
        <f>IF('OddsRatio_working_3-way'!W210&gt;=0,IF('OddsRatio_working_3-way'!V210+SQRT('OddsRatio_working_3-way'!W210)&gt;0,0,PI()),ACOS('OddsRatio_working_3-way'!V210/(2*'OddsRatio_working_3-way'!X210)))</f>
        <v>0.8030263195085644</v>
      </c>
      <c r="Z210" s="11">
        <f>'OddsRatio_working_3-way'!X210^(1/3)*COS('OddsRatio_working_3-way'!Y210/3)</f>
        <v>0.52729480026891185</v>
      </c>
      <c r="AA210" s="11">
        <f>'OddsRatio_working_3-way'!X210^(1/3)*COS(('OddsRatio_working_3-way'!Y210+2*PI())/3)</f>
        <v>-0.38888710858923847</v>
      </c>
      <c r="AB210" s="11">
        <f>'OddsRatio_working_3-way'!X210^(1/3)*COS(('OddsRatio_working_3-way'!Y210+4*PI())/3)</f>
        <v>-0.13840769167967348</v>
      </c>
      <c r="AC210" s="11">
        <f>'OddsRatio_working_3-way'!X210^(1/3)*SIN('OddsRatio_working_3-way'!Y210/3)</f>
        <v>0.14461435877919787</v>
      </c>
      <c r="AD210" s="11">
        <f>'OddsRatio_working_3-way'!X210^(1/3)*SIN(('OddsRatio_working_3-way'!Y210+2*PI())/3)</f>
        <v>0.38434351292672031</v>
      </c>
      <c r="AE210" s="11">
        <f>'OddsRatio_working_3-way'!X210^(1/3)*SIN(('OddsRatio_working_3-way'!Y210+4*PI())/3)</f>
        <v>-0.52895787170591824</v>
      </c>
      <c r="AF210" s="11">
        <f>-'OddsRatio_working_3-way'!U210/(3*'OddsRatio_working_3-way'!X210^(1/3))*COS(('OddsRatio_working_3-way'!Y210)/3)</f>
        <v>0.52729480026891185</v>
      </c>
      <c r="AG210" s="11">
        <f>-'OddsRatio_working_3-way'!U210/(3*'OddsRatio_working_3-way'!X210^(1/3))*COS(('OddsRatio_working_3-way'!Y210+2*PI())/3)</f>
        <v>-0.38888710858923847</v>
      </c>
      <c r="AH210" s="11">
        <f>-'OddsRatio_working_3-way'!U210/(3*'OddsRatio_working_3-way'!X210^(1/3))*COS(('OddsRatio_working_3-way'!Y210+4*PI())/3)</f>
        <v>-0.13840769167967348</v>
      </c>
      <c r="AI210" s="11">
        <f>'OddsRatio_working_3-way'!U210/(3*'OddsRatio_working_3-way'!X210^(1/3))*SIN(('OddsRatio_working_3-way'!Y210)/3)</f>
        <v>-0.14461435877919787</v>
      </c>
      <c r="AJ210" s="11">
        <f>'OddsRatio_working_3-way'!U210/(3*'OddsRatio_working_3-way'!X210^(1/3))*SIN(('OddsRatio_working_3-way'!Y210+2*PI())/3)</f>
        <v>-0.38434351292672031</v>
      </c>
      <c r="AK210" s="11">
        <f>'OddsRatio_working_3-way'!U210/(3*'OddsRatio_working_3-way'!X210^(1/3))*SIN(('OddsRatio_working_3-way'!Y210+4*PI())/3)</f>
        <v>0.52895787170591824</v>
      </c>
      <c r="AL210" s="11">
        <f>'OddsRatio_working_3-way'!Z210+'OddsRatio_working_3-way'!AF210</f>
        <v>1.0545896005378237</v>
      </c>
      <c r="AM210" s="11">
        <f>'OddsRatio_working_3-way'!AA210+'OddsRatio_working_3-way'!AG210</f>
        <v>-0.77777421717847695</v>
      </c>
      <c r="AN210" s="11">
        <f>'OddsRatio_working_3-way'!AB210+'OddsRatio_working_3-way'!AH210</f>
        <v>-0.27681538335934697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1.0545896005378237</v>
      </c>
      <c r="AS210" s="11">
        <f>IF(('OddsRatio_working_3-way'!X210=0),IF(Q210&gt;0,-Q210^(1/3),(-Q210)^(1/3)),'OddsRatio_working_3-way'!AM210-'OddsRatio_working_3-way'!R210/3)</f>
        <v>-0.77777421717847695</v>
      </c>
      <c r="AT210" s="11">
        <f>IF(('OddsRatio_working_3-way'!X210=0),IF(Q210&gt;0,-Q210^(1/3),(-Q210)^(1/3)),'OddsRatio_working_3-way'!AN210-'OddsRatio_working_3-way'!R210/3)</f>
        <v>-0.27681538335934697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IF('True_Odds_Calculator_3-way'!A210="","",'True_Odds_Calculator_3-way'!A210)</f>
        <v>2.64</v>
      </c>
      <c r="B211" s="4">
        <f>IF('True_Odds_Calculator_3-way'!B210="","",'True_Odds_Calculator_3-way'!B210)</f>
        <v>3.65</v>
      </c>
      <c r="C211" s="4">
        <f>IF('True_Odds_Calculator_3-way'!C210="","",'True_Odds_Calculator_3-way'!C210)</f>
        <v>2.67</v>
      </c>
      <c r="D211" s="9">
        <f t="shared" si="52"/>
        <v>0.36916803118034486</v>
      </c>
      <c r="E211" s="9">
        <f t="shared" si="53"/>
        <v>0.26587539388383091</v>
      </c>
      <c r="F211" s="9">
        <f t="shared" si="54"/>
        <v>0.36495657493582456</v>
      </c>
      <c r="G211" s="9">
        <f t="shared" si="55"/>
        <v>1.0419473167660886</v>
      </c>
      <c r="H211" s="9">
        <f t="shared" si="56"/>
        <v>2.708793599496385</v>
      </c>
      <c r="I211" s="9">
        <f t="shared" si="57"/>
        <v>3.7611603894301351</v>
      </c>
      <c r="J211" s="9">
        <f t="shared" si="58"/>
        <v>2.7400520189993673</v>
      </c>
      <c r="K211" s="11">
        <f t="shared" si="59"/>
        <v>0.37878787878787878</v>
      </c>
      <c r="L211" s="11">
        <f t="shared" si="60"/>
        <v>0.27397260273972601</v>
      </c>
      <c r="M211" s="11">
        <f t="shared" si="61"/>
        <v>0.37453183520599254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-0.28209678748388933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0.23165314838394721</v>
      </c>
      <c r="Q211" s="11">
        <f>2*'OddsRatio_working_3-way'!K211*'OddsRatio_working_3-way'!L211*'OddsRatio_working_3-way'!M211</f>
        <v>7.773595583353933E-2</v>
      </c>
      <c r="R211" s="11">
        <f t="shared" si="62"/>
        <v>0</v>
      </c>
      <c r="S211" s="11">
        <f t="shared" si="63"/>
        <v>-0.82118322030582147</v>
      </c>
      <c r="T211" s="11">
        <f t="shared" si="64"/>
        <v>-0.27556483902879914</v>
      </c>
      <c r="U211" s="11">
        <f>'OddsRatio_working_3-way'!S211-'OddsRatio_working_3-way'!R211^2/3</f>
        <v>-0.82118322030582147</v>
      </c>
      <c r="V211" s="11">
        <f>'OddsRatio_working_3-way'!S211*'OddsRatio_working_3-way'!R211/3-2*'OddsRatio_working_3-way'!R211^3/27-'OddsRatio_working_3-way'!T211</f>
        <v>0.27556483902879914</v>
      </c>
      <c r="W211" s="11">
        <f>'OddsRatio_working_3-way'!V211^2+4*'OddsRatio_working_3-way'!U211^3/27</f>
        <v>-6.1022769255123649E-3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0.14321160692702281</v>
      </c>
      <c r="Y211" s="11">
        <f>IF('OddsRatio_working_3-way'!W211&gt;=0,IF('OddsRatio_working_3-way'!V211+SQRT('OddsRatio_working_3-way'!W211)&gt;0,0,PI()),ACOS('OddsRatio_working_3-way'!V211/(2*'OddsRatio_working_3-way'!X211)))</f>
        <v>0.27623261831781698</v>
      </c>
      <c r="Z211" s="11">
        <f>'OddsRatio_working_3-way'!X211^(1/3)*COS('OddsRatio_working_3-way'!Y211/3)</f>
        <v>0.52097365838304432</v>
      </c>
      <c r="AA211" s="11">
        <f>'OddsRatio_working_3-way'!X211^(1/3)*COS(('OddsRatio_working_3-way'!Y211+2*PI())/3)</f>
        <v>-0.30214784849849097</v>
      </c>
      <c r="AB211" s="11">
        <f>'OddsRatio_working_3-way'!X211^(1/3)*COS(('OddsRatio_working_3-way'!Y211+4*PI())/3)</f>
        <v>-0.21882580988455352</v>
      </c>
      <c r="AC211" s="11">
        <f>'OddsRatio_working_3-way'!X211^(1/3)*SIN('OddsRatio_working_3-way'!Y211/3)</f>
        <v>4.8106001423185239E-2</v>
      </c>
      <c r="AD211" s="11">
        <f>'OddsRatio_working_3-way'!X211^(1/3)*SIN(('OddsRatio_working_3-way'!Y211+2*PI())/3)</f>
        <v>0.42712342215063959</v>
      </c>
      <c r="AE211" s="11">
        <f>'OddsRatio_working_3-way'!X211^(1/3)*SIN(('OddsRatio_working_3-way'!Y211+4*PI())/3)</f>
        <v>-0.47522942357382475</v>
      </c>
      <c r="AF211" s="11">
        <f>-'OddsRatio_working_3-way'!U211/(3*'OddsRatio_working_3-way'!X211^(1/3))*COS(('OddsRatio_working_3-way'!Y211)/3)</f>
        <v>0.52097365838304432</v>
      </c>
      <c r="AG211" s="11">
        <f>-'OddsRatio_working_3-way'!U211/(3*'OddsRatio_working_3-way'!X211^(1/3))*COS(('OddsRatio_working_3-way'!Y211+2*PI())/3)</f>
        <v>-0.30214784849849097</v>
      </c>
      <c r="AH211" s="11">
        <f>-'OddsRatio_working_3-way'!U211/(3*'OddsRatio_working_3-way'!X211^(1/3))*COS(('OddsRatio_working_3-way'!Y211+4*PI())/3)</f>
        <v>-0.21882580988455352</v>
      </c>
      <c r="AI211" s="11">
        <f>'OddsRatio_working_3-way'!U211/(3*'OddsRatio_working_3-way'!X211^(1/3))*SIN(('OddsRatio_working_3-way'!Y211)/3)</f>
        <v>-4.8106001423185239E-2</v>
      </c>
      <c r="AJ211" s="11">
        <f>'OddsRatio_working_3-way'!U211/(3*'OddsRatio_working_3-way'!X211^(1/3))*SIN(('OddsRatio_working_3-way'!Y211+2*PI())/3)</f>
        <v>-0.42712342215063959</v>
      </c>
      <c r="AK211" s="11">
        <f>'OddsRatio_working_3-way'!U211/(3*'OddsRatio_working_3-way'!X211^(1/3))*SIN(('OddsRatio_working_3-way'!Y211+4*PI())/3)</f>
        <v>0.47522942357382475</v>
      </c>
      <c r="AL211" s="11">
        <f>'OddsRatio_working_3-way'!Z211+'OddsRatio_working_3-way'!AF211</f>
        <v>1.0419473167660886</v>
      </c>
      <c r="AM211" s="11">
        <f>'OddsRatio_working_3-way'!AA211+'OddsRatio_working_3-way'!AG211</f>
        <v>-0.60429569699698193</v>
      </c>
      <c r="AN211" s="11">
        <f>'OddsRatio_working_3-way'!AB211+'OddsRatio_working_3-way'!AH211</f>
        <v>-0.43765161976910705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1.0419473167660886</v>
      </c>
      <c r="AS211" s="11">
        <f>IF(('OddsRatio_working_3-way'!X211=0),IF(Q211&gt;0,-Q211^(1/3),(-Q211)^(1/3)),'OddsRatio_working_3-way'!AM211-'OddsRatio_working_3-way'!R211/3)</f>
        <v>-0.60429569699698193</v>
      </c>
      <c r="AT211" s="11">
        <f>IF(('OddsRatio_working_3-way'!X211=0),IF(Q211&gt;0,-Q211^(1/3),(-Q211)^(1/3)),'OddsRatio_working_3-way'!AN211-'OddsRatio_working_3-way'!R211/3)</f>
        <v>-0.43765161976910705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IF('True_Odds_Calculator_3-way'!A211="","",'True_Odds_Calculator_3-way'!A211)</f>
        <v>1.65</v>
      </c>
      <c r="B212" s="4">
        <f>IF('True_Odds_Calculator_3-way'!B211="","",'True_Odds_Calculator_3-way'!B211)</f>
        <v>3.68</v>
      </c>
      <c r="C212" s="4">
        <f>IF('True_Odds_Calculator_3-way'!C211="","",'True_Odds_Calculator_3-way'!C211)</f>
        <v>5.98</v>
      </c>
      <c r="D212" s="9">
        <f t="shared" si="52"/>
        <v>0.58707145595804289</v>
      </c>
      <c r="E212" s="9">
        <f t="shared" si="53"/>
        <v>0.25640701673960375</v>
      </c>
      <c r="F212" s="9">
        <f t="shared" si="54"/>
        <v>0.15652152730235358</v>
      </c>
      <c r="G212" s="9">
        <f t="shared" si="55"/>
        <v>1.0821079388109012</v>
      </c>
      <c r="H212" s="9">
        <f t="shared" si="56"/>
        <v>1.7033701602270857</v>
      </c>
      <c r="I212" s="9">
        <f t="shared" si="57"/>
        <v>3.9000492760132155</v>
      </c>
      <c r="J212" s="9">
        <f t="shared" si="58"/>
        <v>6.3888975352782875</v>
      </c>
      <c r="K212" s="11">
        <f t="shared" si="59"/>
        <v>0.60606060606060608</v>
      </c>
      <c r="L212" s="11">
        <f t="shared" si="60"/>
        <v>0.27173913043478259</v>
      </c>
      <c r="M212" s="11">
        <f t="shared" si="61"/>
        <v>0.16722408026755853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-0.23891562124076315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0.22885904265866452</v>
      </c>
      <c r="Q212" s="11">
        <f>2*'OddsRatio_working_3-way'!K212*'OddsRatio_working_3-way'!L212*'OddsRatio_working_3-way'!M212</f>
        <v>5.5080395345045628E-2</v>
      </c>
      <c r="R212" s="11">
        <f t="shared" si="62"/>
        <v>0</v>
      </c>
      <c r="S212" s="11">
        <f t="shared" si="63"/>
        <v>-0.95790740458965518</v>
      </c>
      <c r="T212" s="11">
        <f t="shared" si="64"/>
        <v>-0.23054329833686052</v>
      </c>
      <c r="U212" s="11">
        <f>'OddsRatio_working_3-way'!S212-'OddsRatio_working_3-way'!R212^2/3</f>
        <v>-0.95790740458965518</v>
      </c>
      <c r="V212" s="11">
        <f>'OddsRatio_working_3-way'!S212*'OddsRatio_working_3-way'!R212/3-2*'OddsRatio_working_3-way'!R212^3/27-'OddsRatio_working_3-way'!T212</f>
        <v>0.23054329833686052</v>
      </c>
      <c r="W212" s="11">
        <f>'OddsRatio_working_3-way'!V212^2+4*'OddsRatio_working_3-way'!U212^3/27</f>
        <v>-7.7066527508714552E-2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0.18042778327959447</v>
      </c>
      <c r="Y212" s="11">
        <f>IF('OddsRatio_working_3-way'!W212&gt;=0,IF('OddsRatio_working_3-way'!V212+SQRT('OddsRatio_working_3-way'!W212)&gt;0,0,PI()),ACOS('OddsRatio_working_3-way'!V212/(2*'OddsRatio_working_3-way'!X212)))</f>
        <v>0.87775518161779675</v>
      </c>
      <c r="Z212" s="11">
        <f>'OddsRatio_working_3-way'!X212^(1/3)*COS('OddsRatio_working_3-way'!Y212/3)</f>
        <v>0.54105396940545059</v>
      </c>
      <c r="AA212" s="11">
        <f>'OddsRatio_working_3-way'!X212^(1/3)*COS(('OddsRatio_working_3-way'!Y212+2*PI())/3)</f>
        <v>-0.41167337250761421</v>
      </c>
      <c r="AB212" s="11">
        <f>'OddsRatio_working_3-way'!X212^(1/3)*COS(('OddsRatio_working_3-way'!Y212+4*PI())/3)</f>
        <v>-0.12938059689783646</v>
      </c>
      <c r="AC212" s="11">
        <f>'OddsRatio_working_3-way'!X212^(1/3)*SIN('OddsRatio_working_3-way'!Y212/3)</f>
        <v>0.16298180998859185</v>
      </c>
      <c r="AD212" s="11">
        <f>'OddsRatio_working_3-way'!X212^(1/3)*SIN(('OddsRatio_working_3-way'!Y212+2*PI())/3)</f>
        <v>0.3870755773292327</v>
      </c>
      <c r="AE212" s="11">
        <f>'OddsRatio_working_3-way'!X212^(1/3)*SIN(('OddsRatio_working_3-way'!Y212+4*PI())/3)</f>
        <v>-0.55005738731782461</v>
      </c>
      <c r="AF212" s="11">
        <f>-'OddsRatio_working_3-way'!U212/(3*'OddsRatio_working_3-way'!X212^(1/3))*COS(('OddsRatio_working_3-way'!Y212)/3)</f>
        <v>0.54105396940545059</v>
      </c>
      <c r="AG212" s="11">
        <f>-'OddsRatio_working_3-way'!U212/(3*'OddsRatio_working_3-way'!X212^(1/3))*COS(('OddsRatio_working_3-way'!Y212+2*PI())/3)</f>
        <v>-0.41167337250761421</v>
      </c>
      <c r="AH212" s="11">
        <f>-'OddsRatio_working_3-way'!U212/(3*'OddsRatio_working_3-way'!X212^(1/3))*COS(('OddsRatio_working_3-way'!Y212+4*PI())/3)</f>
        <v>-0.12938059689783646</v>
      </c>
      <c r="AI212" s="11">
        <f>'OddsRatio_working_3-way'!U212/(3*'OddsRatio_working_3-way'!X212^(1/3))*SIN(('OddsRatio_working_3-way'!Y212)/3)</f>
        <v>-0.16298180998859185</v>
      </c>
      <c r="AJ212" s="11">
        <f>'OddsRatio_working_3-way'!U212/(3*'OddsRatio_working_3-way'!X212^(1/3))*SIN(('OddsRatio_working_3-way'!Y212+2*PI())/3)</f>
        <v>-0.3870755773292327</v>
      </c>
      <c r="AK212" s="11">
        <f>'OddsRatio_working_3-way'!U212/(3*'OddsRatio_working_3-way'!X212^(1/3))*SIN(('OddsRatio_working_3-way'!Y212+4*PI())/3)</f>
        <v>0.55005738731782461</v>
      </c>
      <c r="AL212" s="11">
        <f>'OddsRatio_working_3-way'!Z212+'OddsRatio_working_3-way'!AF212</f>
        <v>1.0821079388109012</v>
      </c>
      <c r="AM212" s="11">
        <f>'OddsRatio_working_3-way'!AA212+'OddsRatio_working_3-way'!AG212</f>
        <v>-0.82334674501522842</v>
      </c>
      <c r="AN212" s="11">
        <f>'OddsRatio_working_3-way'!AB212+'OddsRatio_working_3-way'!AH212</f>
        <v>-0.25876119379567292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1.0821079388109012</v>
      </c>
      <c r="AS212" s="11">
        <f>IF(('OddsRatio_working_3-way'!X212=0),IF(Q212&gt;0,-Q212^(1/3),(-Q212)^(1/3)),'OddsRatio_working_3-way'!AM212-'OddsRatio_working_3-way'!R212/3)</f>
        <v>-0.82334674501522842</v>
      </c>
      <c r="AT212" s="11">
        <f>IF(('OddsRatio_working_3-way'!X212=0),IF(Q212&gt;0,-Q212^(1/3),(-Q212)^(1/3)),'OddsRatio_working_3-way'!AN212-'OddsRatio_working_3-way'!R212/3)</f>
        <v>-0.25876119379567292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IF('True_Odds_Calculator_3-way'!A212="","",'True_Odds_Calculator_3-way'!A212)</f>
        <v>1.42</v>
      </c>
      <c r="B213" s="4">
        <f>IF('True_Odds_Calculator_3-way'!B212="","",'True_Odds_Calculator_3-way'!B212)</f>
        <v>4.62</v>
      </c>
      <c r="C213" s="4">
        <f>IF('True_Odds_Calculator_3-way'!C212="","",'True_Odds_Calculator_3-way'!C212)</f>
        <v>8.01</v>
      </c>
      <c r="D213" s="9">
        <f t="shared" si="52"/>
        <v>0.68421390606831567</v>
      </c>
      <c r="E213" s="9">
        <f t="shared" si="53"/>
        <v>0.20088551325162135</v>
      </c>
      <c r="F213" s="9">
        <f t="shared" si="54"/>
        <v>0.11490058068006305</v>
      </c>
      <c r="G213" s="9">
        <f t="shared" si="55"/>
        <v>1.0988839097684535</v>
      </c>
      <c r="H213" s="9">
        <f t="shared" si="56"/>
        <v>1.4615312421027504</v>
      </c>
      <c r="I213" s="9">
        <f t="shared" si="57"/>
        <v>4.9779597533618016</v>
      </c>
      <c r="J213" s="9">
        <f t="shared" si="58"/>
        <v>8.7031762074768597</v>
      </c>
      <c r="K213" s="11">
        <f t="shared" si="59"/>
        <v>0.70422535211267612</v>
      </c>
      <c r="L213" s="11">
        <f t="shared" si="60"/>
        <v>0.21645021645021645</v>
      </c>
      <c r="M213" s="11">
        <f t="shared" si="61"/>
        <v>0.12484394506866417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-0.20282105754490631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0.21028071352489774</v>
      </c>
      <c r="Q213" s="11">
        <f>2*'OddsRatio_working_3-way'!K213*'OddsRatio_working_3-way'!L213*'OddsRatio_working_3-way'!M213</f>
        <v>3.80598576515652E-2</v>
      </c>
      <c r="R213" s="11">
        <f t="shared" si="62"/>
        <v>0</v>
      </c>
      <c r="S213" s="11">
        <f t="shared" si="63"/>
        <v>-1.0367794945470088</v>
      </c>
      <c r="T213" s="11">
        <f t="shared" si="64"/>
        <v>-0.1876523972030785</v>
      </c>
      <c r="U213" s="11">
        <f>'OddsRatio_working_3-way'!S213-'OddsRatio_working_3-way'!R213^2/3</f>
        <v>-1.0367794945470088</v>
      </c>
      <c r="V213" s="11">
        <f>'OddsRatio_working_3-way'!S213*'OddsRatio_working_3-way'!R213/3-2*'OddsRatio_working_3-way'!R213^3/27-'OddsRatio_working_3-way'!T213</f>
        <v>0.1876523972030785</v>
      </c>
      <c r="W213" s="11">
        <f>'OddsRatio_working_3-way'!V213^2+4*'OddsRatio_working_3-way'!U213^3/27</f>
        <v>-0.12988975264896391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0.20316444990759694</v>
      </c>
      <c r="Y213" s="11">
        <f>IF('OddsRatio_working_3-way'!W213&gt;=0,IF('OddsRatio_working_3-way'!V213+SQRT('OddsRatio_working_3-way'!W213)&gt;0,0,PI()),ACOS('OddsRatio_working_3-way'!V213/(2*'OddsRatio_working_3-way'!X213)))</f>
        <v>1.0907459036600926</v>
      </c>
      <c r="Z213" s="11">
        <f>'OddsRatio_working_3-way'!X213^(1/3)*COS('OddsRatio_working_3-way'!Y213/3)</f>
        <v>0.54944195488422676</v>
      </c>
      <c r="AA213" s="11">
        <f>'OddsRatio_working_3-way'!X213^(1/3)*COS(('OddsRatio_working_3-way'!Y213+2*PI())/3)</f>
        <v>-0.45577353140504895</v>
      </c>
      <c r="AB213" s="11">
        <f>'OddsRatio_working_3-way'!X213^(1/3)*COS(('OddsRatio_working_3-way'!Y213+4*PI())/3)</f>
        <v>-9.3668423479177934E-2</v>
      </c>
      <c r="AC213" s="11">
        <f>'OddsRatio_working_3-way'!X213^(1/3)*SIN('OddsRatio_working_3-way'!Y213/3)</f>
        <v>0.20906148153594015</v>
      </c>
      <c r="AD213" s="11">
        <f>'OddsRatio_working_3-way'!X213^(1/3)*SIN(('OddsRatio_working_3-way'!Y213+2*PI())/3)</f>
        <v>0.3712999500667537</v>
      </c>
      <c r="AE213" s="11">
        <f>'OddsRatio_working_3-way'!X213^(1/3)*SIN(('OddsRatio_working_3-way'!Y213+4*PI())/3)</f>
        <v>-0.58036143160269382</v>
      </c>
      <c r="AF213" s="11">
        <f>-'OddsRatio_working_3-way'!U213/(3*'OddsRatio_working_3-way'!X213^(1/3))*COS(('OddsRatio_working_3-way'!Y213)/3)</f>
        <v>0.54944195488422676</v>
      </c>
      <c r="AG213" s="11">
        <f>-'OddsRatio_working_3-way'!U213/(3*'OddsRatio_working_3-way'!X213^(1/3))*COS(('OddsRatio_working_3-way'!Y213+2*PI())/3)</f>
        <v>-0.45577353140504895</v>
      </c>
      <c r="AH213" s="11">
        <f>-'OddsRatio_working_3-way'!U213/(3*'OddsRatio_working_3-way'!X213^(1/3))*COS(('OddsRatio_working_3-way'!Y213+4*PI())/3)</f>
        <v>-9.3668423479177934E-2</v>
      </c>
      <c r="AI213" s="11">
        <f>'OddsRatio_working_3-way'!U213/(3*'OddsRatio_working_3-way'!X213^(1/3))*SIN(('OddsRatio_working_3-way'!Y213)/3)</f>
        <v>-0.20906148153594015</v>
      </c>
      <c r="AJ213" s="11">
        <f>'OddsRatio_working_3-way'!U213/(3*'OddsRatio_working_3-way'!X213^(1/3))*SIN(('OddsRatio_working_3-way'!Y213+2*PI())/3)</f>
        <v>-0.3712999500667537</v>
      </c>
      <c r="AK213" s="11">
        <f>'OddsRatio_working_3-way'!U213/(3*'OddsRatio_working_3-way'!X213^(1/3))*SIN(('OddsRatio_working_3-way'!Y213+4*PI())/3)</f>
        <v>0.58036143160269382</v>
      </c>
      <c r="AL213" s="11">
        <f>'OddsRatio_working_3-way'!Z213+'OddsRatio_working_3-way'!AF213</f>
        <v>1.0988839097684535</v>
      </c>
      <c r="AM213" s="11">
        <f>'OddsRatio_working_3-way'!AA213+'OddsRatio_working_3-way'!AG213</f>
        <v>-0.9115470628100979</v>
      </c>
      <c r="AN213" s="11">
        <f>'OddsRatio_working_3-way'!AB213+'OddsRatio_working_3-way'!AH213</f>
        <v>-0.18733684695835587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1.0988839097684535</v>
      </c>
      <c r="AS213" s="11">
        <f>IF(('OddsRatio_working_3-way'!X213=0),IF(Q213&gt;0,-Q213^(1/3),(-Q213)^(1/3)),'OddsRatio_working_3-way'!AM213-'OddsRatio_working_3-way'!R213/3)</f>
        <v>-0.9115470628100979</v>
      </c>
      <c r="AT213" s="11">
        <f>IF(('OddsRatio_working_3-way'!X213=0),IF(Q213&gt;0,-Q213^(1/3),(-Q213)^(1/3)),'OddsRatio_working_3-way'!AN213-'OddsRatio_working_3-way'!R213/3)</f>
        <v>-0.18733684695835587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IF('True_Odds_Calculator_3-way'!A213="","",'True_Odds_Calculator_3-way'!A213)</f>
        <v>3.52</v>
      </c>
      <c r="B214" s="4">
        <f>IF('True_Odds_Calculator_3-way'!B213="","",'True_Odds_Calculator_3-way'!B213)</f>
        <v>3.43</v>
      </c>
      <c r="C214" s="4">
        <f>IF('True_Odds_Calculator_3-way'!C213="","",'True_Odds_Calculator_3-way'!C213)</f>
        <v>2.16</v>
      </c>
      <c r="D214" s="9">
        <f t="shared" si="52"/>
        <v>0.27221922673289273</v>
      </c>
      <c r="E214" s="9">
        <f t="shared" si="53"/>
        <v>0.27948361243186215</v>
      </c>
      <c r="F214" s="9">
        <f t="shared" si="54"/>
        <v>0.44829716083524501</v>
      </c>
      <c r="G214" s="9">
        <f t="shared" si="55"/>
        <v>1.0609165914536689</v>
      </c>
      <c r="H214" s="9">
        <f t="shared" si="56"/>
        <v>3.6735098104632455</v>
      </c>
      <c r="I214" s="9">
        <f t="shared" si="57"/>
        <v>3.578027317232416</v>
      </c>
      <c r="J214" s="9">
        <f t="shared" si="58"/>
        <v>2.2306632460862561</v>
      </c>
      <c r="K214" s="11">
        <f t="shared" si="59"/>
        <v>0.28409090909090912</v>
      </c>
      <c r="L214" s="11">
        <f t="shared" si="60"/>
        <v>0.29154518950437314</v>
      </c>
      <c r="M214" s="11">
        <f t="shared" si="61"/>
        <v>0.46296296296296291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-0.27237940630797774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0.23428834015568711</v>
      </c>
      <c r="Q214" s="11">
        <f>2*'OddsRatio_working_3-way'!K214*'OddsRatio_working_3-way'!L214*'OddsRatio_working_3-way'!M214</f>
        <v>7.6690127710535863E-2</v>
      </c>
      <c r="R214" s="11">
        <f t="shared" si="62"/>
        <v>0</v>
      </c>
      <c r="S214" s="11">
        <f t="shared" si="63"/>
        <v>-0.86015438293003221</v>
      </c>
      <c r="T214" s="11">
        <f t="shared" si="64"/>
        <v>-0.28155626282488772</v>
      </c>
      <c r="U214" s="11">
        <f>'OddsRatio_working_3-way'!S214-'OddsRatio_working_3-way'!R214^2/3</f>
        <v>-0.86015438293003221</v>
      </c>
      <c r="V214" s="11">
        <f>'OddsRatio_working_3-way'!S214*'OddsRatio_working_3-way'!R214/3-2*'OddsRatio_working_3-way'!R214^3/27-'OddsRatio_working_3-way'!T214</f>
        <v>0.28155626282488772</v>
      </c>
      <c r="W214" s="11">
        <f>'OddsRatio_working_3-way'!V214^2+4*'OddsRatio_working_3-way'!U214^3/27</f>
        <v>-1.5007345877532358E-2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0.1535262803345486</v>
      </c>
      <c r="Y214" s="11">
        <f>IF('OddsRatio_working_3-way'!W214&gt;=0,IF('OddsRatio_working_3-way'!V214+SQRT('OddsRatio_working_3-way'!W214)&gt;0,0,PI()),ACOS('OddsRatio_working_3-way'!V214/(2*'OddsRatio_working_3-way'!X214)))</f>
        <v>0.41039227897015795</v>
      </c>
      <c r="Z214" s="11">
        <f>'OddsRatio_working_3-way'!X214^(1/3)*COS('OddsRatio_working_3-way'!Y214/3)</f>
        <v>0.53045829572683445</v>
      </c>
      <c r="AA214" s="11">
        <f>'OddsRatio_working_3-way'!X214^(1/3)*COS(('OddsRatio_working_3-way'!Y214+2*PI())/3)</f>
        <v>-0.32846753101356413</v>
      </c>
      <c r="AB214" s="11">
        <f>'OddsRatio_working_3-way'!X214^(1/3)*COS(('OddsRatio_working_3-way'!Y214+4*PI())/3)</f>
        <v>-0.20199076471327043</v>
      </c>
      <c r="AC214" s="11">
        <f>'OddsRatio_working_3-way'!X214^(1/3)*SIN('OddsRatio_working_3-way'!Y214/3)</f>
        <v>7.3021395069708145E-2</v>
      </c>
      <c r="AD214" s="11">
        <f>'OddsRatio_working_3-way'!X214^(1/3)*SIN(('OddsRatio_working_3-way'!Y214+2*PI())/3)</f>
        <v>0.42287966221278295</v>
      </c>
      <c r="AE214" s="11">
        <f>'OddsRatio_working_3-way'!X214^(1/3)*SIN(('OddsRatio_working_3-way'!Y214+4*PI())/3)</f>
        <v>-0.49590105728249095</v>
      </c>
      <c r="AF214" s="11">
        <f>-'OddsRatio_working_3-way'!U214/(3*'OddsRatio_working_3-way'!X214^(1/3))*COS(('OddsRatio_working_3-way'!Y214)/3)</f>
        <v>0.53045829572683434</v>
      </c>
      <c r="AG214" s="11">
        <f>-'OddsRatio_working_3-way'!U214/(3*'OddsRatio_working_3-way'!X214^(1/3))*COS(('OddsRatio_working_3-way'!Y214+2*PI())/3)</f>
        <v>-0.32846753101356407</v>
      </c>
      <c r="AH214" s="11">
        <f>-'OddsRatio_working_3-way'!U214/(3*'OddsRatio_working_3-way'!X214^(1/3))*COS(('OddsRatio_working_3-way'!Y214+4*PI())/3)</f>
        <v>-0.20199076471327038</v>
      </c>
      <c r="AI214" s="11">
        <f>'OddsRatio_working_3-way'!U214/(3*'OddsRatio_working_3-way'!X214^(1/3))*SIN(('OddsRatio_working_3-way'!Y214)/3)</f>
        <v>-7.3021395069708131E-2</v>
      </c>
      <c r="AJ214" s="11">
        <f>'OddsRatio_working_3-way'!U214/(3*'OddsRatio_working_3-way'!X214^(1/3))*SIN(('OddsRatio_working_3-way'!Y214+2*PI())/3)</f>
        <v>-0.42287966221278289</v>
      </c>
      <c r="AK214" s="11">
        <f>'OddsRatio_working_3-way'!U214/(3*'OddsRatio_working_3-way'!X214^(1/3))*SIN(('OddsRatio_working_3-way'!Y214+4*PI())/3)</f>
        <v>0.49590105728249084</v>
      </c>
      <c r="AL214" s="11">
        <f>'OddsRatio_working_3-way'!Z214+'OddsRatio_working_3-way'!AF214</f>
        <v>1.0609165914536689</v>
      </c>
      <c r="AM214" s="11">
        <f>'OddsRatio_working_3-way'!AA214+'OddsRatio_working_3-way'!AG214</f>
        <v>-0.65693506202712815</v>
      </c>
      <c r="AN214" s="11">
        <f>'OddsRatio_working_3-way'!AB214+'OddsRatio_working_3-way'!AH214</f>
        <v>-0.40398152942654081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1.0609165914536689</v>
      </c>
      <c r="AS214" s="11">
        <f>IF(('OddsRatio_working_3-way'!X214=0),IF(Q214&gt;0,-Q214^(1/3),(-Q214)^(1/3)),'OddsRatio_working_3-way'!AM214-'OddsRatio_working_3-way'!R214/3)</f>
        <v>-0.65693506202712815</v>
      </c>
      <c r="AT214" s="11">
        <f>IF(('OddsRatio_working_3-way'!X214=0),IF(Q214&gt;0,-Q214^(1/3),(-Q214)^(1/3)),'OddsRatio_working_3-way'!AN214-'OddsRatio_working_3-way'!R214/3)</f>
        <v>-0.40398152942654081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IF('True_Odds_Calculator_3-way'!A214="","",'True_Odds_Calculator_3-way'!A214)</f>
        <v>4.25</v>
      </c>
      <c r="B215" s="4">
        <f>IF('True_Odds_Calculator_3-way'!B214="","",'True_Odds_Calculator_3-way'!B214)</f>
        <v>3.38</v>
      </c>
      <c r="C215" s="4">
        <f>IF('True_Odds_Calculator_3-way'!C214="","",'True_Odds_Calculator_3-way'!C214)</f>
        <v>1.94</v>
      </c>
      <c r="D215" s="9">
        <f t="shared" si="52"/>
        <v>0.22227190745554695</v>
      </c>
      <c r="E215" s="9">
        <f t="shared" si="53"/>
        <v>0.28071433874206242</v>
      </c>
      <c r="F215" s="9">
        <f t="shared" si="54"/>
        <v>0.49701375380239043</v>
      </c>
      <c r="G215" s="9">
        <f t="shared" si="55"/>
        <v>1.0766135689009559</v>
      </c>
      <c r="H215" s="9">
        <f t="shared" si="56"/>
        <v>4.4989940989281072</v>
      </c>
      <c r="I215" s="9">
        <f t="shared" si="57"/>
        <v>3.562340293984275</v>
      </c>
      <c r="J215" s="9">
        <f t="shared" si="58"/>
        <v>2.0120167547668988</v>
      </c>
      <c r="K215" s="11">
        <f t="shared" si="59"/>
        <v>0.23529411764705882</v>
      </c>
      <c r="L215" s="11">
        <f t="shared" si="60"/>
        <v>0.29585798816568049</v>
      </c>
      <c r="M215" s="11">
        <f t="shared" si="61"/>
        <v>0.51546391752577325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-0.2609040444091989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0.23575342416598194</v>
      </c>
      <c r="Q215" s="11">
        <f>2*'OddsRatio_working_3-way'!K215*'OddsRatio_working_3-way'!L215*'OddsRatio_working_3-way'!M215</f>
        <v>7.1766643581729656E-2</v>
      </c>
      <c r="R215" s="11">
        <f t="shared" si="62"/>
        <v>0</v>
      </c>
      <c r="S215" s="11">
        <f t="shared" si="63"/>
        <v>-0.90360203001004069</v>
      </c>
      <c r="T215" s="11">
        <f t="shared" si="64"/>
        <v>-0.2750691111141676</v>
      </c>
      <c r="U215" s="11">
        <f>'OddsRatio_working_3-way'!S215-'OddsRatio_working_3-way'!R215^2/3</f>
        <v>-0.90360203001004069</v>
      </c>
      <c r="V215" s="11">
        <f>'OddsRatio_working_3-way'!S215*'OddsRatio_working_3-way'!R215/3-2*'OddsRatio_working_3-way'!R215^3/27-'OddsRatio_working_3-way'!T215</f>
        <v>0.2750691111141676</v>
      </c>
      <c r="W215" s="11">
        <f>'OddsRatio_working_3-way'!V215^2+4*'OddsRatio_working_3-way'!U215^3/27</f>
        <v>-3.3638911686253117E-2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0.16530421015161062</v>
      </c>
      <c r="Y215" s="11">
        <f>IF('OddsRatio_working_3-way'!W215&gt;=0,IF('OddsRatio_working_3-way'!V215+SQRT('OddsRatio_working_3-way'!W215)&gt;0,0,PI()),ACOS('OddsRatio_working_3-way'!V215/(2*'OddsRatio_working_3-way'!X215)))</f>
        <v>0.58807742577219768</v>
      </c>
      <c r="Z215" s="11">
        <f>'OddsRatio_working_3-way'!X215^(1/3)*COS('OddsRatio_working_3-way'!Y215/3)</f>
        <v>0.53830678445047808</v>
      </c>
      <c r="AA215" s="11">
        <f>'OddsRatio_working_3-way'!X215^(1/3)*COS(('OddsRatio_working_3-way'!Y215+2*PI())/3)</f>
        <v>-0.36172694062568722</v>
      </c>
      <c r="AB215" s="11">
        <f>'OddsRatio_working_3-way'!X215^(1/3)*COS(('OddsRatio_working_3-way'!Y215+4*PI())/3)</f>
        <v>-0.17657984382479097</v>
      </c>
      <c r="AC215" s="11">
        <f>'OddsRatio_working_3-way'!X215^(1/3)*SIN('OddsRatio_working_3-way'!Y215/3)</f>
        <v>0.1068947261776753</v>
      </c>
      <c r="AD215" s="11">
        <f>'OddsRatio_working_3-way'!X215^(1/3)*SIN(('OddsRatio_working_3-way'!Y215+2*PI())/3)</f>
        <v>0.41273998727479044</v>
      </c>
      <c r="AE215" s="11">
        <f>'OddsRatio_working_3-way'!X215^(1/3)*SIN(('OddsRatio_working_3-way'!Y215+4*PI())/3)</f>
        <v>-0.5196347134524657</v>
      </c>
      <c r="AF215" s="11">
        <f>-'OddsRatio_working_3-way'!U215/(3*'OddsRatio_working_3-way'!X215^(1/3))*COS(('OddsRatio_working_3-way'!Y215)/3)</f>
        <v>0.53830678445047786</v>
      </c>
      <c r="AG215" s="11">
        <f>-'OddsRatio_working_3-way'!U215/(3*'OddsRatio_working_3-way'!X215^(1/3))*COS(('OddsRatio_working_3-way'!Y215+2*PI())/3)</f>
        <v>-0.36172694062568705</v>
      </c>
      <c r="AH215" s="11">
        <f>-'OddsRatio_working_3-way'!U215/(3*'OddsRatio_working_3-way'!X215^(1/3))*COS(('OddsRatio_working_3-way'!Y215+4*PI())/3)</f>
        <v>-0.17657984382479089</v>
      </c>
      <c r="AI215" s="11">
        <f>'OddsRatio_working_3-way'!U215/(3*'OddsRatio_working_3-way'!X215^(1/3))*SIN(('OddsRatio_working_3-way'!Y215)/3)</f>
        <v>-0.10689472617767526</v>
      </c>
      <c r="AJ215" s="11">
        <f>'OddsRatio_working_3-way'!U215/(3*'OddsRatio_working_3-way'!X215^(1/3))*SIN(('OddsRatio_working_3-way'!Y215+2*PI())/3)</f>
        <v>-0.41273998727479028</v>
      </c>
      <c r="AK215" s="11">
        <f>'OddsRatio_working_3-way'!U215/(3*'OddsRatio_working_3-way'!X215^(1/3))*SIN(('OddsRatio_working_3-way'!Y215+4*PI())/3)</f>
        <v>0.51963471345246548</v>
      </c>
      <c r="AL215" s="11">
        <f>'OddsRatio_working_3-way'!Z215+'OddsRatio_working_3-way'!AF215</f>
        <v>1.0766135689009559</v>
      </c>
      <c r="AM215" s="11">
        <f>'OddsRatio_working_3-way'!AA215+'OddsRatio_working_3-way'!AG215</f>
        <v>-0.72345388125137422</v>
      </c>
      <c r="AN215" s="11">
        <f>'OddsRatio_working_3-way'!AB215+'OddsRatio_working_3-way'!AH215</f>
        <v>-0.35315968764958183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1.0766135689009559</v>
      </c>
      <c r="AS215" s="11">
        <f>IF(('OddsRatio_working_3-way'!X215=0),IF(Q215&gt;0,-Q215^(1/3),(-Q215)^(1/3)),'OddsRatio_working_3-way'!AM215-'OddsRatio_working_3-way'!R215/3)</f>
        <v>-0.72345388125137422</v>
      </c>
      <c r="AT215" s="11">
        <f>IF(('OddsRatio_working_3-way'!X215=0),IF(Q215&gt;0,-Q215^(1/3),(-Q215)^(1/3)),'OddsRatio_working_3-way'!AN215-'OddsRatio_working_3-way'!R215/3)</f>
        <v>-0.35315968764958183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IF('True_Odds_Calculator_3-way'!A215="","",'True_Odds_Calculator_3-way'!A215)</f>
        <v>1.36</v>
      </c>
      <c r="B216" s="4">
        <f>IF('True_Odds_Calculator_3-way'!B215="","",'True_Odds_Calculator_3-way'!B215)</f>
        <v>4.53</v>
      </c>
      <c r="C216" s="4">
        <f>IF('True_Odds_Calculator_3-way'!C215="","",'True_Odds_Calculator_3-way'!C215)</f>
        <v>10.52</v>
      </c>
      <c r="D216" s="9">
        <f t="shared" si="52"/>
        <v>0.71252963653477619</v>
      </c>
      <c r="E216" s="9">
        <f t="shared" si="53"/>
        <v>0.2017733755346178</v>
      </c>
      <c r="F216" s="9">
        <f t="shared" si="54"/>
        <v>8.5696987930605928E-2</v>
      </c>
      <c r="G216" s="9">
        <f t="shared" si="55"/>
        <v>1.1206955422750693</v>
      </c>
      <c r="H216" s="9">
        <f t="shared" si="56"/>
        <v>1.4034503952190251</v>
      </c>
      <c r="I216" s="9">
        <f t="shared" si="57"/>
        <v>4.9560552642309954</v>
      </c>
      <c r="J216" s="9">
        <f t="shared" si="58"/>
        <v>11.669021562458658</v>
      </c>
      <c r="K216" s="11">
        <f t="shared" si="59"/>
        <v>0.73529411764705876</v>
      </c>
      <c r="L216" s="11">
        <f t="shared" si="60"/>
        <v>0.22075055187637968</v>
      </c>
      <c r="M216" s="11">
        <f t="shared" si="61"/>
        <v>9.5057034220532327E-2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-0.18666431647067716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0.20690735438536201</v>
      </c>
      <c r="Q216" s="11">
        <f>2*'OddsRatio_working_3-way'!K216*'OddsRatio_working_3-way'!L216*'OddsRatio_working_3-way'!M216</f>
        <v>3.0858665829285911E-2</v>
      </c>
      <c r="R216" s="11">
        <f t="shared" si="62"/>
        <v>0</v>
      </c>
      <c r="S216" s="11">
        <f t="shared" si="63"/>
        <v>-1.1084462113457276</v>
      </c>
      <c r="T216" s="11">
        <f t="shared" si="64"/>
        <v>-0.16531636261681248</v>
      </c>
      <c r="U216" s="11">
        <f>'OddsRatio_working_3-way'!S216-'OddsRatio_working_3-way'!R216^2/3</f>
        <v>-1.1084462113457276</v>
      </c>
      <c r="V216" s="11">
        <f>'OddsRatio_working_3-way'!S216*'OddsRatio_working_3-way'!R216/3-2*'OddsRatio_working_3-way'!R216^3/27-'OddsRatio_working_3-way'!T216</f>
        <v>0.16531636261681248</v>
      </c>
      <c r="W216" s="11">
        <f>'OddsRatio_working_3-way'!V216^2+4*'OddsRatio_working_3-way'!U216^3/27</f>
        <v>-0.17443283606285637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0.22458981266506156</v>
      </c>
      <c r="Y216" s="11">
        <f>IF('OddsRatio_working_3-way'!W216&gt;=0,IF('OddsRatio_working_3-way'!V216+SQRT('OddsRatio_working_3-way'!W216)&gt;0,0,PI()),ACOS('OddsRatio_working_3-way'!V216/(2*'OddsRatio_working_3-way'!X216)))</f>
        <v>1.1938954431638125</v>
      </c>
      <c r="Z216" s="11">
        <f>'OddsRatio_working_3-way'!X216^(1/3)*COS('OddsRatio_working_3-way'!Y216/3)</f>
        <v>0.56034777113753464</v>
      </c>
      <c r="AA216" s="11">
        <f>'OddsRatio_working_3-way'!X216^(1/3)*COS(('OddsRatio_working_3-way'!Y216+2*PI())/3)</f>
        <v>-0.48418205788627466</v>
      </c>
      <c r="AB216" s="11">
        <f>'OddsRatio_working_3-way'!X216^(1/3)*COS(('OddsRatio_working_3-way'!Y216+4*PI())/3)</f>
        <v>-7.6165713251260189E-2</v>
      </c>
      <c r="AC216" s="11">
        <f>'OddsRatio_working_3-way'!X216^(1/3)*SIN('OddsRatio_working_3-way'!Y216/3)</f>
        <v>0.23556834640879287</v>
      </c>
      <c r="AD216" s="11">
        <f>'OddsRatio_working_3-way'!X216^(1/3)*SIN(('OddsRatio_working_3-way'!Y216+2*PI())/3)</f>
        <v>0.36749123155469732</v>
      </c>
      <c r="AE216" s="11">
        <f>'OddsRatio_working_3-way'!X216^(1/3)*SIN(('OddsRatio_working_3-way'!Y216+4*PI())/3)</f>
        <v>-0.60305957796348997</v>
      </c>
      <c r="AF216" s="11">
        <f>-'OddsRatio_working_3-way'!U216/(3*'OddsRatio_working_3-way'!X216^(1/3))*COS(('OddsRatio_working_3-way'!Y216)/3)</f>
        <v>0.56034777113753453</v>
      </c>
      <c r="AG216" s="11">
        <f>-'OddsRatio_working_3-way'!U216/(3*'OddsRatio_working_3-way'!X216^(1/3))*COS(('OddsRatio_working_3-way'!Y216+2*PI())/3)</f>
        <v>-0.48418205788627455</v>
      </c>
      <c r="AH216" s="11">
        <f>-'OddsRatio_working_3-way'!U216/(3*'OddsRatio_working_3-way'!X216^(1/3))*COS(('OddsRatio_working_3-way'!Y216+4*PI())/3)</f>
        <v>-7.6165713251260175E-2</v>
      </c>
      <c r="AI216" s="11">
        <f>'OddsRatio_working_3-way'!U216/(3*'OddsRatio_working_3-way'!X216^(1/3))*SIN(('OddsRatio_working_3-way'!Y216)/3)</f>
        <v>-0.23556834640879284</v>
      </c>
      <c r="AJ216" s="11">
        <f>'OddsRatio_working_3-way'!U216/(3*'OddsRatio_working_3-way'!X216^(1/3))*SIN(('OddsRatio_working_3-way'!Y216+2*PI())/3)</f>
        <v>-0.36749123155469721</v>
      </c>
      <c r="AK216" s="11">
        <f>'OddsRatio_working_3-way'!U216/(3*'OddsRatio_working_3-way'!X216^(1/3))*SIN(('OddsRatio_working_3-way'!Y216+4*PI())/3)</f>
        <v>0.60305957796348986</v>
      </c>
      <c r="AL216" s="11">
        <f>'OddsRatio_working_3-way'!Z216+'OddsRatio_working_3-way'!AF216</f>
        <v>1.1206955422750693</v>
      </c>
      <c r="AM216" s="11">
        <f>'OddsRatio_working_3-way'!AA216+'OddsRatio_working_3-way'!AG216</f>
        <v>-0.96836411577254922</v>
      </c>
      <c r="AN216" s="11">
        <f>'OddsRatio_working_3-way'!AB216+'OddsRatio_working_3-way'!AH216</f>
        <v>-0.15233142650252035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1.1206955422750693</v>
      </c>
      <c r="AS216" s="11">
        <f>IF(('OddsRatio_working_3-way'!X216=0),IF(Q216&gt;0,-Q216^(1/3),(-Q216)^(1/3)),'OddsRatio_working_3-way'!AM216-'OddsRatio_working_3-way'!R216/3)</f>
        <v>-0.96836411577254922</v>
      </c>
      <c r="AT216" s="11">
        <f>IF(('OddsRatio_working_3-way'!X216=0),IF(Q216&gt;0,-Q216^(1/3),(-Q216)^(1/3)),'OddsRatio_working_3-way'!AN216-'OddsRatio_working_3-way'!R216/3)</f>
        <v>-0.15233142650252035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IF('True_Odds_Calculator_3-way'!A216="","",'True_Odds_Calculator_3-way'!A216)</f>
        <v>4.3099999999999996</v>
      </c>
      <c r="B217" s="4">
        <f>IF('True_Odds_Calculator_3-way'!B216="","",'True_Odds_Calculator_3-way'!B216)</f>
        <v>3.44</v>
      </c>
      <c r="C217" s="4">
        <f>IF('True_Odds_Calculator_3-way'!C216="","",'True_Odds_Calculator_3-way'!C216)</f>
        <v>1.91</v>
      </c>
      <c r="D217" s="9">
        <f t="shared" si="52"/>
        <v>0.21913594750184548</v>
      </c>
      <c r="E217" s="9">
        <f t="shared" si="53"/>
        <v>0.27572670710484143</v>
      </c>
      <c r="F217" s="9">
        <f t="shared" si="54"/>
        <v>0.50513734539331323</v>
      </c>
      <c r="G217" s="9">
        <f t="shared" si="55"/>
        <v>1.0765490215913105</v>
      </c>
      <c r="H217" s="9">
        <f t="shared" si="56"/>
        <v>4.5633772614672381</v>
      </c>
      <c r="I217" s="9">
        <f t="shared" si="57"/>
        <v>3.6267796126827978</v>
      </c>
      <c r="J217" s="9">
        <f t="shared" si="58"/>
        <v>1.9796596096480923</v>
      </c>
      <c r="K217" s="11">
        <f t="shared" si="59"/>
        <v>0.23201856148491881</v>
      </c>
      <c r="L217" s="11">
        <f t="shared" si="60"/>
        <v>0.29069767441860467</v>
      </c>
      <c r="M217" s="11">
        <f t="shared" si="61"/>
        <v>0.52356020942408377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-0.25953153325199185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0.23518257936952985</v>
      </c>
      <c r="Q217" s="11">
        <f>2*'OddsRatio_working_3-way'!K217*'OddsRatio_working_3-way'!L217*'OddsRatio_working_3-way'!M217</f>
        <v>7.0625399210069051E-2</v>
      </c>
      <c r="R217" s="11">
        <f t="shared" si="62"/>
        <v>0</v>
      </c>
      <c r="S217" s="11">
        <f t="shared" si="63"/>
        <v>-0.90618113499595287</v>
      </c>
      <c r="T217" s="11">
        <f t="shared" si="64"/>
        <v>-0.27212646696575171</v>
      </c>
      <c r="U217" s="11">
        <f>'OddsRatio_working_3-way'!S217-'OddsRatio_working_3-way'!R217^2/3</f>
        <v>-0.90618113499595287</v>
      </c>
      <c r="V217" s="11">
        <f>'OddsRatio_working_3-way'!S217*'OddsRatio_working_3-way'!R217/3-2*'OddsRatio_working_3-way'!R217^3/27-'OddsRatio_working_3-way'!T217</f>
        <v>0.27212646696575171</v>
      </c>
      <c r="W217" s="11">
        <f>'OddsRatio_working_3-way'!V217^2+4*'OddsRatio_working_3-way'!U217^3/27</f>
        <v>-3.618771213374937E-2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0.16601244392892037</v>
      </c>
      <c r="Y217" s="11">
        <f>IF('OddsRatio_working_3-way'!W217&gt;=0,IF('OddsRatio_working_3-way'!V217+SQRT('OddsRatio_working_3-way'!W217)&gt;0,0,PI()),ACOS('OddsRatio_working_3-way'!V217/(2*'OddsRatio_working_3-way'!X217)))</f>
        <v>0.6100897612228855</v>
      </c>
      <c r="Z217" s="11">
        <f>'OddsRatio_working_3-way'!X217^(1/3)*COS('OddsRatio_working_3-way'!Y217/3)</f>
        <v>0.53827451079565525</v>
      </c>
      <c r="AA217" s="11">
        <f>'OddsRatio_working_3-way'!X217^(1/3)*COS(('OddsRatio_working_3-way'!Y217+2*PI())/3)</f>
        <v>-0.36526579964854328</v>
      </c>
      <c r="AB217" s="11">
        <f>'OddsRatio_working_3-way'!X217^(1/3)*COS(('OddsRatio_working_3-way'!Y217+4*PI())/3)</f>
        <v>-0.17300871114711205</v>
      </c>
      <c r="AC217" s="11">
        <f>'OddsRatio_working_3-way'!X217^(1/3)*SIN('OddsRatio_working_3-way'!Y217/3)</f>
        <v>0.11099968179991511</v>
      </c>
      <c r="AD217" s="11">
        <f>'OddsRatio_working_3-way'!X217^(1/3)*SIN(('OddsRatio_working_3-way'!Y217+2*PI())/3)</f>
        <v>0.41065955965872092</v>
      </c>
      <c r="AE217" s="11">
        <f>'OddsRatio_working_3-way'!X217^(1/3)*SIN(('OddsRatio_working_3-way'!Y217+4*PI())/3)</f>
        <v>-0.52165924145863596</v>
      </c>
      <c r="AF217" s="11">
        <f>-'OddsRatio_working_3-way'!U217/(3*'OddsRatio_working_3-way'!X217^(1/3))*COS(('OddsRatio_working_3-way'!Y217)/3)</f>
        <v>0.53827451079565525</v>
      </c>
      <c r="AG217" s="11">
        <f>-'OddsRatio_working_3-way'!U217/(3*'OddsRatio_working_3-way'!X217^(1/3))*COS(('OddsRatio_working_3-way'!Y217+2*PI())/3)</f>
        <v>-0.36526579964854328</v>
      </c>
      <c r="AH217" s="11">
        <f>-'OddsRatio_working_3-way'!U217/(3*'OddsRatio_working_3-way'!X217^(1/3))*COS(('OddsRatio_working_3-way'!Y217+4*PI())/3)</f>
        <v>-0.17300871114711205</v>
      </c>
      <c r="AI217" s="11">
        <f>'OddsRatio_working_3-way'!U217/(3*'OddsRatio_working_3-way'!X217^(1/3))*SIN(('OddsRatio_working_3-way'!Y217)/3)</f>
        <v>-0.11099968179991511</v>
      </c>
      <c r="AJ217" s="11">
        <f>'OddsRatio_working_3-way'!U217/(3*'OddsRatio_working_3-way'!X217^(1/3))*SIN(('OddsRatio_working_3-way'!Y217+2*PI())/3)</f>
        <v>-0.41065955965872092</v>
      </c>
      <c r="AK217" s="11">
        <f>'OddsRatio_working_3-way'!U217/(3*'OddsRatio_working_3-way'!X217^(1/3))*SIN(('OddsRatio_working_3-way'!Y217+4*PI())/3)</f>
        <v>0.52165924145863596</v>
      </c>
      <c r="AL217" s="11">
        <f>'OddsRatio_working_3-way'!Z217+'OddsRatio_working_3-way'!AF217</f>
        <v>1.0765490215913105</v>
      </c>
      <c r="AM217" s="11">
        <f>'OddsRatio_working_3-way'!AA217+'OddsRatio_working_3-way'!AG217</f>
        <v>-0.73053159929708655</v>
      </c>
      <c r="AN217" s="11">
        <f>'OddsRatio_working_3-way'!AB217+'OddsRatio_working_3-way'!AH217</f>
        <v>-0.34601742229422411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1.0765490215913105</v>
      </c>
      <c r="AS217" s="11">
        <f>IF(('OddsRatio_working_3-way'!X217=0),IF(Q217&gt;0,-Q217^(1/3),(-Q217)^(1/3)),'OddsRatio_working_3-way'!AM217-'OddsRatio_working_3-way'!R217/3)</f>
        <v>-0.73053159929708655</v>
      </c>
      <c r="AT217" s="11">
        <f>IF(('OddsRatio_working_3-way'!X217=0),IF(Q217&gt;0,-Q217^(1/3),(-Q217)^(1/3)),'OddsRatio_working_3-way'!AN217-'OddsRatio_working_3-way'!R217/3)</f>
        <v>-0.34601742229422411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IF('True_Odds_Calculator_3-way'!A217="","",'True_Odds_Calculator_3-way'!A217)</f>
        <v>3.81</v>
      </c>
      <c r="B218" s="4">
        <f>IF('True_Odds_Calculator_3-way'!B217="","",'True_Odds_Calculator_3-way'!B217)</f>
        <v>3.03</v>
      </c>
      <c r="C218" s="4">
        <f>IF('True_Odds_Calculator_3-way'!C217="","",'True_Odds_Calculator_3-way'!C217)</f>
        <v>2.13</v>
      </c>
      <c r="D218" s="9">
        <f t="shared" si="52"/>
        <v>0.24455900162741664</v>
      </c>
      <c r="E218" s="9">
        <f t="shared" si="53"/>
        <v>0.30944902906543997</v>
      </c>
      <c r="F218" s="9">
        <f t="shared" si="54"/>
        <v>0.44599196930714352</v>
      </c>
      <c r="G218" s="9">
        <f t="shared" si="55"/>
        <v>1.0992856985634714</v>
      </c>
      <c r="H218" s="9">
        <f t="shared" si="56"/>
        <v>4.0889928129633546</v>
      </c>
      <c r="I218" s="9">
        <f t="shared" si="57"/>
        <v>3.2315499680838471</v>
      </c>
      <c r="J218" s="9">
        <f t="shared" si="58"/>
        <v>2.2421928393767221</v>
      </c>
      <c r="K218" s="11">
        <f t="shared" si="59"/>
        <v>0.26246719160104987</v>
      </c>
      <c r="L218" s="11">
        <f t="shared" si="60"/>
        <v>0.33003300330033003</v>
      </c>
      <c r="M218" s="11">
        <f t="shared" si="61"/>
        <v>0.46948356807511737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-0.26214018022999308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0.24278794742067086</v>
      </c>
      <c r="Q218" s="11">
        <f>2*'OddsRatio_working_3-way'!K218*'OddsRatio_working_3-way'!L218*'OddsRatio_working_3-way'!M218</f>
        <v>8.133599578581939E-2</v>
      </c>
      <c r="R218" s="11">
        <f t="shared" si="62"/>
        <v>0</v>
      </c>
      <c r="S218" s="11">
        <f t="shared" si="63"/>
        <v>-0.92617601470959843</v>
      </c>
      <c r="T218" s="11">
        <f t="shared" si="64"/>
        <v>-0.31027672184576166</v>
      </c>
      <c r="U218" s="11">
        <f>'OddsRatio_working_3-way'!S218-'OddsRatio_working_3-way'!R218^2/3</f>
        <v>-0.92617601470959843</v>
      </c>
      <c r="V218" s="11">
        <f>'OddsRatio_working_3-way'!S218*'OddsRatio_working_3-way'!R218/3-2*'OddsRatio_working_3-way'!R218^3/27-'OddsRatio_working_3-way'!T218</f>
        <v>0.31027672184576166</v>
      </c>
      <c r="W218" s="11">
        <f>'OddsRatio_working_3-way'!V218^2+4*'OddsRatio_working_3-way'!U218^3/27</f>
        <v>-2.1428451767840209E-2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0.17153723785755118</v>
      </c>
      <c r="Y218" s="11">
        <f>IF('OddsRatio_working_3-way'!W218&gt;=0,IF('OddsRatio_working_3-way'!V218+SQRT('OddsRatio_working_3-way'!W218)&gt;0,0,PI()),ACOS('OddsRatio_working_3-way'!V218/(2*'OddsRatio_working_3-way'!X218)))</f>
        <v>0.44082376118642852</v>
      </c>
      <c r="Z218" s="11">
        <f>'OddsRatio_working_3-way'!X218^(1/3)*COS('OddsRatio_working_3-way'!Y218/3)</f>
        <v>0.54964284928173568</v>
      </c>
      <c r="AA218" s="11">
        <f>'OddsRatio_working_3-way'!X218^(1/3)*COS(('OddsRatio_working_3-way'!Y218+2*PI())/3)</f>
        <v>-0.34527394306633669</v>
      </c>
      <c r="AB218" s="11">
        <f>'OddsRatio_working_3-way'!X218^(1/3)*COS(('OddsRatio_working_3-way'!Y218+4*PI())/3)</f>
        <v>-0.2043689062153986</v>
      </c>
      <c r="AC218" s="11">
        <f>'OddsRatio_working_3-way'!X218^(1/3)*SIN('OddsRatio_working_3-way'!Y218/3)</f>
        <v>8.135156095606319E-2</v>
      </c>
      <c r="AD218" s="11">
        <f>'OddsRatio_working_3-way'!X218^(1/3)*SIN(('OddsRatio_working_3-way'!Y218+2*PI())/3)</f>
        <v>0.43532889000841296</v>
      </c>
      <c r="AE218" s="11">
        <f>'OddsRatio_working_3-way'!X218^(1/3)*SIN(('OddsRatio_working_3-way'!Y218+4*PI())/3)</f>
        <v>-0.51668045096447612</v>
      </c>
      <c r="AF218" s="11">
        <f>-'OddsRatio_working_3-way'!U218/(3*'OddsRatio_working_3-way'!X218^(1/3))*COS(('OddsRatio_working_3-way'!Y218)/3)</f>
        <v>0.54964284928173568</v>
      </c>
      <c r="AG218" s="11">
        <f>-'OddsRatio_working_3-way'!U218/(3*'OddsRatio_working_3-way'!X218^(1/3))*COS(('OddsRatio_working_3-way'!Y218+2*PI())/3)</f>
        <v>-0.34527394306633669</v>
      </c>
      <c r="AH218" s="11">
        <f>-'OddsRatio_working_3-way'!U218/(3*'OddsRatio_working_3-way'!X218^(1/3))*COS(('OddsRatio_working_3-way'!Y218+4*PI())/3)</f>
        <v>-0.2043689062153986</v>
      </c>
      <c r="AI218" s="11">
        <f>'OddsRatio_working_3-way'!U218/(3*'OddsRatio_working_3-way'!X218^(1/3))*SIN(('OddsRatio_working_3-way'!Y218)/3)</f>
        <v>-8.135156095606319E-2</v>
      </c>
      <c r="AJ218" s="11">
        <f>'OddsRatio_working_3-way'!U218/(3*'OddsRatio_working_3-way'!X218^(1/3))*SIN(('OddsRatio_working_3-way'!Y218+2*PI())/3)</f>
        <v>-0.43532889000841296</v>
      </c>
      <c r="AK218" s="11">
        <f>'OddsRatio_working_3-way'!U218/(3*'OddsRatio_working_3-way'!X218^(1/3))*SIN(('OddsRatio_working_3-way'!Y218+4*PI())/3)</f>
        <v>0.51668045096447612</v>
      </c>
      <c r="AL218" s="11">
        <f>'OddsRatio_working_3-way'!Z218+'OddsRatio_working_3-way'!AF218</f>
        <v>1.0992856985634714</v>
      </c>
      <c r="AM218" s="11">
        <f>'OddsRatio_working_3-way'!AA218+'OddsRatio_working_3-way'!AG218</f>
        <v>-0.69054788613267337</v>
      </c>
      <c r="AN218" s="11">
        <f>'OddsRatio_working_3-way'!AB218+'OddsRatio_working_3-way'!AH218</f>
        <v>-0.40873781243079721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1.0992856985634714</v>
      </c>
      <c r="AS218" s="11">
        <f>IF(('OddsRatio_working_3-way'!X218=0),IF(Q218&gt;0,-Q218^(1/3),(-Q218)^(1/3)),'OddsRatio_working_3-way'!AM218-'OddsRatio_working_3-way'!R218/3)</f>
        <v>-0.69054788613267337</v>
      </c>
      <c r="AT218" s="11">
        <f>IF(('OddsRatio_working_3-way'!X218=0),IF(Q218&gt;0,-Q218^(1/3),(-Q218)^(1/3)),'OddsRatio_working_3-way'!AN218-'OddsRatio_working_3-way'!R218/3)</f>
        <v>-0.40873781243079721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IF('True_Odds_Calculator_3-way'!A218="","",'True_Odds_Calculator_3-way'!A218)</f>
        <v>2.08</v>
      </c>
      <c r="B219" s="4">
        <f>IF('True_Odds_Calculator_3-way'!B218="","",'True_Odds_Calculator_3-way'!B218)</f>
        <v>3.3</v>
      </c>
      <c r="C219" s="4">
        <f>IF('True_Odds_Calculator_3-way'!C218="","",'True_Odds_Calculator_3-way'!C218)</f>
        <v>4.07</v>
      </c>
      <c r="D219" s="9">
        <f t="shared" si="52"/>
        <v>0.46930727065896816</v>
      </c>
      <c r="E219" s="9">
        <f t="shared" si="53"/>
        <v>0.29341126011425006</v>
      </c>
      <c r="F219" s="9">
        <f t="shared" si="54"/>
        <v>0.23728146922678167</v>
      </c>
      <c r="G219" s="9">
        <f t="shared" si="55"/>
        <v>1.0470371705669237</v>
      </c>
      <c r="H219" s="9">
        <f t="shared" si="56"/>
        <v>2.1308001442122779</v>
      </c>
      <c r="I219" s="9">
        <f t="shared" si="57"/>
        <v>3.4081854923039239</v>
      </c>
      <c r="J219" s="9">
        <f t="shared" si="58"/>
        <v>4.2144041136404562</v>
      </c>
      <c r="K219" s="11">
        <f t="shared" si="59"/>
        <v>0.48076923076923073</v>
      </c>
      <c r="L219" s="11">
        <f t="shared" si="60"/>
        <v>0.30303030303030304</v>
      </c>
      <c r="M219" s="11">
        <f t="shared" si="61"/>
        <v>0.24570024570024568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-0.27297211388120468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0.23088091269909444</v>
      </c>
      <c r="Q219" s="11">
        <f>2*'OddsRatio_working_3-way'!K219*'OddsRatio_working_3-way'!L219*'OddsRatio_working_3-way'!M219</f>
        <v>7.1590980681889752E-2</v>
      </c>
      <c r="R219" s="11">
        <f t="shared" si="62"/>
        <v>0</v>
      </c>
      <c r="S219" s="11">
        <f t="shared" si="63"/>
        <v>-0.8458040252403658</v>
      </c>
      <c r="T219" s="11">
        <f t="shared" si="64"/>
        <v>-0.26226481402802038</v>
      </c>
      <c r="U219" s="11">
        <f>'OddsRatio_working_3-way'!S219-'OddsRatio_working_3-way'!R219^2/3</f>
        <v>-0.8458040252403658</v>
      </c>
      <c r="V219" s="11">
        <f>'OddsRatio_working_3-way'!S219*'OddsRatio_working_3-way'!R219/3-2*'OddsRatio_working_3-way'!R219^3/27-'OddsRatio_working_3-way'!T219</f>
        <v>0.26226481402802038</v>
      </c>
      <c r="W219" s="11">
        <f>'OddsRatio_working_3-way'!V219^2+4*'OddsRatio_working_3-way'!U219^3/27</f>
        <v>-2.0857914975288244E-2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0.14970032369073252</v>
      </c>
      <c r="Y219" s="11">
        <f>IF('OddsRatio_working_3-way'!W219&gt;=0,IF('OddsRatio_working_3-way'!V219+SQRT('OddsRatio_working_3-way'!W219)&gt;0,0,PI()),ACOS('OddsRatio_working_3-way'!V219/(2*'OddsRatio_working_3-way'!X219)))</f>
        <v>0.50336135306667007</v>
      </c>
      <c r="Z219" s="11">
        <f>'OddsRatio_working_3-way'!X219^(1/3)*COS('OddsRatio_working_3-way'!Y219/3)</f>
        <v>0.52351858528346185</v>
      </c>
      <c r="AA219" s="11">
        <f>'OddsRatio_working_3-way'!X219^(1/3)*COS(('OddsRatio_working_3-way'!Y219+2*PI())/3)</f>
        <v>-0.33855268075030098</v>
      </c>
      <c r="AB219" s="11">
        <f>'OddsRatio_working_3-way'!X219^(1/3)*COS(('OddsRatio_working_3-way'!Y219+4*PI())/3)</f>
        <v>-0.18496590453316097</v>
      </c>
      <c r="AC219" s="11">
        <f>'OddsRatio_working_3-way'!X219^(1/3)*SIN('OddsRatio_working_3-way'!Y219/3)</f>
        <v>8.8673366592932609E-2</v>
      </c>
      <c r="AD219" s="11">
        <f>'OddsRatio_working_3-way'!X219^(1/3)*SIN(('OddsRatio_working_3-way'!Y219+2*PI())/3)</f>
        <v>0.40904371091230174</v>
      </c>
      <c r="AE219" s="11">
        <f>'OddsRatio_working_3-way'!X219^(1/3)*SIN(('OddsRatio_working_3-way'!Y219+4*PI())/3)</f>
        <v>-0.49771707750523436</v>
      </c>
      <c r="AF219" s="11">
        <f>-'OddsRatio_working_3-way'!U219/(3*'OddsRatio_working_3-way'!X219^(1/3))*COS(('OddsRatio_working_3-way'!Y219)/3)</f>
        <v>0.52351858528346185</v>
      </c>
      <c r="AG219" s="11">
        <f>-'OddsRatio_working_3-way'!U219/(3*'OddsRatio_working_3-way'!X219^(1/3))*COS(('OddsRatio_working_3-way'!Y219+2*PI())/3)</f>
        <v>-0.33855268075030098</v>
      </c>
      <c r="AH219" s="11">
        <f>-'OddsRatio_working_3-way'!U219/(3*'OddsRatio_working_3-way'!X219^(1/3))*COS(('OddsRatio_working_3-way'!Y219+4*PI())/3)</f>
        <v>-0.18496590453316097</v>
      </c>
      <c r="AI219" s="11">
        <f>'OddsRatio_working_3-way'!U219/(3*'OddsRatio_working_3-way'!X219^(1/3))*SIN(('OddsRatio_working_3-way'!Y219)/3)</f>
        <v>-8.8673366592932609E-2</v>
      </c>
      <c r="AJ219" s="11">
        <f>'OddsRatio_working_3-way'!U219/(3*'OddsRatio_working_3-way'!X219^(1/3))*SIN(('OddsRatio_working_3-way'!Y219+2*PI())/3)</f>
        <v>-0.40904371091230174</v>
      </c>
      <c r="AK219" s="11">
        <f>'OddsRatio_working_3-way'!U219/(3*'OddsRatio_working_3-way'!X219^(1/3))*SIN(('OddsRatio_working_3-way'!Y219+4*PI())/3)</f>
        <v>0.49771707750523436</v>
      </c>
      <c r="AL219" s="11">
        <f>'OddsRatio_working_3-way'!Z219+'OddsRatio_working_3-way'!AF219</f>
        <v>1.0470371705669237</v>
      </c>
      <c r="AM219" s="11">
        <f>'OddsRatio_working_3-way'!AA219+'OddsRatio_working_3-way'!AG219</f>
        <v>-0.67710536150060197</v>
      </c>
      <c r="AN219" s="11">
        <f>'OddsRatio_working_3-way'!AB219+'OddsRatio_working_3-way'!AH219</f>
        <v>-0.36993180906632195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1.0470371705669237</v>
      </c>
      <c r="AS219" s="11">
        <f>IF(('OddsRatio_working_3-way'!X219=0),IF(Q219&gt;0,-Q219^(1/3),(-Q219)^(1/3)),'OddsRatio_working_3-way'!AM219-'OddsRatio_working_3-way'!R219/3)</f>
        <v>-0.67710536150060197</v>
      </c>
      <c r="AT219" s="11">
        <f>IF(('OddsRatio_working_3-way'!X219=0),IF(Q219&gt;0,-Q219^(1/3),(-Q219)^(1/3)),'OddsRatio_working_3-way'!AN219-'OddsRatio_working_3-way'!R219/3)</f>
        <v>-0.36993180906632195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IF('True_Odds_Calculator_3-way'!A219="","",'True_Odds_Calculator_3-way'!A219)</f>
        <v>1.38</v>
      </c>
      <c r="B220" s="4">
        <f>IF('True_Odds_Calculator_3-way'!B219="","",'True_Odds_Calculator_3-way'!B219)</f>
        <v>5.35</v>
      </c>
      <c r="C220" s="4">
        <f>IF('True_Odds_Calculator_3-way'!C219="","",'True_Odds_Calculator_3-way'!C219)</f>
        <v>8.18</v>
      </c>
      <c r="D220" s="9">
        <f t="shared" si="52"/>
        <v>0.70958983895018768</v>
      </c>
      <c r="E220" s="9">
        <f t="shared" si="53"/>
        <v>0.17590133333452759</v>
      </c>
      <c r="F220" s="9">
        <f t="shared" si="54"/>
        <v>0.11450882771528469</v>
      </c>
      <c r="G220" s="9">
        <f t="shared" si="55"/>
        <v>1.0770126965899345</v>
      </c>
      <c r="H220" s="9">
        <f t="shared" si="56"/>
        <v>1.409264824704175</v>
      </c>
      <c r="I220" s="9">
        <f t="shared" si="57"/>
        <v>5.6850052301662144</v>
      </c>
      <c r="J220" s="9">
        <f t="shared" si="58"/>
        <v>8.7329511615157305</v>
      </c>
      <c r="K220" s="11">
        <f t="shared" si="59"/>
        <v>0.7246376811594204</v>
      </c>
      <c r="L220" s="11">
        <f t="shared" si="60"/>
        <v>0.18691588785046731</v>
      </c>
      <c r="M220" s="11">
        <f t="shared" si="61"/>
        <v>0.12224938875305624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-0.19652197756890122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0.19720848165365029</v>
      </c>
      <c r="Q220" s="11">
        <f>2*'OddsRatio_working_3-way'!K220*'OddsRatio_working_3-way'!L220*'OddsRatio_working_3-way'!M220</f>
        <v>3.3116453678194845E-2</v>
      </c>
      <c r="R220" s="11">
        <f t="shared" si="62"/>
        <v>0</v>
      </c>
      <c r="S220" s="11">
        <f t="shared" si="63"/>
        <v>-1.0034932687592582</v>
      </c>
      <c r="T220" s="11">
        <f t="shared" si="64"/>
        <v>-0.16851272355319197</v>
      </c>
      <c r="U220" s="11">
        <f>'OddsRatio_working_3-way'!S220-'OddsRatio_working_3-way'!R220^2/3</f>
        <v>-1.0034932687592582</v>
      </c>
      <c r="V220" s="11">
        <f>'OddsRatio_working_3-way'!S220*'OddsRatio_working_3-way'!R220/3-2*'OddsRatio_working_3-way'!R220^3/27-'OddsRatio_working_3-way'!T220</f>
        <v>0.16851272355319197</v>
      </c>
      <c r="W220" s="11">
        <f>'OddsRatio_working_3-way'!V220^2+4*'OddsRatio_working_3-way'!U220^3/27</f>
        <v>-0.12130960388005591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0.19345938971743554</v>
      </c>
      <c r="Y220" s="11">
        <f>IF('OddsRatio_working_3-way'!W220&gt;=0,IF('OddsRatio_working_3-way'!V220+SQRT('OddsRatio_working_3-way'!W220)&gt;0,0,PI()),ACOS('OddsRatio_working_3-way'!V220/(2*'OddsRatio_working_3-way'!X220)))</f>
        <v>1.1201751369287569</v>
      </c>
      <c r="Z220" s="11">
        <f>'OddsRatio_working_3-way'!X220^(1/3)*COS('OddsRatio_working_3-way'!Y220/3)</f>
        <v>0.53850634829496724</v>
      </c>
      <c r="AA220" s="11">
        <f>'OddsRatio_working_3-way'!X220^(1/3)*COS(('OddsRatio_working_3-way'!Y220+2*PI())/3)</f>
        <v>-0.45195922720629478</v>
      </c>
      <c r="AB220" s="11">
        <f>'OddsRatio_working_3-way'!X220^(1/3)*COS(('OddsRatio_working_3-way'!Y220+4*PI())/3)</f>
        <v>-8.6547121088672352E-2</v>
      </c>
      <c r="AC220" s="11">
        <f>'OddsRatio_working_3-way'!X220^(1/3)*SIN('OddsRatio_working_3-way'!Y220/3)</f>
        <v>0.21097077783215737</v>
      </c>
      <c r="AD220" s="11">
        <f>'OddsRatio_working_3-way'!X220^(1/3)*SIN(('OddsRatio_working_3-way'!Y220+2*PI())/3)</f>
        <v>0.36087478880655394</v>
      </c>
      <c r="AE220" s="11">
        <f>'OddsRatio_working_3-way'!X220^(1/3)*SIN(('OddsRatio_working_3-way'!Y220+4*PI())/3)</f>
        <v>-0.57184556663871133</v>
      </c>
      <c r="AF220" s="11">
        <f>-'OddsRatio_working_3-way'!U220/(3*'OddsRatio_working_3-way'!X220^(1/3))*COS(('OddsRatio_working_3-way'!Y220)/3)</f>
        <v>0.53850634829496713</v>
      </c>
      <c r="AG220" s="11">
        <f>-'OddsRatio_working_3-way'!U220/(3*'OddsRatio_working_3-way'!X220^(1/3))*COS(('OddsRatio_working_3-way'!Y220+2*PI())/3)</f>
        <v>-0.45195922720629472</v>
      </c>
      <c r="AH220" s="11">
        <f>-'OddsRatio_working_3-way'!U220/(3*'OddsRatio_working_3-way'!X220^(1/3))*COS(('OddsRatio_working_3-way'!Y220+4*PI())/3)</f>
        <v>-8.6547121088672338E-2</v>
      </c>
      <c r="AI220" s="11">
        <f>'OddsRatio_working_3-way'!U220/(3*'OddsRatio_working_3-way'!X220^(1/3))*SIN(('OddsRatio_working_3-way'!Y220)/3)</f>
        <v>-0.21097077783215731</v>
      </c>
      <c r="AJ220" s="11">
        <f>'OddsRatio_working_3-way'!U220/(3*'OddsRatio_working_3-way'!X220^(1/3))*SIN(('OddsRatio_working_3-way'!Y220+2*PI())/3)</f>
        <v>-0.36087478880655388</v>
      </c>
      <c r="AK220" s="11">
        <f>'OddsRatio_working_3-way'!U220/(3*'OddsRatio_working_3-way'!X220^(1/3))*SIN(('OddsRatio_working_3-way'!Y220+4*PI())/3)</f>
        <v>0.57184556663871122</v>
      </c>
      <c r="AL220" s="11">
        <f>'OddsRatio_working_3-way'!Z220+'OddsRatio_working_3-way'!AF220</f>
        <v>1.0770126965899345</v>
      </c>
      <c r="AM220" s="11">
        <f>'OddsRatio_working_3-way'!AA220+'OddsRatio_working_3-way'!AG220</f>
        <v>-0.90391845441258956</v>
      </c>
      <c r="AN220" s="11">
        <f>'OddsRatio_working_3-way'!AB220+'OddsRatio_working_3-way'!AH220</f>
        <v>-0.1730942421773447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1.0770126965899345</v>
      </c>
      <c r="AS220" s="11">
        <f>IF(('OddsRatio_working_3-way'!X220=0),IF(Q220&gt;0,-Q220^(1/3),(-Q220)^(1/3)),'OddsRatio_working_3-way'!AM220-'OddsRatio_working_3-way'!R220/3)</f>
        <v>-0.90391845441258956</v>
      </c>
      <c r="AT220" s="11">
        <f>IF(('OddsRatio_working_3-way'!X220=0),IF(Q220&gt;0,-Q220^(1/3),(-Q220)^(1/3)),'OddsRatio_working_3-way'!AN220-'OddsRatio_working_3-way'!R220/3)</f>
        <v>-0.1730942421773447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IF('True_Odds_Calculator_3-way'!A220="","",'True_Odds_Calculator_3-way'!A220)</f>
        <v>3.4</v>
      </c>
      <c r="B221" s="4">
        <f>IF('True_Odds_Calculator_3-way'!B220="","",'True_Odds_Calculator_3-way'!B220)</f>
        <v>3.56</v>
      </c>
      <c r="C221" s="4">
        <f>IF('True_Odds_Calculator_3-way'!C220="","",'True_Odds_Calculator_3-way'!C220)</f>
        <v>2.21</v>
      </c>
      <c r="D221" s="9">
        <f t="shared" si="52"/>
        <v>0.28545087607301983</v>
      </c>
      <c r="E221" s="9">
        <f t="shared" si="53"/>
        <v>0.27247126897047802</v>
      </c>
      <c r="F221" s="9">
        <f t="shared" si="54"/>
        <v>0.44207785495650231</v>
      </c>
      <c r="G221" s="9">
        <f t="shared" si="55"/>
        <v>1.043012394048779</v>
      </c>
      <c r="H221" s="9">
        <f t="shared" si="56"/>
        <v>3.5032297457170696</v>
      </c>
      <c r="I221" s="9">
        <f t="shared" si="57"/>
        <v>3.6701117287648737</v>
      </c>
      <c r="J221" s="9">
        <f t="shared" si="58"/>
        <v>2.2620449967990224</v>
      </c>
      <c r="K221" s="11">
        <f t="shared" si="59"/>
        <v>0.29411764705882354</v>
      </c>
      <c r="L221" s="11">
        <f t="shared" si="60"/>
        <v>0.2808988764044944</v>
      </c>
      <c r="M221" s="11">
        <f t="shared" si="61"/>
        <v>0.45248868778280543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-0.27791717632703605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0.23065558522966867</v>
      </c>
      <c r="Q221" s="11">
        <f>2*'OddsRatio_working_3-way'!K221*'OddsRatio_working_3-way'!L221*'OddsRatio_working_3-way'!M221</f>
        <v>7.476680234349066E-2</v>
      </c>
      <c r="R221" s="11">
        <f t="shared" si="62"/>
        <v>0</v>
      </c>
      <c r="S221" s="11">
        <f t="shared" si="63"/>
        <v>-0.82994361225895297</v>
      </c>
      <c r="T221" s="11">
        <f t="shared" si="64"/>
        <v>-0.26902548209366384</v>
      </c>
      <c r="U221" s="11">
        <f>'OddsRatio_working_3-way'!S221-'OddsRatio_working_3-way'!R221^2/3</f>
        <v>-0.82994361225895297</v>
      </c>
      <c r="V221" s="11">
        <f>'OddsRatio_working_3-way'!S221*'OddsRatio_working_3-way'!R221/3-2*'OddsRatio_working_3-way'!R221^3/27-'OddsRatio_working_3-way'!T221</f>
        <v>0.26902548209366384</v>
      </c>
      <c r="W221" s="11">
        <f>'OddsRatio_working_3-way'!V221^2+4*'OddsRatio_working_3-way'!U221^3/27</f>
        <v>-1.2317211669093428E-2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0.14550938258822149</v>
      </c>
      <c r="Y221" s="11">
        <f>IF('OddsRatio_working_3-way'!W221&gt;=0,IF('OddsRatio_working_3-way'!V221+SQRT('OddsRatio_working_3-way'!W221)&gt;0,0,PI()),ACOS('OddsRatio_working_3-way'!V221/(2*'OddsRatio_working_3-way'!X221)))</f>
        <v>0.39126709940516458</v>
      </c>
      <c r="Z221" s="11">
        <f>'OddsRatio_working_3-way'!X221^(1/3)*COS('OddsRatio_working_3-way'!Y221/3)</f>
        <v>0.52150619702438961</v>
      </c>
      <c r="AA221" s="11">
        <f>'OddsRatio_working_3-way'!X221^(1/3)*COS(('OddsRatio_working_3-way'!Y221+2*PI())/3)</f>
        <v>-0.3199930167566285</v>
      </c>
      <c r="AB221" s="11">
        <f>'OddsRatio_working_3-way'!X221^(1/3)*COS(('OddsRatio_working_3-way'!Y221+4*PI())/3)</f>
        <v>-0.20151318026776119</v>
      </c>
      <c r="AC221" s="11">
        <f>'OddsRatio_working_3-way'!X221^(1/3)*SIN('OddsRatio_working_3-way'!Y221/3)</f>
        <v>6.8404365490390473E-2</v>
      </c>
      <c r="AD221" s="11">
        <f>'OddsRatio_working_3-way'!X221^(1/3)*SIN(('OddsRatio_working_3-way'!Y221+2*PI())/3)</f>
        <v>0.4174354321089388</v>
      </c>
      <c r="AE221" s="11">
        <f>'OddsRatio_working_3-way'!X221^(1/3)*SIN(('OddsRatio_working_3-way'!Y221+4*PI())/3)</f>
        <v>-0.48583979759932916</v>
      </c>
      <c r="AF221" s="11">
        <f>-'OddsRatio_working_3-way'!U221/(3*'OddsRatio_working_3-way'!X221^(1/3))*COS(('OddsRatio_working_3-way'!Y221)/3)</f>
        <v>0.5215061970243895</v>
      </c>
      <c r="AG221" s="11">
        <f>-'OddsRatio_working_3-way'!U221/(3*'OddsRatio_working_3-way'!X221^(1/3))*COS(('OddsRatio_working_3-way'!Y221+2*PI())/3)</f>
        <v>-0.31999301675662845</v>
      </c>
      <c r="AH221" s="11">
        <f>-'OddsRatio_working_3-way'!U221/(3*'OddsRatio_working_3-way'!X221^(1/3))*COS(('OddsRatio_working_3-way'!Y221+4*PI())/3)</f>
        <v>-0.20151318026776116</v>
      </c>
      <c r="AI221" s="11">
        <f>'OddsRatio_working_3-way'!U221/(3*'OddsRatio_working_3-way'!X221^(1/3))*SIN(('OddsRatio_working_3-way'!Y221)/3)</f>
        <v>-6.8404365490390459E-2</v>
      </c>
      <c r="AJ221" s="11">
        <f>'OddsRatio_working_3-way'!U221/(3*'OddsRatio_working_3-way'!X221^(1/3))*SIN(('OddsRatio_working_3-way'!Y221+2*PI())/3)</f>
        <v>-0.41743543210893869</v>
      </c>
      <c r="AK221" s="11">
        <f>'OddsRatio_working_3-way'!U221/(3*'OddsRatio_working_3-way'!X221^(1/3))*SIN(('OddsRatio_working_3-way'!Y221+4*PI())/3)</f>
        <v>0.48583979759932905</v>
      </c>
      <c r="AL221" s="11">
        <f>'OddsRatio_working_3-way'!Z221+'OddsRatio_working_3-way'!AF221</f>
        <v>1.043012394048779</v>
      </c>
      <c r="AM221" s="11">
        <f>'OddsRatio_working_3-way'!AA221+'OddsRatio_working_3-way'!AG221</f>
        <v>-0.639986033513257</v>
      </c>
      <c r="AN221" s="11">
        <f>'OddsRatio_working_3-way'!AB221+'OddsRatio_working_3-way'!AH221</f>
        <v>-0.40302636053552232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1.043012394048779</v>
      </c>
      <c r="AS221" s="11">
        <f>IF(('OddsRatio_working_3-way'!X221=0),IF(Q221&gt;0,-Q221^(1/3),(-Q221)^(1/3)),'OddsRatio_working_3-way'!AM221-'OddsRatio_working_3-way'!R221/3)</f>
        <v>-0.639986033513257</v>
      </c>
      <c r="AT221" s="11">
        <f>IF(('OddsRatio_working_3-way'!X221=0),IF(Q221&gt;0,-Q221^(1/3),(-Q221)^(1/3)),'OddsRatio_working_3-way'!AN221-'OddsRatio_working_3-way'!R221/3)</f>
        <v>-0.40302636053552232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IF('True_Odds_Calculator_3-way'!A221="","",'True_Odds_Calculator_3-way'!A221)</f>
        <v>1.88</v>
      </c>
      <c r="B222" s="4">
        <f>IF('True_Odds_Calculator_3-way'!B221="","",'True_Odds_Calculator_3-way'!B221)</f>
        <v>3.56</v>
      </c>
      <c r="C222" s="4">
        <f>IF('True_Odds_Calculator_3-way'!C221="","",'True_Odds_Calculator_3-way'!C221)</f>
        <v>4.5999999999999996</v>
      </c>
      <c r="D222" s="9">
        <f t="shared" si="52"/>
        <v>0.51970765283263309</v>
      </c>
      <c r="E222" s="9">
        <f t="shared" si="53"/>
        <v>0.27111573637999142</v>
      </c>
      <c r="F222" s="9">
        <f t="shared" si="54"/>
        <v>0.20917661078737551</v>
      </c>
      <c r="G222" s="9">
        <f t="shared" si="55"/>
        <v>1.0501803372914744</v>
      </c>
      <c r="H222" s="9">
        <f t="shared" si="56"/>
        <v>1.9241586968164974</v>
      </c>
      <c r="I222" s="9">
        <f t="shared" si="57"/>
        <v>3.6884616634661747</v>
      </c>
      <c r="J222" s="9">
        <f t="shared" si="58"/>
        <v>4.7806492142493076</v>
      </c>
      <c r="K222" s="11">
        <f t="shared" si="59"/>
        <v>0.53191489361702127</v>
      </c>
      <c r="L222" s="11">
        <f t="shared" si="60"/>
        <v>0.2808988764044944</v>
      </c>
      <c r="M222" s="11">
        <f t="shared" si="61"/>
        <v>0.21739130434782611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-0.26342649856042566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0.22866883555592513</v>
      </c>
      <c r="Q222" s="11">
        <f>2*'OddsRatio_working_3-way'!K222*'OddsRatio_working_3-way'!L222*'OddsRatio_working_3-way'!M222</f>
        <v>6.4962737373842366E-2</v>
      </c>
      <c r="R222" s="11">
        <f t="shared" si="62"/>
        <v>0</v>
      </c>
      <c r="S222" s="11">
        <f t="shared" si="63"/>
        <v>-0.8680555555555558</v>
      </c>
      <c r="T222" s="11">
        <f t="shared" si="64"/>
        <v>-0.24660669191919202</v>
      </c>
      <c r="U222" s="11">
        <f>'OddsRatio_working_3-way'!S222-'OddsRatio_working_3-way'!R222^2/3</f>
        <v>-0.8680555555555558</v>
      </c>
      <c r="V222" s="11">
        <f>'OddsRatio_working_3-way'!S222*'OddsRatio_working_3-way'!R222/3-2*'OddsRatio_working_3-way'!R222^3/27-'OddsRatio_working_3-way'!T222</f>
        <v>0.24660669191919202</v>
      </c>
      <c r="W222" s="11">
        <f>'OddsRatio_working_3-way'!V222^2+4*'OddsRatio_working_3-way'!U222^3/27</f>
        <v>-3.6088489234580232E-2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0.15564651436340257</v>
      </c>
      <c r="Y222" s="11">
        <f>IF('OddsRatio_working_3-way'!W222&gt;=0,IF('OddsRatio_working_3-way'!V222+SQRT('OddsRatio_working_3-way'!W222)&gt;0,0,PI()),ACOS('OddsRatio_working_3-way'!V222/(2*'OddsRatio_working_3-way'!X222)))</f>
        <v>0.65638883968457828</v>
      </c>
      <c r="Z222" s="11">
        <f>'OddsRatio_working_3-way'!X222^(1/3)*COS('OddsRatio_working_3-way'!Y222/3)</f>
        <v>0.52509016864573732</v>
      </c>
      <c r="AA222" s="11">
        <f>'OddsRatio_working_3-way'!X222^(1/3)*COS(('OddsRatio_working_3-way'!Y222+2*PI())/3)</f>
        <v>-0.36365949962841404</v>
      </c>
      <c r="AB222" s="11">
        <f>'OddsRatio_working_3-way'!X222^(1/3)*COS(('OddsRatio_working_3-way'!Y222+4*PI())/3)</f>
        <v>-0.16143066901732339</v>
      </c>
      <c r="AC222" s="11">
        <f>'OddsRatio_working_3-way'!X222^(1/3)*SIN('OddsRatio_working_3-way'!Y222/3)</f>
        <v>0.11675686979121656</v>
      </c>
      <c r="AD222" s="11">
        <f>'OddsRatio_working_3-way'!X222^(1/3)*SIN(('OddsRatio_working_3-way'!Y222+2*PI())/3)</f>
        <v>0.39636299042905543</v>
      </c>
      <c r="AE222" s="11">
        <f>'OddsRatio_working_3-way'!X222^(1/3)*SIN(('OddsRatio_working_3-way'!Y222+4*PI())/3)</f>
        <v>-0.5131198602202719</v>
      </c>
      <c r="AF222" s="11">
        <f>-'OddsRatio_working_3-way'!U222/(3*'OddsRatio_working_3-way'!X222^(1/3))*COS(('OddsRatio_working_3-way'!Y222)/3)</f>
        <v>0.52509016864573721</v>
      </c>
      <c r="AG222" s="11">
        <f>-'OddsRatio_working_3-way'!U222/(3*'OddsRatio_working_3-way'!X222^(1/3))*COS(('OddsRatio_working_3-way'!Y222+2*PI())/3)</f>
        <v>-0.36365949962841398</v>
      </c>
      <c r="AH222" s="11">
        <f>-'OddsRatio_working_3-way'!U222/(3*'OddsRatio_working_3-way'!X222^(1/3))*COS(('OddsRatio_working_3-way'!Y222+4*PI())/3)</f>
        <v>-0.16143066901732336</v>
      </c>
      <c r="AI222" s="11">
        <f>'OddsRatio_working_3-way'!U222/(3*'OddsRatio_working_3-way'!X222^(1/3))*SIN(('OddsRatio_working_3-way'!Y222)/3)</f>
        <v>-0.11675686979121654</v>
      </c>
      <c r="AJ222" s="11">
        <f>'OddsRatio_working_3-way'!U222/(3*'OddsRatio_working_3-way'!X222^(1/3))*SIN(('OddsRatio_working_3-way'!Y222+2*PI())/3)</f>
        <v>-0.39636299042905537</v>
      </c>
      <c r="AK222" s="11">
        <f>'OddsRatio_working_3-way'!U222/(3*'OddsRatio_working_3-way'!X222^(1/3))*SIN(('OddsRatio_working_3-way'!Y222+4*PI())/3)</f>
        <v>0.51311986022027178</v>
      </c>
      <c r="AL222" s="11">
        <f>'OddsRatio_working_3-way'!Z222+'OddsRatio_working_3-way'!AF222</f>
        <v>1.0501803372914744</v>
      </c>
      <c r="AM222" s="11">
        <f>'OddsRatio_working_3-way'!AA222+'OddsRatio_working_3-way'!AG222</f>
        <v>-0.72731899925682808</v>
      </c>
      <c r="AN222" s="11">
        <f>'OddsRatio_working_3-way'!AB222+'OddsRatio_working_3-way'!AH222</f>
        <v>-0.32286133803464678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1.0501803372914744</v>
      </c>
      <c r="AS222" s="11">
        <f>IF(('OddsRatio_working_3-way'!X222=0),IF(Q222&gt;0,-Q222^(1/3),(-Q222)^(1/3)),'OddsRatio_working_3-way'!AM222-'OddsRatio_working_3-way'!R222/3)</f>
        <v>-0.72731899925682808</v>
      </c>
      <c r="AT222" s="11">
        <f>IF(('OddsRatio_working_3-way'!X222=0),IF(Q222&gt;0,-Q222^(1/3),(-Q222)^(1/3)),'OddsRatio_working_3-way'!AN222-'OddsRatio_working_3-way'!R222/3)</f>
        <v>-0.32286133803464678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IF('True_Odds_Calculator_3-way'!A222="","",'True_Odds_Calculator_3-way'!A222)</f>
        <v>2.61</v>
      </c>
      <c r="B223" s="4">
        <f>IF('True_Odds_Calculator_3-way'!B222="","",'True_Odds_Calculator_3-way'!B222)</f>
        <v>3.35</v>
      </c>
      <c r="C223" s="4">
        <f>IF('True_Odds_Calculator_3-way'!C222="","",'True_Odds_Calculator_3-way'!C222)</f>
        <v>2.89</v>
      </c>
      <c r="D223" s="9">
        <f t="shared" si="52"/>
        <v>0.37339508784862713</v>
      </c>
      <c r="E223" s="9">
        <f t="shared" si="53"/>
        <v>0.28990195113865552</v>
      </c>
      <c r="F223" s="9">
        <f t="shared" si="54"/>
        <v>0.33670296101271724</v>
      </c>
      <c r="G223" s="9">
        <f t="shared" si="55"/>
        <v>1.0423157943827233</v>
      </c>
      <c r="H223" s="9">
        <f t="shared" si="56"/>
        <v>2.678128428956184</v>
      </c>
      <c r="I223" s="9">
        <f t="shared" si="57"/>
        <v>3.4494421167993994</v>
      </c>
      <c r="J223" s="9">
        <f t="shared" si="58"/>
        <v>2.9699768513833478</v>
      </c>
      <c r="K223" s="11">
        <f t="shared" si="59"/>
        <v>0.38314176245210729</v>
      </c>
      <c r="L223" s="11">
        <f t="shared" si="60"/>
        <v>0.29850746268656714</v>
      </c>
      <c r="M223" s="11">
        <f t="shared" si="61"/>
        <v>0.34602076124567471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-0.28299084460765012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0.23151157468830527</v>
      </c>
      <c r="Q223" s="11">
        <f>2*'OddsRatio_working_3-way'!K223*'OddsRatio_working_3-way'!L223*'OddsRatio_working_3-way'!M223</f>
        <v>7.9149256303694113E-2</v>
      </c>
      <c r="R223" s="11">
        <f t="shared" si="62"/>
        <v>0</v>
      </c>
      <c r="S223" s="11">
        <f t="shared" si="63"/>
        <v>-0.8180885675269185</v>
      </c>
      <c r="T223" s="11">
        <f t="shared" si="64"/>
        <v>-0.27968839915450205</v>
      </c>
      <c r="U223" s="11">
        <f>'OddsRatio_working_3-way'!S223-'OddsRatio_working_3-way'!R223^2/3</f>
        <v>-0.8180885675269185</v>
      </c>
      <c r="V223" s="11">
        <f>'OddsRatio_working_3-way'!S223*'OddsRatio_working_3-way'!R223/3-2*'OddsRatio_working_3-way'!R223^3/27-'OddsRatio_working_3-way'!T223</f>
        <v>0.27968839915450205</v>
      </c>
      <c r="W223" s="11">
        <f>'OddsRatio_working_3-way'!V223^2+4*'OddsRatio_working_3-way'!U223^3/27</f>
        <v>-2.8886570412102741E-3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0.14240282446533351</v>
      </c>
      <c r="Y223" s="11">
        <f>IF('OddsRatio_working_3-way'!W223&gt;=0,IF('OddsRatio_working_3-way'!V223+SQRT('OddsRatio_working_3-way'!W223)&gt;0,0,PI()),ACOS('OddsRatio_working_3-way'!V223/(2*'OddsRatio_working_3-way'!X223)))</f>
        <v>0.18985035995717237</v>
      </c>
      <c r="Z223" s="11">
        <f>'OddsRatio_working_3-way'!X223^(1/3)*COS('OddsRatio_working_3-way'!Y223/3)</f>
        <v>0.52115789719136163</v>
      </c>
      <c r="AA223" s="11">
        <f>'OddsRatio_working_3-way'!X223^(1/3)*COS(('OddsRatio_working_3-way'!Y223+2*PI())/3)</f>
        <v>-0.28917923754593905</v>
      </c>
      <c r="AB223" s="11">
        <f>'OddsRatio_working_3-way'!X223^(1/3)*COS(('OddsRatio_working_3-way'!Y223+4*PI())/3)</f>
        <v>-0.2319786596454225</v>
      </c>
      <c r="AC223" s="11">
        <f>'OddsRatio_working_3-way'!X223^(1/3)*SIN('OddsRatio_working_3-way'!Y223/3)</f>
        <v>3.3024769048665352E-2</v>
      </c>
      <c r="AD223" s="11">
        <f>'OddsRatio_working_3-way'!X223^(1/3)*SIN(('OddsRatio_working_3-way'!Y223+2*PI())/3)</f>
        <v>0.43482359382626523</v>
      </c>
      <c r="AE223" s="11">
        <f>'OddsRatio_working_3-way'!X223^(1/3)*SIN(('OddsRatio_working_3-way'!Y223+4*PI())/3)</f>
        <v>-0.46784836287493059</v>
      </c>
      <c r="AF223" s="11">
        <f>-'OddsRatio_working_3-way'!U223/(3*'OddsRatio_working_3-way'!X223^(1/3))*COS(('OddsRatio_working_3-way'!Y223)/3)</f>
        <v>0.52115789719136163</v>
      </c>
      <c r="AG223" s="11">
        <f>-'OddsRatio_working_3-way'!U223/(3*'OddsRatio_working_3-way'!X223^(1/3))*COS(('OddsRatio_working_3-way'!Y223+2*PI())/3)</f>
        <v>-0.28917923754593905</v>
      </c>
      <c r="AH223" s="11">
        <f>-'OddsRatio_working_3-way'!U223/(3*'OddsRatio_working_3-way'!X223^(1/3))*COS(('OddsRatio_working_3-way'!Y223+4*PI())/3)</f>
        <v>-0.2319786596454225</v>
      </c>
      <c r="AI223" s="11">
        <f>'OddsRatio_working_3-way'!U223/(3*'OddsRatio_working_3-way'!X223^(1/3))*SIN(('OddsRatio_working_3-way'!Y223)/3)</f>
        <v>-3.3024769048665352E-2</v>
      </c>
      <c r="AJ223" s="11">
        <f>'OddsRatio_working_3-way'!U223/(3*'OddsRatio_working_3-way'!X223^(1/3))*SIN(('OddsRatio_working_3-way'!Y223+2*PI())/3)</f>
        <v>-0.43482359382626523</v>
      </c>
      <c r="AK223" s="11">
        <f>'OddsRatio_working_3-way'!U223/(3*'OddsRatio_working_3-way'!X223^(1/3))*SIN(('OddsRatio_working_3-way'!Y223+4*PI())/3)</f>
        <v>0.46784836287493059</v>
      </c>
      <c r="AL223" s="11">
        <f>'OddsRatio_working_3-way'!Z223+'OddsRatio_working_3-way'!AF223</f>
        <v>1.0423157943827233</v>
      </c>
      <c r="AM223" s="11">
        <f>'OddsRatio_working_3-way'!AA223+'OddsRatio_working_3-way'!AG223</f>
        <v>-0.5783584750918781</v>
      </c>
      <c r="AN223" s="11">
        <f>'OddsRatio_working_3-way'!AB223+'OddsRatio_working_3-way'!AH223</f>
        <v>-0.46395731929084499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1.0423157943827233</v>
      </c>
      <c r="AS223" s="11">
        <f>IF(('OddsRatio_working_3-way'!X223=0),IF(Q223&gt;0,-Q223^(1/3),(-Q223)^(1/3)),'OddsRatio_working_3-way'!AM223-'OddsRatio_working_3-way'!R223/3)</f>
        <v>-0.5783584750918781</v>
      </c>
      <c r="AT223" s="11">
        <f>IF(('OddsRatio_working_3-way'!X223=0),IF(Q223&gt;0,-Q223^(1/3),(-Q223)^(1/3)),'OddsRatio_working_3-way'!AN223-'OddsRatio_working_3-way'!R223/3)</f>
        <v>-0.46395731929084499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IF('True_Odds_Calculator_3-way'!A223="","",'True_Odds_Calculator_3-way'!A223)</f>
        <v>1.72</v>
      </c>
      <c r="B224" s="4">
        <f>IF('True_Odds_Calculator_3-way'!B223="","",'True_Odds_Calculator_3-way'!B223)</f>
        <v>3.83</v>
      </c>
      <c r="C224" s="4">
        <f>IF('True_Odds_Calculator_3-way'!C223="","",'True_Odds_Calculator_3-way'!C223)</f>
        <v>5.29</v>
      </c>
      <c r="D224" s="9">
        <f t="shared" si="52"/>
        <v>0.56823695614784409</v>
      </c>
      <c r="E224" s="9">
        <f t="shared" si="53"/>
        <v>0.25084340031111529</v>
      </c>
      <c r="F224" s="9">
        <f t="shared" si="54"/>
        <v>0.18091964354104065</v>
      </c>
      <c r="G224" s="9">
        <f t="shared" si="55"/>
        <v>1.0553183627906857</v>
      </c>
      <c r="H224" s="9">
        <f t="shared" si="56"/>
        <v>1.7598292212092936</v>
      </c>
      <c r="I224" s="9">
        <f t="shared" si="57"/>
        <v>3.9865509666976409</v>
      </c>
      <c r="J224" s="9">
        <f t="shared" si="58"/>
        <v>5.5273157763720411</v>
      </c>
      <c r="K224" s="11">
        <f t="shared" si="59"/>
        <v>0.58139534883720934</v>
      </c>
      <c r="L224" s="11">
        <f t="shared" si="60"/>
        <v>0.2610966057441253</v>
      </c>
      <c r="M224" s="11">
        <f t="shared" si="61"/>
        <v>0.1890359168241966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-0.25083800107459731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0.22497443498416747</v>
      </c>
      <c r="Q224" s="11">
        <f>2*'OddsRatio_working_3-way'!K224*'OddsRatio_working_3-way'!L224*'OddsRatio_working_3-way'!M224</f>
        <v>5.7391437495961074E-2</v>
      </c>
      <c r="R224" s="11">
        <f t="shared" si="62"/>
        <v>0</v>
      </c>
      <c r="S224" s="11">
        <f t="shared" si="63"/>
        <v>-0.89689135625531391</v>
      </c>
      <c r="T224" s="11">
        <f t="shared" si="64"/>
        <v>-0.22879881537125349</v>
      </c>
      <c r="U224" s="11">
        <f>'OddsRatio_working_3-way'!S224-'OddsRatio_working_3-way'!R224^2/3</f>
        <v>-0.89689135625531391</v>
      </c>
      <c r="V224" s="11">
        <f>'OddsRatio_working_3-way'!S224*'OddsRatio_working_3-way'!R224/3-2*'OddsRatio_working_3-way'!R224^3/27-'OddsRatio_working_3-way'!T224</f>
        <v>0.22879881537125349</v>
      </c>
      <c r="W224" s="11">
        <f>'OddsRatio_working_3-way'!V224^2+4*'OddsRatio_working_3-way'!U224^3/27</f>
        <v>-5.4535851352493704E-2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0.16346616566416936</v>
      </c>
      <c r="Y224" s="11">
        <f>IF('OddsRatio_working_3-way'!W224&gt;=0,IF('OddsRatio_working_3-way'!V224+SQRT('OddsRatio_working_3-way'!W224)&gt;0,0,PI()),ACOS('OddsRatio_working_3-way'!V224/(2*'OddsRatio_working_3-way'!X224)))</f>
        <v>0.79562930523192632</v>
      </c>
      <c r="Z224" s="11">
        <f>'OddsRatio_working_3-way'!X224^(1/3)*COS('OddsRatio_working_3-way'!Y224/3)</f>
        <v>0.52765918139534296</v>
      </c>
      <c r="AA224" s="11">
        <f>'OddsRatio_working_3-way'!X224^(1/3)*COS(('OddsRatio_working_3-way'!Y224+2*PI())/3)</f>
        <v>-0.38794518311347542</v>
      </c>
      <c r="AB224" s="11">
        <f>'OddsRatio_working_3-way'!X224^(1/3)*COS(('OddsRatio_working_3-way'!Y224+4*PI())/3)</f>
        <v>-0.13971399828186767</v>
      </c>
      <c r="AC224" s="11">
        <f>'OddsRatio_working_3-way'!X224^(1/3)*SIN('OddsRatio_working_3-way'!Y224/3)</f>
        <v>0.14331634138378857</v>
      </c>
      <c r="AD224" s="11">
        <f>'OddsRatio_working_3-way'!X224^(1/3)*SIN(('OddsRatio_working_3-way'!Y224+2*PI())/3)</f>
        <v>0.38530808493657392</v>
      </c>
      <c r="AE224" s="11">
        <f>'OddsRatio_working_3-way'!X224^(1/3)*SIN(('OddsRatio_working_3-way'!Y224+4*PI())/3)</f>
        <v>-0.52862442632036244</v>
      </c>
      <c r="AF224" s="11">
        <f>-'OddsRatio_working_3-way'!U224/(3*'OddsRatio_working_3-way'!X224^(1/3))*COS(('OddsRatio_working_3-way'!Y224)/3)</f>
        <v>0.52765918139534285</v>
      </c>
      <c r="AG224" s="11">
        <f>-'OddsRatio_working_3-way'!U224/(3*'OddsRatio_working_3-way'!X224^(1/3))*COS(('OddsRatio_working_3-way'!Y224+2*PI())/3)</f>
        <v>-0.38794518311347531</v>
      </c>
      <c r="AH224" s="11">
        <f>-'OddsRatio_working_3-way'!U224/(3*'OddsRatio_working_3-way'!X224^(1/3))*COS(('OddsRatio_working_3-way'!Y224+4*PI())/3)</f>
        <v>-0.13971399828186765</v>
      </c>
      <c r="AI224" s="11">
        <f>'OddsRatio_working_3-way'!U224/(3*'OddsRatio_working_3-way'!X224^(1/3))*SIN(('OddsRatio_working_3-way'!Y224)/3)</f>
        <v>-0.14331634138378851</v>
      </c>
      <c r="AJ224" s="11">
        <f>'OddsRatio_working_3-way'!U224/(3*'OddsRatio_working_3-way'!X224^(1/3))*SIN(('OddsRatio_working_3-way'!Y224+2*PI())/3)</f>
        <v>-0.38530808493657387</v>
      </c>
      <c r="AK224" s="11">
        <f>'OddsRatio_working_3-way'!U224/(3*'OddsRatio_working_3-way'!X224^(1/3))*SIN(('OddsRatio_working_3-way'!Y224+4*PI())/3)</f>
        <v>0.52862442632036233</v>
      </c>
      <c r="AL224" s="11">
        <f>'OddsRatio_working_3-way'!Z224+'OddsRatio_working_3-way'!AF224</f>
        <v>1.0553183627906857</v>
      </c>
      <c r="AM224" s="11">
        <f>'OddsRatio_working_3-way'!AA224+'OddsRatio_working_3-way'!AG224</f>
        <v>-0.77589036622695073</v>
      </c>
      <c r="AN224" s="11">
        <f>'OddsRatio_working_3-way'!AB224+'OddsRatio_working_3-way'!AH224</f>
        <v>-0.27942799656373529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1.0553183627906857</v>
      </c>
      <c r="AS224" s="11">
        <f>IF(('OddsRatio_working_3-way'!X224=0),IF(Q224&gt;0,-Q224^(1/3),(-Q224)^(1/3)),'OddsRatio_working_3-way'!AM224-'OddsRatio_working_3-way'!R224/3)</f>
        <v>-0.77589036622695073</v>
      </c>
      <c r="AT224" s="11">
        <f>IF(('OddsRatio_working_3-way'!X224=0),IF(Q224&gt;0,-Q224^(1/3),(-Q224)^(1/3)),'OddsRatio_working_3-way'!AN224-'OddsRatio_working_3-way'!R224/3)</f>
        <v>-0.27942799656373529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IF('True_Odds_Calculator_3-way'!A224="","",'True_Odds_Calculator_3-way'!A224)</f>
        <v>3.79</v>
      </c>
      <c r="B225" s="4">
        <f>IF('True_Odds_Calculator_3-way'!B224="","",'True_Odds_Calculator_3-way'!B224)</f>
        <v>3.72</v>
      </c>
      <c r="C225" s="4">
        <f>IF('True_Odds_Calculator_3-way'!C224="","",'True_Odds_Calculator_3-way'!C224)</f>
        <v>2.0099999999999998</v>
      </c>
      <c r="D225" s="9">
        <f t="shared" si="52"/>
        <v>0.25474352095270514</v>
      </c>
      <c r="E225" s="9">
        <f t="shared" si="53"/>
        <v>0.2595975251203908</v>
      </c>
      <c r="F225" s="9">
        <f t="shared" si="54"/>
        <v>0.48565895392690439</v>
      </c>
      <c r="G225" s="9">
        <f t="shared" si="55"/>
        <v>1.0485723702832375</v>
      </c>
      <c r="H225" s="9">
        <f t="shared" si="56"/>
        <v>3.9255169130902323</v>
      </c>
      <c r="I225" s="9">
        <f t="shared" si="57"/>
        <v>3.8521168471704055</v>
      </c>
      <c r="J225" s="9">
        <f t="shared" si="58"/>
        <v>2.0590580939860694</v>
      </c>
      <c r="K225" s="11">
        <f t="shared" si="59"/>
        <v>0.26385224274406333</v>
      </c>
      <c r="L225" s="11">
        <f t="shared" si="60"/>
        <v>0.26881720430107525</v>
      </c>
      <c r="M225" s="11">
        <f t="shared" si="61"/>
        <v>0.49751243781094534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-0.27046823927854147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0.2300749776241498</v>
      </c>
      <c r="Q225" s="11">
        <f>2*'OddsRatio_working_3-way'!K225*'OddsRatio_working_3-way'!L225*'OddsRatio_working_3-way'!M225</f>
        <v>7.0575146510475403E-2</v>
      </c>
      <c r="R225" s="11">
        <f t="shared" si="62"/>
        <v>0</v>
      </c>
      <c r="S225" s="11">
        <f t="shared" si="63"/>
        <v>-0.85065432539458841</v>
      </c>
      <c r="T225" s="11">
        <f t="shared" si="64"/>
        <v>-0.26093690963024185</v>
      </c>
      <c r="U225" s="11">
        <f>'OddsRatio_working_3-way'!S225-'OddsRatio_working_3-way'!R225^2/3</f>
        <v>-0.85065432539458841</v>
      </c>
      <c r="V225" s="11">
        <f>'OddsRatio_working_3-way'!S225*'OddsRatio_working_3-way'!R225/3-2*'OddsRatio_working_3-way'!R225^3/27-'OddsRatio_working_3-way'!T225</f>
        <v>0.26093690963024185</v>
      </c>
      <c r="W225" s="11">
        <f>'OddsRatio_working_3-way'!V225^2+4*'OddsRatio_working_3-way'!U225^3/27</f>
        <v>-2.3103683612516093E-2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0.15098986259009006</v>
      </c>
      <c r="Y225" s="11">
        <f>IF('OddsRatio_working_3-way'!W225&gt;=0,IF('OddsRatio_working_3-way'!V225+SQRT('OddsRatio_working_3-way'!W225)&gt;0,0,PI()),ACOS('OddsRatio_working_3-way'!V225/(2*'OddsRatio_working_3-way'!X225)))</f>
        <v>0.52746164467972401</v>
      </c>
      <c r="Z225" s="11">
        <f>'OddsRatio_working_3-way'!X225^(1/3)*COS('OddsRatio_working_3-way'!Y225/3)</f>
        <v>0.52428618514161884</v>
      </c>
      <c r="AA225" s="11">
        <f>'OddsRatio_working_3-way'!X225^(1/3)*COS(('OddsRatio_working_3-way'!Y225+2*PI())/3)</f>
        <v>-0.34280645724699482</v>
      </c>
      <c r="AB225" s="11">
        <f>'OddsRatio_working_3-way'!X225^(1/3)*COS(('OddsRatio_working_3-way'!Y225+4*PI())/3)</f>
        <v>-0.18147972789462397</v>
      </c>
      <c r="AC225" s="11">
        <f>'OddsRatio_working_3-way'!X225^(1/3)*SIN('OddsRatio_working_3-way'!Y225/3)</f>
        <v>9.3142030619073252E-2</v>
      </c>
      <c r="AD225" s="11">
        <f>'OddsRatio_working_3-way'!X225^(1/3)*SIN(('OddsRatio_working_3-way'!Y225+2*PI())/3)</f>
        <v>0.40747413987633685</v>
      </c>
      <c r="AE225" s="11">
        <f>'OddsRatio_working_3-way'!X225^(1/3)*SIN(('OddsRatio_working_3-way'!Y225+4*PI())/3)</f>
        <v>-0.50061617049540996</v>
      </c>
      <c r="AF225" s="11">
        <f>-'OddsRatio_working_3-way'!U225/(3*'OddsRatio_working_3-way'!X225^(1/3))*COS(('OddsRatio_working_3-way'!Y225)/3)</f>
        <v>0.52428618514161862</v>
      </c>
      <c r="AG225" s="11">
        <f>-'OddsRatio_working_3-way'!U225/(3*'OddsRatio_working_3-way'!X225^(1/3))*COS(('OddsRatio_working_3-way'!Y225+2*PI())/3)</f>
        <v>-0.34280645724699466</v>
      </c>
      <c r="AH225" s="11">
        <f>-'OddsRatio_working_3-way'!U225/(3*'OddsRatio_working_3-way'!X225^(1/3))*COS(('OddsRatio_working_3-way'!Y225+4*PI())/3)</f>
        <v>-0.18147972789462388</v>
      </c>
      <c r="AI225" s="11">
        <f>'OddsRatio_working_3-way'!U225/(3*'OddsRatio_working_3-way'!X225^(1/3))*SIN(('OddsRatio_working_3-way'!Y225)/3)</f>
        <v>-9.314203061907321E-2</v>
      </c>
      <c r="AJ225" s="11">
        <f>'OddsRatio_working_3-way'!U225/(3*'OddsRatio_working_3-way'!X225^(1/3))*SIN(('OddsRatio_working_3-way'!Y225+2*PI())/3)</f>
        <v>-0.40747413987633668</v>
      </c>
      <c r="AK225" s="11">
        <f>'OddsRatio_working_3-way'!U225/(3*'OddsRatio_working_3-way'!X225^(1/3))*SIN(('OddsRatio_working_3-way'!Y225+4*PI())/3)</f>
        <v>0.50061617049540985</v>
      </c>
      <c r="AL225" s="11">
        <f>'OddsRatio_working_3-way'!Z225+'OddsRatio_working_3-way'!AF225</f>
        <v>1.0485723702832375</v>
      </c>
      <c r="AM225" s="11">
        <f>'OddsRatio_working_3-way'!AA225+'OddsRatio_working_3-way'!AG225</f>
        <v>-0.68561291449398953</v>
      </c>
      <c r="AN225" s="11">
        <f>'OddsRatio_working_3-way'!AB225+'OddsRatio_working_3-way'!AH225</f>
        <v>-0.36295945578924782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1.0485723702832375</v>
      </c>
      <c r="AS225" s="11">
        <f>IF(('OddsRatio_working_3-way'!X225=0),IF(Q225&gt;0,-Q225^(1/3),(-Q225)^(1/3)),'OddsRatio_working_3-way'!AM225-'OddsRatio_working_3-way'!R225/3)</f>
        <v>-0.68561291449398953</v>
      </c>
      <c r="AT225" s="11">
        <f>IF(('OddsRatio_working_3-way'!X225=0),IF(Q225&gt;0,-Q225^(1/3),(-Q225)^(1/3)),'OddsRatio_working_3-way'!AN225-'OddsRatio_working_3-way'!R225/3)</f>
        <v>-0.36295945578924782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IF('True_Odds_Calculator_3-way'!A225="","",'True_Odds_Calculator_3-way'!A225)</f>
        <v>1.37</v>
      </c>
      <c r="B226" s="4">
        <f>IF('True_Odds_Calculator_3-way'!B225="","",'True_Odds_Calculator_3-way'!B225)</f>
        <v>4.95</v>
      </c>
      <c r="C226" s="4">
        <f>IF('True_Odds_Calculator_3-way'!C225="","",'True_Odds_Calculator_3-way'!C225)</f>
        <v>9.91</v>
      </c>
      <c r="D226" s="9">
        <f t="shared" si="52"/>
        <v>0.71516847674755823</v>
      </c>
      <c r="E226" s="9">
        <f t="shared" si="53"/>
        <v>0.1904101141043498</v>
      </c>
      <c r="F226" s="9">
        <f t="shared" si="54"/>
        <v>9.4421409148091912E-2</v>
      </c>
      <c r="G226" s="9">
        <f t="shared" si="55"/>
        <v>1.0764105979758285</v>
      </c>
      <c r="H226" s="9">
        <f t="shared" si="56"/>
        <v>1.3982719212510568</v>
      </c>
      <c r="I226" s="9">
        <f t="shared" si="57"/>
        <v>5.2518218620045225</v>
      </c>
      <c r="J226" s="9">
        <f t="shared" si="58"/>
        <v>10.590818427964631</v>
      </c>
      <c r="K226" s="11">
        <f t="shared" si="59"/>
        <v>0.72992700729927007</v>
      </c>
      <c r="L226" s="11">
        <f t="shared" si="60"/>
        <v>0.20202020202020202</v>
      </c>
      <c r="M226" s="11">
        <f t="shared" si="61"/>
        <v>0.10090817356205853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-0.19376578991949445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0.19686133395650435</v>
      </c>
      <c r="Q226" s="11">
        <f>2*'OddsRatio_working_3-way'!K226*'OddsRatio_working_3-way'!L226*'OddsRatio_working_3-way'!M226</f>
        <v>2.9759838844520686E-2</v>
      </c>
      <c r="R226" s="11">
        <f t="shared" si="62"/>
        <v>0</v>
      </c>
      <c r="S226" s="11">
        <f t="shared" si="63"/>
        <v>-1.0159756995200031</v>
      </c>
      <c r="T226" s="11">
        <f t="shared" si="64"/>
        <v>-0.15358665147694681</v>
      </c>
      <c r="U226" s="11">
        <f>'OddsRatio_working_3-way'!S226-'OddsRatio_working_3-way'!R226^2/3</f>
        <v>-1.0159756995200031</v>
      </c>
      <c r="V226" s="11">
        <f>'OddsRatio_working_3-way'!S226*'OddsRatio_working_3-way'!R226/3-2*'OddsRatio_working_3-way'!R226^3/27-'OddsRatio_working_3-way'!T226</f>
        <v>0.15358665147694681</v>
      </c>
      <c r="W226" s="11">
        <f>'OddsRatio_working_3-way'!V226^2+4*'OddsRatio_working_3-way'!U226^3/27</f>
        <v>-0.13177363602158498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0.19708024731913529</v>
      </c>
      <c r="Y226" s="11">
        <f>IF('OddsRatio_working_3-way'!W226&gt;=0,IF('OddsRatio_working_3-way'!V226+SQRT('OddsRatio_working_3-way'!W226)&gt;0,0,PI()),ACOS('OddsRatio_working_3-way'!V226/(2*'OddsRatio_working_3-way'!X226)))</f>
        <v>1.1705392514899546</v>
      </c>
      <c r="Z226" s="11">
        <f>'OddsRatio_working_3-way'!X226^(1/3)*COS('OddsRatio_working_3-way'!Y226/3)</f>
        <v>0.53820529898791425</v>
      </c>
      <c r="AA226" s="11">
        <f>'OddsRatio_working_3-way'!X226^(1/3)*COS(('OddsRatio_working_3-way'!Y226+2*PI())/3)</f>
        <v>-0.46079306914501356</v>
      </c>
      <c r="AB226" s="11">
        <f>'OddsRatio_working_3-way'!X226^(1/3)*COS(('OddsRatio_working_3-way'!Y226+4*PI())/3)</f>
        <v>-7.7412229842901137E-2</v>
      </c>
      <c r="AC226" s="11">
        <f>'OddsRatio_working_3-way'!X226^(1/3)*SIN('OddsRatio_working_3-way'!Y226/3)</f>
        <v>0.22134503077321949</v>
      </c>
      <c r="AD226" s="11">
        <f>'OddsRatio_working_3-way'!X226^(1/3)*SIN(('OddsRatio_working_3-way'!Y226+2*PI())/3)</f>
        <v>0.35542694598832325</v>
      </c>
      <c r="AE226" s="11">
        <f>'OddsRatio_working_3-way'!X226^(1/3)*SIN(('OddsRatio_working_3-way'!Y226+4*PI())/3)</f>
        <v>-0.57677197676154268</v>
      </c>
      <c r="AF226" s="11">
        <f>-'OddsRatio_working_3-way'!U226/(3*'OddsRatio_working_3-way'!X226^(1/3))*COS(('OddsRatio_working_3-way'!Y226)/3)</f>
        <v>0.53820529898791425</v>
      </c>
      <c r="AG226" s="11">
        <f>-'OddsRatio_working_3-way'!U226/(3*'OddsRatio_working_3-way'!X226^(1/3))*COS(('OddsRatio_working_3-way'!Y226+2*PI())/3)</f>
        <v>-0.46079306914501356</v>
      </c>
      <c r="AH226" s="11">
        <f>-'OddsRatio_working_3-way'!U226/(3*'OddsRatio_working_3-way'!X226^(1/3))*COS(('OddsRatio_working_3-way'!Y226+4*PI())/3)</f>
        <v>-7.7412229842901137E-2</v>
      </c>
      <c r="AI226" s="11">
        <f>'OddsRatio_working_3-way'!U226/(3*'OddsRatio_working_3-way'!X226^(1/3))*SIN(('OddsRatio_working_3-way'!Y226)/3)</f>
        <v>-0.22134503077321949</v>
      </c>
      <c r="AJ226" s="11">
        <f>'OddsRatio_working_3-way'!U226/(3*'OddsRatio_working_3-way'!X226^(1/3))*SIN(('OddsRatio_working_3-way'!Y226+2*PI())/3)</f>
        <v>-0.35542694598832325</v>
      </c>
      <c r="AK226" s="11">
        <f>'OddsRatio_working_3-way'!U226/(3*'OddsRatio_working_3-way'!X226^(1/3))*SIN(('OddsRatio_working_3-way'!Y226+4*PI())/3)</f>
        <v>0.57677197676154268</v>
      </c>
      <c r="AL226" s="11">
        <f>'OddsRatio_working_3-way'!Z226+'OddsRatio_working_3-way'!AF226</f>
        <v>1.0764105979758285</v>
      </c>
      <c r="AM226" s="11">
        <f>'OddsRatio_working_3-way'!AA226+'OddsRatio_working_3-way'!AG226</f>
        <v>-0.92158613829002711</v>
      </c>
      <c r="AN226" s="11">
        <f>'OddsRatio_working_3-way'!AB226+'OddsRatio_working_3-way'!AH226</f>
        <v>-0.15482445968580227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1.0764105979758285</v>
      </c>
      <c r="AS226" s="11">
        <f>IF(('OddsRatio_working_3-way'!X226=0),IF(Q226&gt;0,-Q226^(1/3),(-Q226)^(1/3)),'OddsRatio_working_3-way'!AM226-'OddsRatio_working_3-way'!R226/3)</f>
        <v>-0.92158613829002711</v>
      </c>
      <c r="AT226" s="11">
        <f>IF(('OddsRatio_working_3-way'!X226=0),IF(Q226&gt;0,-Q226^(1/3),(-Q226)^(1/3)),'OddsRatio_working_3-way'!AN226-'OddsRatio_working_3-way'!R226/3)</f>
        <v>-0.15482445968580227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IF('True_Odds_Calculator_3-way'!A226="","",'True_Odds_Calculator_3-way'!A226)</f>
        <v>2.4300000000000002</v>
      </c>
      <c r="B227" s="4">
        <f>IF('True_Odds_Calculator_3-way'!B226="","",'True_Odds_Calculator_3-way'!B226)</f>
        <v>3.49</v>
      </c>
      <c r="C227" s="4">
        <f>IF('True_Odds_Calculator_3-way'!C226="","",'True_Odds_Calculator_3-way'!C226)</f>
        <v>3.04</v>
      </c>
      <c r="D227" s="9">
        <f t="shared" si="52"/>
        <v>0.40169753234818856</v>
      </c>
      <c r="E227" s="9">
        <f t="shared" si="53"/>
        <v>0.27828083515035396</v>
      </c>
      <c r="F227" s="9">
        <f t="shared" si="54"/>
        <v>0.32002163250145743</v>
      </c>
      <c r="G227" s="9">
        <f t="shared" si="55"/>
        <v>1.0415631173446824</v>
      </c>
      <c r="H227" s="9">
        <f t="shared" si="56"/>
        <v>2.4894352578028962</v>
      </c>
      <c r="I227" s="9">
        <f t="shared" si="57"/>
        <v>3.5934921621882592</v>
      </c>
      <c r="J227" s="9">
        <f t="shared" si="58"/>
        <v>3.1247887593831516</v>
      </c>
      <c r="K227" s="11">
        <f t="shared" si="59"/>
        <v>0.41152263374485593</v>
      </c>
      <c r="L227" s="11">
        <f t="shared" si="60"/>
        <v>0.28653295128939826</v>
      </c>
      <c r="M227" s="11">
        <f t="shared" si="61"/>
        <v>0.32894736842105265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-0.28174762758535943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0.23117505816612705</v>
      </c>
      <c r="Q227" s="11">
        <f>2*'OddsRatio_working_3-way'!K227*'OddsRatio_working_3-way'!L227*'OddsRatio_working_3-way'!M227</f>
        <v>7.7575522874539268E-2</v>
      </c>
      <c r="R227" s="11">
        <f t="shared" si="62"/>
        <v>0</v>
      </c>
      <c r="S227" s="11">
        <f t="shared" si="63"/>
        <v>-0.82050400973150805</v>
      </c>
      <c r="T227" s="11">
        <f t="shared" si="64"/>
        <v>-0.27533691601728455</v>
      </c>
      <c r="U227" s="11">
        <f>'OddsRatio_working_3-way'!S227-'OddsRatio_working_3-way'!R227^2/3</f>
        <v>-0.82050400973150805</v>
      </c>
      <c r="V227" s="11">
        <f>'OddsRatio_working_3-way'!S227*'OddsRatio_working_3-way'!R227/3-2*'OddsRatio_working_3-way'!R227^3/27-'OddsRatio_working_3-way'!T227</f>
        <v>0.27533691601728455</v>
      </c>
      <c r="W227" s="11">
        <f>'OddsRatio_working_3-way'!V227^2+4*'OddsRatio_working_3-way'!U227^3/27</f>
        <v>-6.0244439317086868E-3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0.14303396559350676</v>
      </c>
      <c r="Y227" s="11">
        <f>IF('OddsRatio_working_3-way'!W227&gt;=0,IF('OddsRatio_working_3-way'!V227+SQRT('OddsRatio_working_3-way'!W227)&gt;0,0,PI()),ACOS('OddsRatio_working_3-way'!V227/(2*'OddsRatio_working_3-way'!X227)))</f>
        <v>0.27476907892250391</v>
      </c>
      <c r="Z227" s="11">
        <f>'OddsRatio_working_3-way'!X227^(1/3)*COS('OddsRatio_working_3-way'!Y227/3)</f>
        <v>0.52078155867234122</v>
      </c>
      <c r="AA227" s="11">
        <f>'OddsRatio_working_3-way'!X227^(1/3)*COS(('OddsRatio_working_3-way'!Y227+2*PI())/3)</f>
        <v>-0.30181454718727468</v>
      </c>
      <c r="AB227" s="11">
        <f>'OddsRatio_working_3-way'!X227^(1/3)*COS(('OddsRatio_working_3-way'!Y227+4*PI())/3)</f>
        <v>-0.21896701148506689</v>
      </c>
      <c r="AC227" s="11">
        <f>'OddsRatio_working_3-way'!X227^(1/3)*SIN('OddsRatio_working_3-way'!Y227/3)</f>
        <v>4.7832047039366957E-2</v>
      </c>
      <c r="AD227" s="11">
        <f>'OddsRatio_working_3-way'!X227^(1/3)*SIN(('OddsRatio_working_3-way'!Y227+2*PI())/3)</f>
        <v>0.42709403611302016</v>
      </c>
      <c r="AE227" s="11">
        <f>'OddsRatio_working_3-way'!X227^(1/3)*SIN(('OddsRatio_working_3-way'!Y227+4*PI())/3)</f>
        <v>-0.47492608315238699</v>
      </c>
      <c r="AF227" s="11">
        <f>-'OddsRatio_working_3-way'!U227/(3*'OddsRatio_working_3-way'!X227^(1/3))*COS(('OddsRatio_working_3-way'!Y227)/3)</f>
        <v>0.5207815586723411</v>
      </c>
      <c r="AG227" s="11">
        <f>-'OddsRatio_working_3-way'!U227/(3*'OddsRatio_working_3-way'!X227^(1/3))*COS(('OddsRatio_working_3-way'!Y227+2*PI())/3)</f>
        <v>-0.30181454718727463</v>
      </c>
      <c r="AH227" s="11">
        <f>-'OddsRatio_working_3-way'!U227/(3*'OddsRatio_working_3-way'!X227^(1/3))*COS(('OddsRatio_working_3-way'!Y227+4*PI())/3)</f>
        <v>-0.21896701148506686</v>
      </c>
      <c r="AI227" s="11">
        <f>'OddsRatio_working_3-way'!U227/(3*'OddsRatio_working_3-way'!X227^(1/3))*SIN(('OddsRatio_working_3-way'!Y227)/3)</f>
        <v>-4.783204703936695E-2</v>
      </c>
      <c r="AJ227" s="11">
        <f>'OddsRatio_working_3-way'!U227/(3*'OddsRatio_working_3-way'!X227^(1/3))*SIN(('OddsRatio_working_3-way'!Y227+2*PI())/3)</f>
        <v>-0.42709403611302005</v>
      </c>
      <c r="AK227" s="11">
        <f>'OddsRatio_working_3-way'!U227/(3*'OddsRatio_working_3-way'!X227^(1/3))*SIN(('OddsRatio_working_3-way'!Y227+4*PI())/3)</f>
        <v>0.47492608315238688</v>
      </c>
      <c r="AL227" s="11">
        <f>'OddsRatio_working_3-way'!Z227+'OddsRatio_working_3-way'!AF227</f>
        <v>1.0415631173446824</v>
      </c>
      <c r="AM227" s="11">
        <f>'OddsRatio_working_3-way'!AA227+'OddsRatio_working_3-way'!AG227</f>
        <v>-0.60362909437454926</v>
      </c>
      <c r="AN227" s="11">
        <f>'OddsRatio_working_3-way'!AB227+'OddsRatio_working_3-way'!AH227</f>
        <v>-0.43793402297013373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1.0415631173446824</v>
      </c>
      <c r="AS227" s="11">
        <f>IF(('OddsRatio_working_3-way'!X227=0),IF(Q227&gt;0,-Q227^(1/3),(-Q227)^(1/3)),'OddsRatio_working_3-way'!AM227-'OddsRatio_working_3-way'!R227/3)</f>
        <v>-0.60362909437454926</v>
      </c>
      <c r="AT227" s="11">
        <f>IF(('OddsRatio_working_3-way'!X227=0),IF(Q227&gt;0,-Q227^(1/3),(-Q227)^(1/3)),'OddsRatio_working_3-way'!AN227-'OddsRatio_working_3-way'!R227/3)</f>
        <v>-0.43793402297013373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IF('True_Odds_Calculator_3-way'!A227="","",'True_Odds_Calculator_3-way'!A227)</f>
        <v>1.72</v>
      </c>
      <c r="B228" s="4">
        <f>IF('True_Odds_Calculator_3-way'!B227="","",'True_Odds_Calculator_3-way'!B227)</f>
        <v>4.03</v>
      </c>
      <c r="C228" s="4">
        <f>IF('True_Odds_Calculator_3-way'!C227="","",'True_Odds_Calculator_3-way'!C227)</f>
        <v>4.57</v>
      </c>
      <c r="D228" s="9">
        <f t="shared" si="52"/>
        <v>0.56148367505626384</v>
      </c>
      <c r="E228" s="9">
        <f t="shared" si="53"/>
        <v>0.23328021472182855</v>
      </c>
      <c r="F228" s="9">
        <f t="shared" si="54"/>
        <v>0.20523611022190752</v>
      </c>
      <c r="G228" s="9">
        <f t="shared" si="55"/>
        <v>1.084716223049075</v>
      </c>
      <c r="H228" s="9">
        <f t="shared" si="56"/>
        <v>1.780995680595334</v>
      </c>
      <c r="I228" s="9">
        <f t="shared" si="57"/>
        <v>4.2866901558386976</v>
      </c>
      <c r="J228" s="9">
        <f t="shared" si="58"/>
        <v>4.8724369162851975</v>
      </c>
      <c r="K228" s="11">
        <f t="shared" si="59"/>
        <v>0.58139534883720934</v>
      </c>
      <c r="L228" s="11">
        <f t="shared" si="60"/>
        <v>0.24813895781637715</v>
      </c>
      <c r="M228" s="11">
        <f t="shared" si="61"/>
        <v>0.21881838074398249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-0.24586326686031046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0.23107948338708986</v>
      </c>
      <c r="Q228" s="11">
        <f>2*'OddsRatio_working_3-way'!K228*'OddsRatio_working_3-way'!L228*'OddsRatio_working_3-way'!M228</f>
        <v>6.3136470870789566E-2</v>
      </c>
      <c r="R228" s="11">
        <f t="shared" si="62"/>
        <v>0</v>
      </c>
      <c r="S228" s="11">
        <f t="shared" si="63"/>
        <v>-0.93986989735388105</v>
      </c>
      <c r="T228" s="11">
        <f t="shared" si="64"/>
        <v>-0.25679505392182539</v>
      </c>
      <c r="U228" s="11">
        <f>'OddsRatio_working_3-way'!S228-'OddsRatio_working_3-way'!R228^2/3</f>
        <v>-0.93986989735388105</v>
      </c>
      <c r="V228" s="11">
        <f>'OddsRatio_working_3-way'!S228*'OddsRatio_working_3-way'!R228/3-2*'OddsRatio_working_3-way'!R228^3/27-'OddsRatio_working_3-way'!T228</f>
        <v>0.25679505392182539</v>
      </c>
      <c r="W228" s="11">
        <f>'OddsRatio_working_3-way'!V228^2+4*'OddsRatio_working_3-way'!U228^3/27</f>
        <v>-5.7054696079324632E-2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0.1753556356365813</v>
      </c>
      <c r="Y228" s="11">
        <f>IF('OddsRatio_working_3-way'!W228&gt;=0,IF('OddsRatio_working_3-way'!V228+SQRT('OddsRatio_working_3-way'!W228)&gt;0,0,PI()),ACOS('OddsRatio_working_3-way'!V228/(2*'OddsRatio_working_3-way'!X228)))</f>
        <v>0.74923200255234612</v>
      </c>
      <c r="Z228" s="11">
        <f>'OddsRatio_working_3-way'!X228^(1/3)*COS('OddsRatio_working_3-way'!Y228/3)</f>
        <v>0.54235811152453739</v>
      </c>
      <c r="AA228" s="11">
        <f>'OddsRatio_working_3-way'!X228^(1/3)*COS(('OddsRatio_working_3-way'!Y228+2*PI())/3)</f>
        <v>-0.39098403681949911</v>
      </c>
      <c r="AB228" s="11">
        <f>'OddsRatio_working_3-way'!X228^(1/3)*COS(('OddsRatio_working_3-way'!Y228+4*PI())/3)</f>
        <v>-0.15137407470503844</v>
      </c>
      <c r="AC228" s="11">
        <f>'OddsRatio_working_3-way'!X228^(1/3)*SIN('OddsRatio_working_3-way'!Y228/3)</f>
        <v>0.13833887612729995</v>
      </c>
      <c r="AD228" s="11">
        <f>'OddsRatio_working_3-way'!X228^(1/3)*SIN(('OddsRatio_working_3-way'!Y228+2*PI())/3)</f>
        <v>0.40052646446515311</v>
      </c>
      <c r="AE228" s="11">
        <f>'OddsRatio_working_3-way'!X228^(1/3)*SIN(('OddsRatio_working_3-way'!Y228+4*PI())/3)</f>
        <v>-0.53886534059245306</v>
      </c>
      <c r="AF228" s="11">
        <f>-'OddsRatio_working_3-way'!U228/(3*'OddsRatio_working_3-way'!X228^(1/3))*COS(('OddsRatio_working_3-way'!Y228)/3)</f>
        <v>0.5423581115245375</v>
      </c>
      <c r="AG228" s="11">
        <f>-'OddsRatio_working_3-way'!U228/(3*'OddsRatio_working_3-way'!X228^(1/3))*COS(('OddsRatio_working_3-way'!Y228+2*PI())/3)</f>
        <v>-0.39098403681949917</v>
      </c>
      <c r="AH228" s="11">
        <f>-'OddsRatio_working_3-way'!U228/(3*'OddsRatio_working_3-way'!X228^(1/3))*COS(('OddsRatio_working_3-way'!Y228+4*PI())/3)</f>
        <v>-0.15137407470503847</v>
      </c>
      <c r="AI228" s="11">
        <f>'OddsRatio_working_3-way'!U228/(3*'OddsRatio_working_3-way'!X228^(1/3))*SIN(('OddsRatio_working_3-way'!Y228)/3)</f>
        <v>-0.13833887612729998</v>
      </c>
      <c r="AJ228" s="11">
        <f>'OddsRatio_working_3-way'!U228/(3*'OddsRatio_working_3-way'!X228^(1/3))*SIN(('OddsRatio_working_3-way'!Y228+2*PI())/3)</f>
        <v>-0.40052646446515322</v>
      </c>
      <c r="AK228" s="11">
        <f>'OddsRatio_working_3-way'!U228/(3*'OddsRatio_working_3-way'!X228^(1/3))*SIN(('OddsRatio_working_3-way'!Y228+4*PI())/3)</f>
        <v>0.53886534059245317</v>
      </c>
      <c r="AL228" s="11">
        <f>'OddsRatio_working_3-way'!Z228+'OddsRatio_working_3-way'!AF228</f>
        <v>1.084716223049075</v>
      </c>
      <c r="AM228" s="11">
        <f>'OddsRatio_working_3-way'!AA228+'OddsRatio_working_3-way'!AG228</f>
        <v>-0.78196807363899823</v>
      </c>
      <c r="AN228" s="11">
        <f>'OddsRatio_working_3-way'!AB228+'OddsRatio_working_3-way'!AH228</f>
        <v>-0.30274814941007688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1.084716223049075</v>
      </c>
      <c r="AS228" s="11">
        <f>IF(('OddsRatio_working_3-way'!X228=0),IF(Q228&gt;0,-Q228^(1/3),(-Q228)^(1/3)),'OddsRatio_working_3-way'!AM228-'OddsRatio_working_3-way'!R228/3)</f>
        <v>-0.78196807363899823</v>
      </c>
      <c r="AT228" s="11">
        <f>IF(('OddsRatio_working_3-way'!X228=0),IF(Q228&gt;0,-Q228^(1/3),(-Q228)^(1/3)),'OddsRatio_working_3-way'!AN228-'OddsRatio_working_3-way'!R228/3)</f>
        <v>-0.30274814941007688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IF('True_Odds_Calculator_3-way'!A228="","",'True_Odds_Calculator_3-way'!A228)</f>
        <v>1.45</v>
      </c>
      <c r="B229" s="4">
        <f>IF('True_Odds_Calculator_3-way'!B228="","",'True_Odds_Calculator_3-way'!B228)</f>
        <v>4.79</v>
      </c>
      <c r="C229" s="4">
        <f>IF('True_Odds_Calculator_3-way'!C228="","",'True_Odds_Calculator_3-way'!C228)</f>
        <v>6.61</v>
      </c>
      <c r="D229" s="9">
        <f t="shared" si="52"/>
        <v>0.66809069923913778</v>
      </c>
      <c r="E229" s="9">
        <f t="shared" si="53"/>
        <v>0.19289441728445852</v>
      </c>
      <c r="F229" s="9">
        <f t="shared" si="54"/>
        <v>0.13901488347640367</v>
      </c>
      <c r="G229" s="9">
        <f t="shared" si="55"/>
        <v>1.1040061248465569</v>
      </c>
      <c r="H229" s="9">
        <f t="shared" si="56"/>
        <v>1.4968027561809507</v>
      </c>
      <c r="I229" s="9">
        <f t="shared" si="57"/>
        <v>5.18418321316845</v>
      </c>
      <c r="J229" s="9">
        <f t="shared" si="58"/>
        <v>7.1934743603891853</v>
      </c>
      <c r="K229" s="11">
        <f t="shared" si="59"/>
        <v>0.68965517241379315</v>
      </c>
      <c r="L229" s="11">
        <f t="shared" si="60"/>
        <v>0.20876826722338204</v>
      </c>
      <c r="M229" s="11">
        <f t="shared" si="61"/>
        <v>0.15128593040847199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-0.20840570811148962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0.21455135188589003</v>
      </c>
      <c r="Q229" s="11">
        <f>2*'OddsRatio_working_3-way'!K229*'OddsRatio_working_3-way'!L229*'OddsRatio_working_3-way'!M229</f>
        <v>4.356372627124671E-2</v>
      </c>
      <c r="R229" s="11">
        <f t="shared" si="62"/>
        <v>0</v>
      </c>
      <c r="S229" s="11">
        <f t="shared" si="63"/>
        <v>-1.0294888457235187</v>
      </c>
      <c r="T229" s="11">
        <f t="shared" si="64"/>
        <v>-0.20903326816721196</v>
      </c>
      <c r="U229" s="11">
        <f>'OddsRatio_working_3-way'!S229-'OddsRatio_working_3-way'!R229^2/3</f>
        <v>-1.0294888457235187</v>
      </c>
      <c r="V229" s="11">
        <f>'OddsRatio_working_3-way'!S229*'OddsRatio_working_3-way'!R229/3-2*'OddsRatio_working_3-way'!R229^3/27-'OddsRatio_working_3-way'!T229</f>
        <v>0.20903326816721196</v>
      </c>
      <c r="W229" s="11">
        <f>'OddsRatio_working_3-way'!V229^2+4*'OddsRatio_working_3-way'!U229^3/27</f>
        <v>-0.11794967894775743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0.20102523855751483</v>
      </c>
      <c r="Y229" s="11">
        <f>IF('OddsRatio_working_3-way'!W229&gt;=0,IF('OddsRatio_working_3-way'!V229+SQRT('OddsRatio_working_3-way'!W229)&gt;0,0,PI()),ACOS('OddsRatio_working_3-way'!V229/(2*'OddsRatio_working_3-way'!X229)))</f>
        <v>1.0240414076791575</v>
      </c>
      <c r="Z229" s="11">
        <f>'OddsRatio_working_3-way'!X229^(1/3)*COS('OddsRatio_working_3-way'!Y229/3)</f>
        <v>0.55200306242327846</v>
      </c>
      <c r="AA229" s="11">
        <f>'OddsRatio_working_3-way'!X229^(1/3)*COS(('OddsRatio_working_3-way'!Y229+2*PI())/3)</f>
        <v>-0.44582990262634525</v>
      </c>
      <c r="AB229" s="11">
        <f>'OddsRatio_working_3-way'!X229^(1/3)*COS(('OddsRatio_working_3-way'!Y229+4*PI())/3)</f>
        <v>-0.10617315979693355</v>
      </c>
      <c r="AC229" s="11">
        <f>'OddsRatio_working_3-way'!X229^(1/3)*SIN('OddsRatio_working_3-way'!Y229/3)</f>
        <v>0.19610091190463258</v>
      </c>
      <c r="AD229" s="11">
        <f>'OddsRatio_working_3-way'!X229^(1/3)*SIN(('OddsRatio_working_3-way'!Y229+2*PI())/3)</f>
        <v>0.37999821907305009</v>
      </c>
      <c r="AE229" s="11">
        <f>'OddsRatio_working_3-way'!X229^(1/3)*SIN(('OddsRatio_working_3-way'!Y229+4*PI())/3)</f>
        <v>-0.57609913097768262</v>
      </c>
      <c r="AF229" s="11">
        <f>-'OddsRatio_working_3-way'!U229/(3*'OddsRatio_working_3-way'!X229^(1/3))*COS(('OddsRatio_working_3-way'!Y229)/3)</f>
        <v>0.55200306242327846</v>
      </c>
      <c r="AG229" s="11">
        <f>-'OddsRatio_working_3-way'!U229/(3*'OddsRatio_working_3-way'!X229^(1/3))*COS(('OddsRatio_working_3-way'!Y229+2*PI())/3)</f>
        <v>-0.44582990262634525</v>
      </c>
      <c r="AH229" s="11">
        <f>-'OddsRatio_working_3-way'!U229/(3*'OddsRatio_working_3-way'!X229^(1/3))*COS(('OddsRatio_working_3-way'!Y229+4*PI())/3)</f>
        <v>-0.10617315979693355</v>
      </c>
      <c r="AI229" s="11">
        <f>'OddsRatio_working_3-way'!U229/(3*'OddsRatio_working_3-way'!X229^(1/3))*SIN(('OddsRatio_working_3-way'!Y229)/3)</f>
        <v>-0.19610091190463258</v>
      </c>
      <c r="AJ229" s="11">
        <f>'OddsRatio_working_3-way'!U229/(3*'OddsRatio_working_3-way'!X229^(1/3))*SIN(('OddsRatio_working_3-way'!Y229+2*PI())/3)</f>
        <v>-0.37999821907305009</v>
      </c>
      <c r="AK229" s="11">
        <f>'OddsRatio_working_3-way'!U229/(3*'OddsRatio_working_3-way'!X229^(1/3))*SIN(('OddsRatio_working_3-way'!Y229+4*PI())/3)</f>
        <v>0.57609913097768262</v>
      </c>
      <c r="AL229" s="11">
        <f>'OddsRatio_working_3-way'!Z229+'OddsRatio_working_3-way'!AF229</f>
        <v>1.1040061248465569</v>
      </c>
      <c r="AM229" s="11">
        <f>'OddsRatio_working_3-way'!AA229+'OddsRatio_working_3-way'!AG229</f>
        <v>-0.89165980525269051</v>
      </c>
      <c r="AN229" s="11">
        <f>'OddsRatio_working_3-way'!AB229+'OddsRatio_working_3-way'!AH229</f>
        <v>-0.2123463195938671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1.1040061248465569</v>
      </c>
      <c r="AS229" s="11">
        <f>IF(('OddsRatio_working_3-way'!X229=0),IF(Q229&gt;0,-Q229^(1/3),(-Q229)^(1/3)),'OddsRatio_working_3-way'!AM229-'OddsRatio_working_3-way'!R229/3)</f>
        <v>-0.89165980525269051</v>
      </c>
      <c r="AT229" s="11">
        <f>IF(('OddsRatio_working_3-way'!X229=0),IF(Q229&gt;0,-Q229^(1/3),(-Q229)^(1/3)),'OddsRatio_working_3-way'!AN229-'OddsRatio_working_3-way'!R229/3)</f>
        <v>-0.2123463195938671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IF('True_Odds_Calculator_3-way'!A229="","",'True_Odds_Calculator_3-way'!A229)</f>
        <v>4.1900000000000004</v>
      </c>
      <c r="B230" s="4">
        <f>IF('True_Odds_Calculator_3-way'!B229="","",'True_Odds_Calculator_3-way'!B229)</f>
        <v>3.96</v>
      </c>
      <c r="C230" s="4">
        <f>IF('True_Odds_Calculator_3-way'!C229="","",'True_Odds_Calculator_3-way'!C229)</f>
        <v>1.8</v>
      </c>
      <c r="D230" s="9">
        <f t="shared" si="52"/>
        <v>0.22504274111712286</v>
      </c>
      <c r="E230" s="9">
        <f t="shared" si="53"/>
        <v>0.23836108606797701</v>
      </c>
      <c r="F230" s="9">
        <f t="shared" si="54"/>
        <v>0.53659617281490024</v>
      </c>
      <c r="G230" s="9">
        <f t="shared" si="55"/>
        <v>1.0794985378719606</v>
      </c>
      <c r="H230" s="9">
        <f t="shared" si="56"/>
        <v>4.4436003358115554</v>
      </c>
      <c r="I230" s="9">
        <f t="shared" si="57"/>
        <v>4.1953156721010032</v>
      </c>
      <c r="J230" s="9">
        <f t="shared" si="58"/>
        <v>1.8635988302975686</v>
      </c>
      <c r="K230" s="11">
        <f t="shared" si="59"/>
        <v>0.2386634844868735</v>
      </c>
      <c r="L230" s="11">
        <f t="shared" si="60"/>
        <v>0.25252525252525254</v>
      </c>
      <c r="M230" s="11">
        <f t="shared" si="61"/>
        <v>0.55555555555555558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-0.25292436430065723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0.23270359388100043</v>
      </c>
      <c r="Q230" s="11">
        <f>2*'OddsRatio_working_3-way'!K230*'OddsRatio_working_3-way'!L230*'OddsRatio_working_3-way'!M230</f>
        <v>6.6965062987338259E-2</v>
      </c>
      <c r="R230" s="11">
        <f t="shared" si="62"/>
        <v>0</v>
      </c>
      <c r="S230" s="11">
        <f t="shared" si="63"/>
        <v>-0.92005210539693238</v>
      </c>
      <c r="T230" s="11">
        <f t="shared" si="64"/>
        <v>-0.26476319579767843</v>
      </c>
      <c r="U230" s="11">
        <f>'OddsRatio_working_3-way'!S230-'OddsRatio_working_3-way'!R230^2/3</f>
        <v>-0.92005210539693238</v>
      </c>
      <c r="V230" s="11">
        <f>'OddsRatio_working_3-way'!S230*'OddsRatio_working_3-way'!R230/3-2*'OddsRatio_working_3-way'!R230^3/27-'OddsRatio_working_3-way'!T230</f>
        <v>0.26476319579767843</v>
      </c>
      <c r="W230" s="11">
        <f>'OddsRatio_working_3-way'!V230^2+4*'OddsRatio_working_3-way'!U230^3/27</f>
        <v>-4.5281237338756636E-2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0.169838737621719</v>
      </c>
      <c r="Y230" s="11">
        <f>IF('OddsRatio_working_3-way'!W230&gt;=0,IF('OddsRatio_working_3-way'!V230+SQRT('OddsRatio_working_3-way'!W230)&gt;0,0,PI()),ACOS('OddsRatio_working_3-way'!V230/(2*'OddsRatio_working_3-way'!X230)))</f>
        <v>0.67700147132366162</v>
      </c>
      <c r="Z230" s="11">
        <f>'OddsRatio_working_3-way'!X230^(1/3)*COS('OddsRatio_working_3-way'!Y230/3)</f>
        <v>0.53974926893598041</v>
      </c>
      <c r="AA230" s="11">
        <f>'OddsRatio_working_3-way'!X230^(1/3)*COS(('OddsRatio_working_3-way'!Y230+2*PI())/3)</f>
        <v>-0.37718759436351817</v>
      </c>
      <c r="AB230" s="11">
        <f>'OddsRatio_working_3-way'!X230^(1/3)*COS(('OddsRatio_working_3-way'!Y230+4*PI())/3)</f>
        <v>-0.16256167457246232</v>
      </c>
      <c r="AC230" s="11">
        <f>'OddsRatio_working_3-way'!X230^(1/3)*SIN('OddsRatio_working_3-way'!Y230/3)</f>
        <v>0.12391433256643736</v>
      </c>
      <c r="AD230" s="11">
        <f>'OddsRatio_working_3-way'!X230^(1/3)*SIN(('OddsRatio_working_3-way'!Y230+2*PI())/3)</f>
        <v>0.40547941228941936</v>
      </c>
      <c r="AE230" s="11">
        <f>'OddsRatio_working_3-way'!X230^(1/3)*SIN(('OddsRatio_working_3-way'!Y230+4*PI())/3)</f>
        <v>-0.52939374485585655</v>
      </c>
      <c r="AF230" s="11">
        <f>-'OddsRatio_working_3-way'!U230/(3*'OddsRatio_working_3-way'!X230^(1/3))*COS(('OddsRatio_working_3-way'!Y230)/3)</f>
        <v>0.53974926893598019</v>
      </c>
      <c r="AG230" s="11">
        <f>-'OddsRatio_working_3-way'!U230/(3*'OddsRatio_working_3-way'!X230^(1/3))*COS(('OddsRatio_working_3-way'!Y230+2*PI())/3)</f>
        <v>-0.37718759436351806</v>
      </c>
      <c r="AH230" s="11">
        <f>-'OddsRatio_working_3-way'!U230/(3*'OddsRatio_working_3-way'!X230^(1/3))*COS(('OddsRatio_working_3-way'!Y230+4*PI())/3)</f>
        <v>-0.16256167457246223</v>
      </c>
      <c r="AI230" s="11">
        <f>'OddsRatio_working_3-way'!U230/(3*'OddsRatio_working_3-way'!X230^(1/3))*SIN(('OddsRatio_working_3-way'!Y230)/3)</f>
        <v>-0.1239143325664373</v>
      </c>
      <c r="AJ230" s="11">
        <f>'OddsRatio_working_3-way'!U230/(3*'OddsRatio_working_3-way'!X230^(1/3))*SIN(('OddsRatio_working_3-way'!Y230+2*PI())/3)</f>
        <v>-0.40547941228941925</v>
      </c>
      <c r="AK230" s="11">
        <f>'OddsRatio_working_3-way'!U230/(3*'OddsRatio_working_3-way'!X230^(1/3))*SIN(('OddsRatio_working_3-way'!Y230+4*PI())/3)</f>
        <v>0.52939374485585633</v>
      </c>
      <c r="AL230" s="11">
        <f>'OddsRatio_working_3-way'!Z230+'OddsRatio_working_3-way'!AF230</f>
        <v>1.0794985378719606</v>
      </c>
      <c r="AM230" s="11">
        <f>'OddsRatio_working_3-way'!AA230+'OddsRatio_working_3-way'!AG230</f>
        <v>-0.75437518872703624</v>
      </c>
      <c r="AN230" s="11">
        <f>'OddsRatio_working_3-way'!AB230+'OddsRatio_working_3-way'!AH230</f>
        <v>-0.32512334914492458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1.0794985378719606</v>
      </c>
      <c r="AS230" s="11">
        <f>IF(('OddsRatio_working_3-way'!X230=0),IF(Q230&gt;0,-Q230^(1/3),(-Q230)^(1/3)),'OddsRatio_working_3-way'!AM230-'OddsRatio_working_3-way'!R230/3)</f>
        <v>-0.75437518872703624</v>
      </c>
      <c r="AT230" s="11">
        <f>IF(('OddsRatio_working_3-way'!X230=0),IF(Q230&gt;0,-Q230^(1/3),(-Q230)^(1/3)),'OddsRatio_working_3-way'!AN230-'OddsRatio_working_3-way'!R230/3)</f>
        <v>-0.32512334914492458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IF('True_Odds_Calculator_3-way'!A230="","",'True_Odds_Calculator_3-way'!A230)</f>
        <v>2.31</v>
      </c>
      <c r="B231" s="4">
        <f>IF('True_Odds_Calculator_3-way'!B230="","",'True_Odds_Calculator_3-way'!B230)</f>
        <v>3.66</v>
      </c>
      <c r="C231" s="4">
        <f>IF('True_Odds_Calculator_3-way'!C230="","",'True_Odds_Calculator_3-way'!C230)</f>
        <v>3.12</v>
      </c>
      <c r="D231" s="9">
        <f t="shared" si="52"/>
        <v>0.42298622799000796</v>
      </c>
      <c r="E231" s="9">
        <f t="shared" si="53"/>
        <v>0.26525624211504706</v>
      </c>
      <c r="F231" s="9">
        <f t="shared" si="54"/>
        <v>0.31175752989494515</v>
      </c>
      <c r="G231" s="9">
        <f t="shared" si="55"/>
        <v>1.0413306606812442</v>
      </c>
      <c r="H231" s="9">
        <f t="shared" si="56"/>
        <v>2.3641431654924299</v>
      </c>
      <c r="I231" s="9">
        <f t="shared" si="57"/>
        <v>3.7699395574121102</v>
      </c>
      <c r="J231" s="9">
        <f t="shared" si="58"/>
        <v>3.2076210006442385</v>
      </c>
      <c r="K231" s="11">
        <f t="shared" si="59"/>
        <v>0.4329004329004329</v>
      </c>
      <c r="L231" s="11">
        <f t="shared" si="60"/>
        <v>0.27322404371584696</v>
      </c>
      <c r="M231" s="11">
        <f t="shared" si="61"/>
        <v>0.32051282051282048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-0.28005358333227182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0.2308711325104767</v>
      </c>
      <c r="Q231" s="11">
        <f>2*'OddsRatio_working_3-way'!K231*'OddsRatio_working_3-way'!L231*'OddsRatio_working_3-way'!M231</f>
        <v>7.581974795089548E-2</v>
      </c>
      <c r="R231" s="11">
        <f t="shared" si="62"/>
        <v>0</v>
      </c>
      <c r="S231" s="11">
        <f t="shared" si="63"/>
        <v>-0.8243819977713257</v>
      </c>
      <c r="T231" s="11">
        <f t="shared" si="64"/>
        <v>-0.27073300419419571</v>
      </c>
      <c r="U231" s="11">
        <f>'OddsRatio_working_3-way'!S231-'OddsRatio_working_3-way'!R231^2/3</f>
        <v>-0.8243819977713257</v>
      </c>
      <c r="V231" s="11">
        <f>'OddsRatio_working_3-way'!S231*'OddsRatio_working_3-way'!R231/3-2*'OddsRatio_working_3-way'!R231^3/27-'OddsRatio_working_3-way'!T231</f>
        <v>0.27073300419419571</v>
      </c>
      <c r="W231" s="11">
        <f>'OddsRatio_working_3-way'!V231^2+4*'OddsRatio_working_3-way'!U231^3/27</f>
        <v>-9.7043347706540356E-3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0.14404920542185265</v>
      </c>
      <c r="Y231" s="11">
        <f>IF('OddsRatio_working_3-way'!W231&gt;=0,IF('OddsRatio_working_3-way'!V231+SQRT('OddsRatio_working_3-way'!W231)&gt;0,0,PI()),ACOS('OddsRatio_working_3-way'!V231/(2*'OddsRatio_working_3-way'!X231)))</f>
        <v>0.34897395853308488</v>
      </c>
      <c r="Z231" s="11">
        <f>'OddsRatio_working_3-way'!X231^(1/3)*COS('OddsRatio_working_3-way'!Y231/3)</f>
        <v>0.52066533034062223</v>
      </c>
      <c r="AA231" s="11">
        <f>'OddsRatio_working_3-way'!X231^(1/3)*COS(('OddsRatio_working_3-way'!Y231+2*PI())/3)</f>
        <v>-0.3130224153955633</v>
      </c>
      <c r="AB231" s="11">
        <f>'OddsRatio_working_3-way'!X231^(1/3)*COS(('OddsRatio_working_3-way'!Y231+4*PI())/3)</f>
        <v>-0.20764291494505888</v>
      </c>
      <c r="AC231" s="11">
        <f>'OddsRatio_working_3-way'!X231^(1/3)*SIN('OddsRatio_working_3-way'!Y231/3)</f>
        <v>6.0840882952167011E-2</v>
      </c>
      <c r="AD231" s="11">
        <f>'OddsRatio_working_3-way'!X231^(1/3)*SIN(('OddsRatio_working_3-way'!Y231+2*PI())/3)</f>
        <v>0.42048896146871212</v>
      </c>
      <c r="AE231" s="11">
        <f>'OddsRatio_working_3-way'!X231^(1/3)*SIN(('OddsRatio_working_3-way'!Y231+4*PI())/3)</f>
        <v>-0.48132984442087912</v>
      </c>
      <c r="AF231" s="11">
        <f>-'OddsRatio_working_3-way'!U231/(3*'OddsRatio_working_3-way'!X231^(1/3))*COS(('OddsRatio_working_3-way'!Y231)/3)</f>
        <v>0.52066533034062212</v>
      </c>
      <c r="AG231" s="11">
        <f>-'OddsRatio_working_3-way'!U231/(3*'OddsRatio_working_3-way'!X231^(1/3))*COS(('OddsRatio_working_3-way'!Y231+2*PI())/3)</f>
        <v>-0.31302241539556325</v>
      </c>
      <c r="AH231" s="11">
        <f>-'OddsRatio_working_3-way'!U231/(3*'OddsRatio_working_3-way'!X231^(1/3))*COS(('OddsRatio_working_3-way'!Y231+4*PI())/3)</f>
        <v>-0.20764291494505885</v>
      </c>
      <c r="AI231" s="11">
        <f>'OddsRatio_working_3-way'!U231/(3*'OddsRatio_working_3-way'!X231^(1/3))*SIN(('OddsRatio_working_3-way'!Y231)/3)</f>
        <v>-6.0840882952167004E-2</v>
      </c>
      <c r="AJ231" s="11">
        <f>'OddsRatio_working_3-way'!U231/(3*'OddsRatio_working_3-way'!X231^(1/3))*SIN(('OddsRatio_working_3-way'!Y231+2*PI())/3)</f>
        <v>-0.42048896146871201</v>
      </c>
      <c r="AK231" s="11">
        <f>'OddsRatio_working_3-way'!U231/(3*'OddsRatio_working_3-way'!X231^(1/3))*SIN(('OddsRatio_working_3-way'!Y231+4*PI())/3)</f>
        <v>0.48132984442087901</v>
      </c>
      <c r="AL231" s="11">
        <f>'OddsRatio_working_3-way'!Z231+'OddsRatio_working_3-way'!AF231</f>
        <v>1.0413306606812442</v>
      </c>
      <c r="AM231" s="11">
        <f>'OddsRatio_working_3-way'!AA231+'OddsRatio_working_3-way'!AG231</f>
        <v>-0.62604483079112661</v>
      </c>
      <c r="AN231" s="11">
        <f>'OddsRatio_working_3-way'!AB231+'OddsRatio_working_3-way'!AH231</f>
        <v>-0.41528582989011775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1.0413306606812442</v>
      </c>
      <c r="AS231" s="11">
        <f>IF(('OddsRatio_working_3-way'!X231=0),IF(Q231&gt;0,-Q231^(1/3),(-Q231)^(1/3)),'OddsRatio_working_3-way'!AM231-'OddsRatio_working_3-way'!R231/3)</f>
        <v>-0.62604483079112661</v>
      </c>
      <c r="AT231" s="11">
        <f>IF(('OddsRatio_working_3-way'!X231=0),IF(Q231&gt;0,-Q231^(1/3),(-Q231)^(1/3)),'OddsRatio_working_3-way'!AN231-'OddsRatio_working_3-way'!R231/3)</f>
        <v>-0.41528582989011775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IF('True_Odds_Calculator_3-way'!A231="","",'True_Odds_Calculator_3-way'!A231)</f>
        <v>3.14</v>
      </c>
      <c r="B232" s="4">
        <f>IF('True_Odds_Calculator_3-way'!B231="","",'True_Odds_Calculator_3-way'!B231)</f>
        <v>3.74</v>
      </c>
      <c r="C232" s="4">
        <f>IF('True_Odds_Calculator_3-way'!C231="","",'True_Odds_Calculator_3-way'!C231)</f>
        <v>2.2599999999999998</v>
      </c>
      <c r="D232" s="9">
        <f t="shared" si="52"/>
        <v>0.30916240193508293</v>
      </c>
      <c r="E232" s="9">
        <f t="shared" si="53"/>
        <v>0.2589966245490023</v>
      </c>
      <c r="F232" s="9">
        <f t="shared" si="54"/>
        <v>0.43184097351591472</v>
      </c>
      <c r="G232" s="9">
        <f t="shared" si="55"/>
        <v>1.0441803579167293</v>
      </c>
      <c r="H232" s="9">
        <f t="shared" si="56"/>
        <v>3.2345459659418005</v>
      </c>
      <c r="I232" s="9">
        <f t="shared" si="57"/>
        <v>3.8610541806918395</v>
      </c>
      <c r="J232" s="9">
        <f t="shared" si="58"/>
        <v>2.3156672509750789</v>
      </c>
      <c r="K232" s="11">
        <f t="shared" si="59"/>
        <v>0.31847133757961782</v>
      </c>
      <c r="L232" s="11">
        <f t="shared" si="60"/>
        <v>0.26737967914438499</v>
      </c>
      <c r="M232" s="11">
        <f t="shared" si="61"/>
        <v>0.44247787610619471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-0.27837177063794039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0.23134423509758806</v>
      </c>
      <c r="Q232" s="11">
        <f>2*'OddsRatio_working_3-way'!K232*'OddsRatio_working_3-way'!L232*'OddsRatio_working_3-way'!M232</f>
        <v>7.5356428370549844E-2</v>
      </c>
      <c r="R232" s="11">
        <f t="shared" si="62"/>
        <v>0</v>
      </c>
      <c r="S232" s="11">
        <f t="shared" si="63"/>
        <v>-0.83106212446549432</v>
      </c>
      <c r="T232" s="11">
        <f t="shared" si="64"/>
        <v>-0.27070427507019357</v>
      </c>
      <c r="U232" s="11">
        <f>'OddsRatio_working_3-way'!S232-'OddsRatio_working_3-way'!R232^2/3</f>
        <v>-0.83106212446549432</v>
      </c>
      <c r="V232" s="11">
        <f>'OddsRatio_working_3-way'!S232*'OddsRatio_working_3-way'!R232/3-2*'OddsRatio_working_3-way'!R232^3/27-'OddsRatio_working_3-way'!T232</f>
        <v>0.27070427507019357</v>
      </c>
      <c r="W232" s="11">
        <f>'OddsRatio_working_3-way'!V232^2+4*'OddsRatio_working_3-way'!U232^3/27</f>
        <v>-1.1753995876631396E-2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0.14580363542956534</v>
      </c>
      <c r="Y232" s="11">
        <f>IF('OddsRatio_working_3-way'!W232&gt;=0,IF('OddsRatio_working_3-way'!V232+SQRT('OddsRatio_working_3-way'!W232)&gt;0,0,PI()),ACOS('OddsRatio_working_3-way'!V232/(2*'OddsRatio_working_3-way'!X232)))</f>
        <v>0.38093346878842671</v>
      </c>
      <c r="Z232" s="11">
        <f>'OddsRatio_working_3-way'!X232^(1/3)*COS('OddsRatio_working_3-way'!Y232/3)</f>
        <v>0.52209017895836463</v>
      </c>
      <c r="AA232" s="11">
        <f>'OddsRatio_working_3-way'!X232^(1/3)*COS(('OddsRatio_working_3-way'!Y232+2*PI())/3)</f>
        <v>-0.31876783103561479</v>
      </c>
      <c r="AB232" s="11">
        <f>'OddsRatio_working_3-way'!X232^(1/3)*COS(('OddsRatio_working_3-way'!Y232+4*PI())/3)</f>
        <v>-0.20332234792274989</v>
      </c>
      <c r="AC232" s="11">
        <f>'OddsRatio_working_3-way'!X232^(1/3)*SIN('OddsRatio_working_3-way'!Y232/3)</f>
        <v>6.6652480751939039E-2</v>
      </c>
      <c r="AD232" s="11">
        <f>'OddsRatio_working_3-way'!X232^(1/3)*SIN(('OddsRatio_working_3-way'!Y232+2*PI())/3)</f>
        <v>0.41881711766833801</v>
      </c>
      <c r="AE232" s="11">
        <f>'OddsRatio_working_3-way'!X232^(1/3)*SIN(('OddsRatio_working_3-way'!Y232+4*PI())/3)</f>
        <v>-0.48546959842027698</v>
      </c>
      <c r="AF232" s="11">
        <f>-'OddsRatio_working_3-way'!U232/(3*'OddsRatio_working_3-way'!X232^(1/3))*COS(('OddsRatio_working_3-way'!Y232)/3)</f>
        <v>0.52209017895836463</v>
      </c>
      <c r="AG232" s="11">
        <f>-'OddsRatio_working_3-way'!U232/(3*'OddsRatio_working_3-way'!X232^(1/3))*COS(('OddsRatio_working_3-way'!Y232+2*PI())/3)</f>
        <v>-0.31876783103561479</v>
      </c>
      <c r="AH232" s="11">
        <f>-'OddsRatio_working_3-way'!U232/(3*'OddsRatio_working_3-way'!X232^(1/3))*COS(('OddsRatio_working_3-way'!Y232+4*PI())/3)</f>
        <v>-0.20332234792274989</v>
      </c>
      <c r="AI232" s="11">
        <f>'OddsRatio_working_3-way'!U232/(3*'OddsRatio_working_3-way'!X232^(1/3))*SIN(('OddsRatio_working_3-way'!Y232)/3)</f>
        <v>-6.6652480751939039E-2</v>
      </c>
      <c r="AJ232" s="11">
        <f>'OddsRatio_working_3-way'!U232/(3*'OddsRatio_working_3-way'!X232^(1/3))*SIN(('OddsRatio_working_3-way'!Y232+2*PI())/3)</f>
        <v>-0.41881711766833801</v>
      </c>
      <c r="AK232" s="11">
        <f>'OddsRatio_working_3-way'!U232/(3*'OddsRatio_working_3-way'!X232^(1/3))*SIN(('OddsRatio_working_3-way'!Y232+4*PI())/3)</f>
        <v>0.48546959842027698</v>
      </c>
      <c r="AL232" s="11">
        <f>'OddsRatio_working_3-way'!Z232+'OddsRatio_working_3-way'!AF232</f>
        <v>1.0441803579167293</v>
      </c>
      <c r="AM232" s="11">
        <f>'OddsRatio_working_3-way'!AA232+'OddsRatio_working_3-way'!AG232</f>
        <v>-0.63753566207122958</v>
      </c>
      <c r="AN232" s="11">
        <f>'OddsRatio_working_3-way'!AB232+'OddsRatio_working_3-way'!AH232</f>
        <v>-0.40664469584549978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1.0441803579167293</v>
      </c>
      <c r="AS232" s="11">
        <f>IF(('OddsRatio_working_3-way'!X232=0),IF(Q232&gt;0,-Q232^(1/3),(-Q232)^(1/3)),'OddsRatio_working_3-way'!AM232-'OddsRatio_working_3-way'!R232/3)</f>
        <v>-0.63753566207122958</v>
      </c>
      <c r="AT232" s="11">
        <f>IF(('OddsRatio_working_3-way'!X232=0),IF(Q232&gt;0,-Q232^(1/3),(-Q232)^(1/3)),'OddsRatio_working_3-way'!AN232-'OddsRatio_working_3-way'!R232/3)</f>
        <v>-0.40664469584549978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IF('True_Odds_Calculator_3-way'!A232="","",'True_Odds_Calculator_3-way'!A232)</f>
        <v>2.2200000000000002</v>
      </c>
      <c r="B233" s="4">
        <f>IF('True_Odds_Calculator_3-way'!B232="","",'True_Odds_Calculator_3-way'!B232)</f>
        <v>3.71</v>
      </c>
      <c r="C233" s="4">
        <f>IF('True_Odds_Calculator_3-way'!C232="","",'True_Odds_Calculator_3-way'!C232)</f>
        <v>3.25</v>
      </c>
      <c r="D233" s="9">
        <f t="shared" si="52"/>
        <v>0.43998246715085265</v>
      </c>
      <c r="E233" s="9">
        <f t="shared" si="53"/>
        <v>0.26127910060510434</v>
      </c>
      <c r="F233" s="9">
        <f t="shared" si="54"/>
        <v>0.29873843224404334</v>
      </c>
      <c r="G233" s="9">
        <f t="shared" si="55"/>
        <v>1.0432933103060789</v>
      </c>
      <c r="H233" s="9">
        <f t="shared" si="56"/>
        <v>2.2728178385734163</v>
      </c>
      <c r="I233" s="9">
        <f t="shared" si="57"/>
        <v>3.8273248709294738</v>
      </c>
      <c r="J233" s="9">
        <f t="shared" si="58"/>
        <v>3.3474099481886781</v>
      </c>
      <c r="K233" s="11">
        <f t="shared" si="59"/>
        <v>0.4504504504504504</v>
      </c>
      <c r="L233" s="11">
        <f t="shared" si="60"/>
        <v>0.26954177897574122</v>
      </c>
      <c r="M233" s="11">
        <f t="shared" si="61"/>
        <v>0.30769230769230771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-0.27790822130444792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0.23087570257381573</v>
      </c>
      <c r="Q233" s="11">
        <f>2*'OddsRatio_working_3-way'!K233*'OddsRatio_working_3-way'!L233*'OddsRatio_working_3-way'!M233</f>
        <v>7.4717055849131311E-2</v>
      </c>
      <c r="R233" s="11">
        <f t="shared" si="62"/>
        <v>0</v>
      </c>
      <c r="S233" s="11">
        <f t="shared" si="63"/>
        <v>-0.83076240598471485</v>
      </c>
      <c r="T233" s="11">
        <f t="shared" si="64"/>
        <v>-0.26885514756786888</v>
      </c>
      <c r="U233" s="11">
        <f>'OddsRatio_working_3-way'!S233-'OddsRatio_working_3-way'!R233^2/3</f>
        <v>-0.83076240598471485</v>
      </c>
      <c r="V233" s="11">
        <f>'OddsRatio_working_3-way'!S233*'OddsRatio_working_3-way'!R233/3-2*'OddsRatio_working_3-way'!R233^3/27-'OddsRatio_working_3-way'!T233</f>
        <v>0.26885514756786888</v>
      </c>
      <c r="W233" s="11">
        <f>'OddsRatio_working_3-way'!V233^2+4*'OddsRatio_working_3-way'!U233^3/27</f>
        <v>-1.2659741068682201E-2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0.14572476749202823</v>
      </c>
      <c r="Y233" s="11">
        <f>IF('OddsRatio_working_3-way'!W233&gt;=0,IF('OddsRatio_working_3-way'!V233+SQRT('OddsRatio_working_3-way'!W233)&gt;0,0,PI()),ACOS('OddsRatio_working_3-way'!V233/(2*'OddsRatio_working_3-way'!X233)))</f>
        <v>0.39635107891693799</v>
      </c>
      <c r="Z233" s="11">
        <f>'OddsRatio_working_3-way'!X233^(1/3)*COS('OddsRatio_working_3-way'!Y233/3)</f>
        <v>0.52164665515303954</v>
      </c>
      <c r="AA233" s="11">
        <f>'OddsRatio_working_3-way'!X233^(1/3)*COS(('OddsRatio_working_3-way'!Y233+2*PI())/3)</f>
        <v>-0.3208581247521004</v>
      </c>
      <c r="AB233" s="11">
        <f>'OddsRatio_working_3-way'!X233^(1/3)*COS(('OddsRatio_working_3-way'!Y233+4*PI())/3)</f>
        <v>-0.20078853040093908</v>
      </c>
      <c r="AC233" s="11">
        <f>'OddsRatio_working_3-way'!X233^(1/3)*SIN('OddsRatio_working_3-way'!Y233/3)</f>
        <v>6.9322212620132148E-2</v>
      </c>
      <c r="AD233" s="11">
        <f>'OddsRatio_working_3-way'!X233^(1/3)*SIN(('OddsRatio_working_3-way'!Y233+2*PI())/3)</f>
        <v>0.41709814885164687</v>
      </c>
      <c r="AE233" s="11">
        <f>'OddsRatio_working_3-way'!X233^(1/3)*SIN(('OddsRatio_working_3-way'!Y233+4*PI())/3)</f>
        <v>-0.48642036147177908</v>
      </c>
      <c r="AF233" s="11">
        <f>-'OddsRatio_working_3-way'!U233/(3*'OddsRatio_working_3-way'!X233^(1/3))*COS(('OddsRatio_working_3-way'!Y233)/3)</f>
        <v>0.52164665515303943</v>
      </c>
      <c r="AG233" s="11">
        <f>-'OddsRatio_working_3-way'!U233/(3*'OddsRatio_working_3-way'!X233^(1/3))*COS(('OddsRatio_working_3-way'!Y233+2*PI())/3)</f>
        <v>-0.32085812475210035</v>
      </c>
      <c r="AH233" s="11">
        <f>-'OddsRatio_working_3-way'!U233/(3*'OddsRatio_working_3-way'!X233^(1/3))*COS(('OddsRatio_working_3-way'!Y233+4*PI())/3)</f>
        <v>-0.20078853040093905</v>
      </c>
      <c r="AI233" s="11">
        <f>'OddsRatio_working_3-way'!U233/(3*'OddsRatio_working_3-way'!X233^(1/3))*SIN(('OddsRatio_working_3-way'!Y233)/3)</f>
        <v>-6.9322212620132134E-2</v>
      </c>
      <c r="AJ233" s="11">
        <f>'OddsRatio_working_3-way'!U233/(3*'OddsRatio_working_3-way'!X233^(1/3))*SIN(('OddsRatio_working_3-way'!Y233+2*PI())/3)</f>
        <v>-0.41709814885164676</v>
      </c>
      <c r="AK233" s="11">
        <f>'OddsRatio_working_3-way'!U233/(3*'OddsRatio_working_3-way'!X233^(1/3))*SIN(('OddsRatio_working_3-way'!Y233+4*PI())/3)</f>
        <v>0.48642036147177897</v>
      </c>
      <c r="AL233" s="11">
        <f>'OddsRatio_working_3-way'!Z233+'OddsRatio_working_3-way'!AF233</f>
        <v>1.0432933103060789</v>
      </c>
      <c r="AM233" s="11">
        <f>'OddsRatio_working_3-way'!AA233+'OddsRatio_working_3-way'!AG233</f>
        <v>-0.64171624950420081</v>
      </c>
      <c r="AN233" s="11">
        <f>'OddsRatio_working_3-way'!AB233+'OddsRatio_working_3-way'!AH233</f>
        <v>-0.40157706080187816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1.0432933103060789</v>
      </c>
      <c r="AS233" s="11">
        <f>IF(('OddsRatio_working_3-way'!X233=0),IF(Q233&gt;0,-Q233^(1/3),(-Q233)^(1/3)),'OddsRatio_working_3-way'!AM233-'OddsRatio_working_3-way'!R233/3)</f>
        <v>-0.64171624950420081</v>
      </c>
      <c r="AT233" s="11">
        <f>IF(('OddsRatio_working_3-way'!X233=0),IF(Q233&gt;0,-Q233^(1/3),(-Q233)^(1/3)),'OddsRatio_working_3-way'!AN233-'OddsRatio_working_3-way'!R233/3)</f>
        <v>-0.40157706080187816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IF('True_Odds_Calculator_3-way'!A233="","",'True_Odds_Calculator_3-way'!A233)</f>
        <v>2.17</v>
      </c>
      <c r="B234" s="4">
        <f>IF('True_Odds_Calculator_3-way'!B233="","",'True_Odds_Calculator_3-way'!B233)</f>
        <v>3.73</v>
      </c>
      <c r="C234" s="4">
        <f>IF('True_Odds_Calculator_3-way'!C233="","",'True_Odds_Calculator_3-way'!C233)</f>
        <v>3.35</v>
      </c>
      <c r="D234" s="9">
        <f t="shared" si="52"/>
        <v>0.45036037614549596</v>
      </c>
      <c r="E234" s="9">
        <f t="shared" si="53"/>
        <v>0.25989534014618171</v>
      </c>
      <c r="F234" s="9">
        <f t="shared" si="54"/>
        <v>0.28974428370832223</v>
      </c>
      <c r="G234" s="9">
        <f t="shared" si="55"/>
        <v>1.0431145393086978</v>
      </c>
      <c r="H234" s="9">
        <f t="shared" si="56"/>
        <v>2.2204440109911765</v>
      </c>
      <c r="I234" s="9">
        <f t="shared" si="57"/>
        <v>3.8477026923127449</v>
      </c>
      <c r="J234" s="9">
        <f t="shared" si="58"/>
        <v>3.4513191673754404</v>
      </c>
      <c r="K234" s="11">
        <f t="shared" si="59"/>
        <v>0.46082949308755761</v>
      </c>
      <c r="L234" s="11">
        <f t="shared" si="60"/>
        <v>0.26809651474530832</v>
      </c>
      <c r="M234" s="11">
        <f t="shared" si="61"/>
        <v>0.29850746268656714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-0.27682352743761951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0.23049772572503982</v>
      </c>
      <c r="Q234" s="11">
        <f>2*'OddsRatio_working_3-way'!K234*'OddsRatio_working_3-way'!L234*'OddsRatio_working_3-way'!M234</f>
        <v>7.3759272232012743E-2</v>
      </c>
      <c r="R234" s="11">
        <f t="shared" si="62"/>
        <v>0</v>
      </c>
      <c r="S234" s="11">
        <f t="shared" si="63"/>
        <v>-0.83265222381425319</v>
      </c>
      <c r="T234" s="11">
        <f t="shared" si="64"/>
        <v>-0.26644871162056105</v>
      </c>
      <c r="U234" s="11">
        <f>'OddsRatio_working_3-way'!S234-'OddsRatio_working_3-way'!R234^2/3</f>
        <v>-0.83265222381425319</v>
      </c>
      <c r="V234" s="11">
        <f>'OddsRatio_working_3-way'!S234*'OddsRatio_working_3-way'!R234/3-2*'OddsRatio_working_3-way'!R234^3/27-'OddsRatio_working_3-way'!T234</f>
        <v>0.26644871162056105</v>
      </c>
      <c r="W234" s="11">
        <f>'OddsRatio_working_3-way'!V234^2+4*'OddsRatio_working_3-way'!U234^3/27</f>
        <v>-1.452891889032415E-2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0.14622229208860482</v>
      </c>
      <c r="Y234" s="11">
        <f>IF('OddsRatio_working_3-way'!W234&gt;=0,IF('OddsRatio_working_3-way'!V234+SQRT('OddsRatio_working_3-way'!W234)&gt;0,0,PI()),ACOS('OddsRatio_working_3-way'!V234/(2*'OddsRatio_working_3-way'!X234)))</f>
        <v>0.42483105133930832</v>
      </c>
      <c r="Z234" s="11">
        <f>'OddsRatio_working_3-way'!X234^(1/3)*COS('OddsRatio_working_3-way'!Y234/3)</f>
        <v>0.5215572696543489</v>
      </c>
      <c r="AA234" s="11">
        <f>'OddsRatio_working_3-way'!X234^(1/3)*COS(('OddsRatio_working_3-way'!Y234+2*PI())/3)</f>
        <v>-0.32517247619876011</v>
      </c>
      <c r="AB234" s="11">
        <f>'OddsRatio_working_3-way'!X234^(1/3)*COS(('OddsRatio_working_3-way'!Y234+4*PI())/3)</f>
        <v>-0.1963847934555889</v>
      </c>
      <c r="AC234" s="11">
        <f>'OddsRatio_working_3-way'!X234^(1/3)*SIN('OddsRatio_working_3-way'!Y234/3)</f>
        <v>7.4355603300078107E-2</v>
      </c>
      <c r="AD234" s="11">
        <f>'OddsRatio_working_3-way'!X234^(1/3)*SIN(('OddsRatio_working_3-way'!Y234+2*PI())/3)</f>
        <v>0.41450404339907782</v>
      </c>
      <c r="AE234" s="11">
        <f>'OddsRatio_working_3-way'!X234^(1/3)*SIN(('OddsRatio_working_3-way'!Y234+4*PI())/3)</f>
        <v>-0.48885964669915588</v>
      </c>
      <c r="AF234" s="11">
        <f>-'OddsRatio_working_3-way'!U234/(3*'OddsRatio_working_3-way'!X234^(1/3))*COS(('OddsRatio_working_3-way'!Y234)/3)</f>
        <v>0.52155726965434879</v>
      </c>
      <c r="AG234" s="11">
        <f>-'OddsRatio_working_3-way'!U234/(3*'OddsRatio_working_3-way'!X234^(1/3))*COS(('OddsRatio_working_3-way'!Y234+2*PI())/3)</f>
        <v>-0.32517247619876005</v>
      </c>
      <c r="AH234" s="11">
        <f>-'OddsRatio_working_3-way'!U234/(3*'OddsRatio_working_3-way'!X234^(1/3))*COS(('OddsRatio_working_3-way'!Y234+4*PI())/3)</f>
        <v>-0.19638479345558887</v>
      </c>
      <c r="AI234" s="11">
        <f>'OddsRatio_working_3-way'!U234/(3*'OddsRatio_working_3-way'!X234^(1/3))*SIN(('OddsRatio_working_3-way'!Y234)/3)</f>
        <v>-7.435560330007808E-2</v>
      </c>
      <c r="AJ234" s="11">
        <f>'OddsRatio_working_3-way'!U234/(3*'OddsRatio_working_3-way'!X234^(1/3))*SIN(('OddsRatio_working_3-way'!Y234+2*PI())/3)</f>
        <v>-0.4145040433990777</v>
      </c>
      <c r="AK234" s="11">
        <f>'OddsRatio_working_3-way'!U234/(3*'OddsRatio_working_3-way'!X234^(1/3))*SIN(('OddsRatio_working_3-way'!Y234+4*PI())/3)</f>
        <v>0.48885964669915577</v>
      </c>
      <c r="AL234" s="11">
        <f>'OddsRatio_working_3-way'!Z234+'OddsRatio_working_3-way'!AF234</f>
        <v>1.0431145393086978</v>
      </c>
      <c r="AM234" s="11">
        <f>'OddsRatio_working_3-way'!AA234+'OddsRatio_working_3-way'!AG234</f>
        <v>-0.65034495239752022</v>
      </c>
      <c r="AN234" s="11">
        <f>'OddsRatio_working_3-way'!AB234+'OddsRatio_working_3-way'!AH234</f>
        <v>-0.3927695869111778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1.0431145393086978</v>
      </c>
      <c r="AS234" s="11">
        <f>IF(('OddsRatio_working_3-way'!X234=0),IF(Q234&gt;0,-Q234^(1/3),(-Q234)^(1/3)),'OddsRatio_working_3-way'!AM234-'OddsRatio_working_3-way'!R234/3)</f>
        <v>-0.65034495239752022</v>
      </c>
      <c r="AT234" s="11">
        <f>IF(('OddsRatio_working_3-way'!X234=0),IF(Q234&gt;0,-Q234^(1/3),(-Q234)^(1/3)),'OddsRatio_working_3-way'!AN234-'OddsRatio_working_3-way'!R234/3)</f>
        <v>-0.3927695869111778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IF('True_Odds_Calculator_3-way'!A234="","",'True_Odds_Calculator_3-way'!A234)</f>
        <v>2.23</v>
      </c>
      <c r="B235" s="4">
        <f>IF('True_Odds_Calculator_3-way'!B234="","",'True_Odds_Calculator_3-way'!B234)</f>
        <v>3.62</v>
      </c>
      <c r="C235" s="4">
        <f>IF('True_Odds_Calculator_3-way'!C234="","",'True_Odds_Calculator_3-way'!C234)</f>
        <v>3.31</v>
      </c>
      <c r="D235" s="9">
        <f t="shared" si="52"/>
        <v>0.43832185002567192</v>
      </c>
      <c r="E235" s="9">
        <f t="shared" si="53"/>
        <v>0.26812907290579852</v>
      </c>
      <c r="F235" s="9">
        <f t="shared" si="54"/>
        <v>0.29354907706852962</v>
      </c>
      <c r="G235" s="9">
        <f t="shared" si="55"/>
        <v>1.0418118612873339</v>
      </c>
      <c r="H235" s="9">
        <f t="shared" si="56"/>
        <v>2.2814285893834207</v>
      </c>
      <c r="I235" s="9">
        <f t="shared" si="57"/>
        <v>3.7295470765728149</v>
      </c>
      <c r="J235" s="9">
        <f t="shared" si="58"/>
        <v>3.4065853995737414</v>
      </c>
      <c r="K235" s="11">
        <f t="shared" si="59"/>
        <v>0.44843049327354262</v>
      </c>
      <c r="L235" s="11">
        <f t="shared" si="60"/>
        <v>0.27624309392265195</v>
      </c>
      <c r="M235" s="11">
        <f t="shared" si="61"/>
        <v>0.30211480362537763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-0.27859733342874138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0.23053628203209944</v>
      </c>
      <c r="Q235" s="11">
        <f>2*'OddsRatio_working_3-way'!K235*'OddsRatio_working_3-way'!L235*'OddsRatio_working_3-way'!M235</f>
        <v>7.4849442218214116E-2</v>
      </c>
      <c r="R235" s="11">
        <f t="shared" si="62"/>
        <v>0</v>
      </c>
      <c r="S235" s="11">
        <f t="shared" si="63"/>
        <v>-0.82748919092244355</v>
      </c>
      <c r="T235" s="11">
        <f t="shared" si="64"/>
        <v>-0.26866532172806612</v>
      </c>
      <c r="U235" s="11">
        <f>'OddsRatio_working_3-way'!S235-'OddsRatio_working_3-way'!R235^2/3</f>
        <v>-0.82748919092244355</v>
      </c>
      <c r="V235" s="11">
        <f>'OddsRatio_working_3-way'!S235*'OddsRatio_working_3-way'!R235/3-2*'OddsRatio_working_3-way'!R235^3/27-'OddsRatio_working_3-way'!T235</f>
        <v>0.26866532172806612</v>
      </c>
      <c r="W235" s="11">
        <f>'OddsRatio_working_3-way'!V235^2+4*'OddsRatio_working_3-way'!U235^3/27</f>
        <v>-1.1761699332577535E-2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0.14486438005236382</v>
      </c>
      <c r="Y235" s="11">
        <f>IF('OddsRatio_working_3-way'!W235&gt;=0,IF('OddsRatio_working_3-way'!V235+SQRT('OddsRatio_working_3-way'!W235)&gt;0,0,PI()),ACOS('OddsRatio_working_3-way'!V235/(2*'OddsRatio_working_3-way'!X235)))</f>
        <v>0.38366372238245061</v>
      </c>
      <c r="Z235" s="11">
        <f>'OddsRatio_working_3-way'!X235^(1/3)*COS('OddsRatio_working_3-way'!Y235/3)</f>
        <v>0.52090593064366708</v>
      </c>
      <c r="AA235" s="11">
        <f>'OddsRatio_working_3-way'!X235^(1/3)*COS(('OddsRatio_working_3-way'!Y235+2*PI())/3)</f>
        <v>-0.31846207060542037</v>
      </c>
      <c r="AB235" s="11">
        <f>'OddsRatio_working_3-way'!X235^(1/3)*COS(('OddsRatio_working_3-way'!Y235+4*PI())/3)</f>
        <v>-0.2024438600382468</v>
      </c>
      <c r="AC235" s="11">
        <f>'OddsRatio_working_3-way'!X235^(1/3)*SIN('OddsRatio_working_3-way'!Y235/3)</f>
        <v>6.6983145101856448E-2</v>
      </c>
      <c r="AD235" s="11">
        <f>'OddsRatio_working_3-way'!X235^(1/3)*SIN(('OddsRatio_working_3-way'!Y235+2*PI())/3)</f>
        <v>0.41762619636846232</v>
      </c>
      <c r="AE235" s="11">
        <f>'OddsRatio_working_3-way'!X235^(1/3)*SIN(('OddsRatio_working_3-way'!Y235+4*PI())/3)</f>
        <v>-0.4846093414703187</v>
      </c>
      <c r="AF235" s="11">
        <f>-'OddsRatio_working_3-way'!U235/(3*'OddsRatio_working_3-way'!X235^(1/3))*COS(('OddsRatio_working_3-way'!Y235)/3)</f>
        <v>0.52090593064366697</v>
      </c>
      <c r="AG235" s="11">
        <f>-'OddsRatio_working_3-way'!U235/(3*'OddsRatio_working_3-way'!X235^(1/3))*COS(('OddsRatio_working_3-way'!Y235+2*PI())/3)</f>
        <v>-0.31846207060542031</v>
      </c>
      <c r="AH235" s="11">
        <f>-'OddsRatio_working_3-way'!U235/(3*'OddsRatio_working_3-way'!X235^(1/3))*COS(('OddsRatio_working_3-way'!Y235+4*PI())/3)</f>
        <v>-0.20244386003824674</v>
      </c>
      <c r="AI235" s="11">
        <f>'OddsRatio_working_3-way'!U235/(3*'OddsRatio_working_3-way'!X235^(1/3))*SIN(('OddsRatio_working_3-way'!Y235)/3)</f>
        <v>-6.6983145101856434E-2</v>
      </c>
      <c r="AJ235" s="11">
        <f>'OddsRatio_working_3-way'!U235/(3*'OddsRatio_working_3-way'!X235^(1/3))*SIN(('OddsRatio_working_3-way'!Y235+2*PI())/3)</f>
        <v>-0.41762619636846221</v>
      </c>
      <c r="AK235" s="11">
        <f>'OddsRatio_working_3-way'!U235/(3*'OddsRatio_working_3-way'!X235^(1/3))*SIN(('OddsRatio_working_3-way'!Y235+4*PI())/3)</f>
        <v>0.48460934147031859</v>
      </c>
      <c r="AL235" s="11">
        <f>'OddsRatio_working_3-way'!Z235+'OddsRatio_working_3-way'!AF235</f>
        <v>1.0418118612873339</v>
      </c>
      <c r="AM235" s="11">
        <f>'OddsRatio_working_3-way'!AA235+'OddsRatio_working_3-way'!AG235</f>
        <v>-0.63692414121084062</v>
      </c>
      <c r="AN235" s="11">
        <f>'OddsRatio_working_3-way'!AB235+'OddsRatio_working_3-way'!AH235</f>
        <v>-0.40488772007649354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1.0418118612873339</v>
      </c>
      <c r="AS235" s="11">
        <f>IF(('OddsRatio_working_3-way'!X235=0),IF(Q235&gt;0,-Q235^(1/3),(-Q235)^(1/3)),'OddsRatio_working_3-way'!AM235-'OddsRatio_working_3-way'!R235/3)</f>
        <v>-0.63692414121084062</v>
      </c>
      <c r="AT235" s="11">
        <f>IF(('OddsRatio_working_3-way'!X235=0),IF(Q235&gt;0,-Q235^(1/3),(-Q235)^(1/3)),'OddsRatio_working_3-way'!AN235-'OddsRatio_working_3-way'!R235/3)</f>
        <v>-0.40488772007649354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IF('True_Odds_Calculator_3-way'!A235="","",'True_Odds_Calculator_3-way'!A235)</f>
        <v>1.84</v>
      </c>
      <c r="B236" s="4">
        <f>IF('True_Odds_Calculator_3-way'!B235="","",'True_Odds_Calculator_3-way'!B235)</f>
        <v>3.82</v>
      </c>
      <c r="C236" s="4">
        <f>IF('True_Odds_Calculator_3-way'!C235="","",'True_Odds_Calculator_3-way'!C235)</f>
        <v>4.4400000000000004</v>
      </c>
      <c r="D236" s="9">
        <f t="shared" si="52"/>
        <v>0.5310885762405736</v>
      </c>
      <c r="E236" s="9">
        <f t="shared" si="53"/>
        <v>0.2522637119862598</v>
      </c>
      <c r="F236" s="9">
        <f t="shared" si="54"/>
        <v>0.21664771177316688</v>
      </c>
      <c r="G236" s="9">
        <f t="shared" si="55"/>
        <v>1.0511012859275313</v>
      </c>
      <c r="H236" s="9">
        <f t="shared" si="56"/>
        <v>1.8829250801791262</v>
      </c>
      <c r="I236" s="9">
        <f t="shared" si="57"/>
        <v>3.9641056263156376</v>
      </c>
      <c r="J236" s="9">
        <f t="shared" si="58"/>
        <v>4.6157884235907076</v>
      </c>
      <c r="K236" s="11">
        <f t="shared" si="59"/>
        <v>0.54347826086956519</v>
      </c>
      <c r="L236" s="11">
        <f t="shared" si="60"/>
        <v>0.26178010471204188</v>
      </c>
      <c r="M236" s="11">
        <f t="shared" si="61"/>
        <v>0.2252252252252252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-0.26110950467881966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0.22750670087342062</v>
      </c>
      <c r="Q236" s="11">
        <f>2*'OddsRatio_working_3-way'!K236*'OddsRatio_working_3-way'!L236*'OddsRatio_working_3-way'!M236</f>
        <v>6.408639461223116E-2</v>
      </c>
      <c r="R236" s="11">
        <f t="shared" si="62"/>
        <v>0</v>
      </c>
      <c r="S236" s="11">
        <f t="shared" si="63"/>
        <v>-0.87130761920469924</v>
      </c>
      <c r="T236" s="11">
        <f t="shared" si="64"/>
        <v>-0.2454387659731547</v>
      </c>
      <c r="U236" s="11">
        <f>'OddsRatio_working_3-way'!S236-'OddsRatio_working_3-way'!R236^2/3</f>
        <v>-0.87130761920469924</v>
      </c>
      <c r="V236" s="11">
        <f>'OddsRatio_working_3-way'!S236*'OddsRatio_working_3-way'!R236/3-2*'OddsRatio_working_3-way'!R236^3/27-'OddsRatio_working_3-way'!T236</f>
        <v>0.2454387659731547</v>
      </c>
      <c r="W236" s="11">
        <f>'OddsRatio_working_3-way'!V236^2+4*'OddsRatio_working_3-way'!U236^3/27</f>
        <v>-3.7756356738227782E-2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0.15652199891760646</v>
      </c>
      <c r="Y236" s="11">
        <f>IF('OddsRatio_working_3-way'!W236&gt;=0,IF('OddsRatio_working_3-way'!V236+SQRT('OddsRatio_working_3-way'!W236)&gt;0,0,PI()),ACOS('OddsRatio_working_3-way'!V236/(2*'OddsRatio_working_3-way'!X236)))</f>
        <v>0.6696496163413771</v>
      </c>
      <c r="Z236" s="11">
        <f>'OddsRatio_working_3-way'!X236^(1/3)*COS('OddsRatio_working_3-way'!Y236/3)</f>
        <v>0.52555064296376564</v>
      </c>
      <c r="AA236" s="11">
        <f>'OddsRatio_working_3-way'!X236^(1/3)*COS(('OddsRatio_working_3-way'!Y236+2*PI())/3)</f>
        <v>-0.36609180642719147</v>
      </c>
      <c r="AB236" s="11">
        <f>'OddsRatio_working_3-way'!X236^(1/3)*COS(('OddsRatio_working_3-way'!Y236+4*PI())/3)</f>
        <v>-0.15945883653657428</v>
      </c>
      <c r="AC236" s="11">
        <f>'OddsRatio_working_3-way'!X236^(1/3)*SIN('OddsRatio_working_3-way'!Y236/3)</f>
        <v>0.11929960078979979</v>
      </c>
      <c r="AD236" s="11">
        <f>'OddsRatio_working_3-way'!X236^(1/3)*SIN(('OddsRatio_working_3-way'!Y236+2*PI())/3)</f>
        <v>0.39549040738696667</v>
      </c>
      <c r="AE236" s="11">
        <f>'OddsRatio_working_3-way'!X236^(1/3)*SIN(('OddsRatio_working_3-way'!Y236+4*PI())/3)</f>
        <v>-0.51479000817676634</v>
      </c>
      <c r="AF236" s="11">
        <f>-'OddsRatio_working_3-way'!U236/(3*'OddsRatio_working_3-way'!X236^(1/3))*COS(('OddsRatio_working_3-way'!Y236)/3)</f>
        <v>0.52555064296376564</v>
      </c>
      <c r="AG236" s="11">
        <f>-'OddsRatio_working_3-way'!U236/(3*'OddsRatio_working_3-way'!X236^(1/3))*COS(('OddsRatio_working_3-way'!Y236+2*PI())/3)</f>
        <v>-0.36609180642719147</v>
      </c>
      <c r="AH236" s="11">
        <f>-'OddsRatio_working_3-way'!U236/(3*'OddsRatio_working_3-way'!X236^(1/3))*COS(('OddsRatio_working_3-way'!Y236+4*PI())/3)</f>
        <v>-0.15945883653657428</v>
      </c>
      <c r="AI236" s="11">
        <f>'OddsRatio_working_3-way'!U236/(3*'OddsRatio_working_3-way'!X236^(1/3))*SIN(('OddsRatio_working_3-way'!Y236)/3)</f>
        <v>-0.11929960078979979</v>
      </c>
      <c r="AJ236" s="11">
        <f>'OddsRatio_working_3-way'!U236/(3*'OddsRatio_working_3-way'!X236^(1/3))*SIN(('OddsRatio_working_3-way'!Y236+2*PI())/3)</f>
        <v>-0.39549040738696667</v>
      </c>
      <c r="AK236" s="11">
        <f>'OddsRatio_working_3-way'!U236/(3*'OddsRatio_working_3-way'!X236^(1/3))*SIN(('OddsRatio_working_3-way'!Y236+4*PI())/3)</f>
        <v>0.51479000817676634</v>
      </c>
      <c r="AL236" s="11">
        <f>'OddsRatio_working_3-way'!Z236+'OddsRatio_working_3-way'!AF236</f>
        <v>1.0511012859275313</v>
      </c>
      <c r="AM236" s="11">
        <f>'OddsRatio_working_3-way'!AA236+'OddsRatio_working_3-way'!AG236</f>
        <v>-0.73218361285438294</v>
      </c>
      <c r="AN236" s="11">
        <f>'OddsRatio_working_3-way'!AB236+'OddsRatio_working_3-way'!AH236</f>
        <v>-0.31891767307314856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1.0511012859275313</v>
      </c>
      <c r="AS236" s="11">
        <f>IF(('OddsRatio_working_3-way'!X236=0),IF(Q236&gt;0,-Q236^(1/3),(-Q236)^(1/3)),'OddsRatio_working_3-way'!AM236-'OddsRatio_working_3-way'!R236/3)</f>
        <v>-0.73218361285438294</v>
      </c>
      <c r="AT236" s="11">
        <f>IF(('OddsRatio_working_3-way'!X236=0),IF(Q236&gt;0,-Q236^(1/3),(-Q236)^(1/3)),'OddsRatio_working_3-way'!AN236-'OddsRatio_working_3-way'!R236/3)</f>
        <v>-0.31891767307314856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IF('True_Odds_Calculator_3-way'!A236="","",'True_Odds_Calculator_3-way'!A236)</f>
        <v>1.62</v>
      </c>
      <c r="B237" s="4">
        <f>IF('True_Odds_Calculator_3-way'!B236="","",'True_Odds_Calculator_3-way'!B236)</f>
        <v>4.1900000000000004</v>
      </c>
      <c r="C237" s="4">
        <f>IF('True_Odds_Calculator_3-way'!C236="","",'True_Odds_Calculator_3-way'!C236)</f>
        <v>5.71</v>
      </c>
      <c r="D237" s="9">
        <f t="shared" si="52"/>
        <v>0.60405828345172485</v>
      </c>
      <c r="E237" s="9">
        <f t="shared" si="53"/>
        <v>0.22870233783159022</v>
      </c>
      <c r="F237" s="9">
        <f t="shared" si="54"/>
        <v>0.1672393787166849</v>
      </c>
      <c r="G237" s="9">
        <f t="shared" si="55"/>
        <v>1.0572086988077758</v>
      </c>
      <c r="H237" s="9">
        <f t="shared" si="56"/>
        <v>1.6554693932608211</v>
      </c>
      <c r="I237" s="9">
        <f t="shared" si="57"/>
        <v>4.3724957491968057</v>
      </c>
      <c r="J237" s="9">
        <f t="shared" si="58"/>
        <v>5.9794529713846245</v>
      </c>
      <c r="K237" s="11">
        <f t="shared" si="59"/>
        <v>0.61728395061728392</v>
      </c>
      <c r="L237" s="11">
        <f t="shared" si="60"/>
        <v>0.2386634844868735</v>
      </c>
      <c r="M237" s="11">
        <f t="shared" si="61"/>
        <v>0.17513134851138354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-0.24034668359618516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0.21982366736158809</v>
      </c>
      <c r="Q237" s="11">
        <f>2*'OddsRatio_working_3-way'!K237*'OddsRatio_working_3-way'!L237*'OddsRatio_working_3-way'!M237</f>
        <v>5.1601799850138047E-2</v>
      </c>
      <c r="R237" s="11">
        <f t="shared" si="62"/>
        <v>0</v>
      </c>
      <c r="S237" s="11">
        <f t="shared" si="63"/>
        <v>-0.91461077836597693</v>
      </c>
      <c r="T237" s="11">
        <f t="shared" si="64"/>
        <v>-0.2146973658136096</v>
      </c>
      <c r="U237" s="11">
        <f>'OddsRatio_working_3-way'!S237-'OddsRatio_working_3-way'!R237^2/3</f>
        <v>-0.91461077836597693</v>
      </c>
      <c r="V237" s="11">
        <f>'OddsRatio_working_3-way'!S237*'OddsRatio_working_3-way'!R237/3-2*'OddsRatio_working_3-way'!R237^3/27-'OddsRatio_working_3-way'!T237</f>
        <v>0.2146973658136096</v>
      </c>
      <c r="W237" s="11">
        <f>'OddsRatio_working_3-way'!V237^2+4*'OddsRatio_working_3-way'!U237^3/27</f>
        <v>-6.7250773341290315E-2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0.16833428960597513</v>
      </c>
      <c r="Y237" s="11">
        <f>IF('OddsRatio_working_3-way'!W237&gt;=0,IF('OddsRatio_working_3-way'!V237+SQRT('OddsRatio_working_3-way'!W237)&gt;0,0,PI()),ACOS('OddsRatio_working_3-way'!V237/(2*'OddsRatio_working_3-way'!X237)))</f>
        <v>0.87927297105532221</v>
      </c>
      <c r="Z237" s="11">
        <f>'OddsRatio_working_3-way'!X237^(1/3)*COS('OddsRatio_working_3-way'!Y237/3)</f>
        <v>0.5286043494038879</v>
      </c>
      <c r="AA237" s="11">
        <f>'OddsRatio_working_3-way'!X237^(1/3)*COS(('OddsRatio_working_3-way'!Y237+2*PI())/3)</f>
        <v>-0.40245345386708054</v>
      </c>
      <c r="AB237" s="11">
        <f>'OddsRatio_working_3-way'!X237^(1/3)*COS(('OddsRatio_working_3-way'!Y237+4*PI())/3)</f>
        <v>-0.12615089553680747</v>
      </c>
      <c r="AC237" s="11">
        <f>'OddsRatio_working_3-way'!X237^(1/3)*SIN('OddsRatio_working_3-way'!Y237/3)</f>
        <v>0.15952335642976556</v>
      </c>
      <c r="AD237" s="11">
        <f>'OddsRatio_working_3-way'!X237^(1/3)*SIN(('OddsRatio_working_3-way'!Y237+2*PI())/3)</f>
        <v>0.37802311691982976</v>
      </c>
      <c r="AE237" s="11">
        <f>'OddsRatio_working_3-way'!X237^(1/3)*SIN(('OddsRatio_working_3-way'!Y237+4*PI())/3)</f>
        <v>-0.53754647334959516</v>
      </c>
      <c r="AF237" s="11">
        <f>-'OddsRatio_working_3-way'!U237/(3*'OddsRatio_working_3-way'!X237^(1/3))*COS(('OddsRatio_working_3-way'!Y237)/3)</f>
        <v>0.52860434940388801</v>
      </c>
      <c r="AG237" s="11">
        <f>-'OddsRatio_working_3-way'!U237/(3*'OddsRatio_working_3-way'!X237^(1/3))*COS(('OddsRatio_working_3-way'!Y237+2*PI())/3)</f>
        <v>-0.40245345386708065</v>
      </c>
      <c r="AH237" s="11">
        <f>-'OddsRatio_working_3-way'!U237/(3*'OddsRatio_working_3-way'!X237^(1/3))*COS(('OddsRatio_working_3-way'!Y237+4*PI())/3)</f>
        <v>-0.1261508955368075</v>
      </c>
      <c r="AI237" s="11">
        <f>'OddsRatio_working_3-way'!U237/(3*'OddsRatio_working_3-way'!X237^(1/3))*SIN(('OddsRatio_working_3-way'!Y237)/3)</f>
        <v>-0.15952335642976559</v>
      </c>
      <c r="AJ237" s="11">
        <f>'OddsRatio_working_3-way'!U237/(3*'OddsRatio_working_3-way'!X237^(1/3))*SIN(('OddsRatio_working_3-way'!Y237+2*PI())/3)</f>
        <v>-0.37802311691982982</v>
      </c>
      <c r="AK237" s="11">
        <f>'OddsRatio_working_3-way'!U237/(3*'OddsRatio_working_3-way'!X237^(1/3))*SIN(('OddsRatio_working_3-way'!Y237+4*PI())/3)</f>
        <v>0.53754647334959527</v>
      </c>
      <c r="AL237" s="11">
        <f>'OddsRatio_working_3-way'!Z237+'OddsRatio_working_3-way'!AF237</f>
        <v>1.0572086988077758</v>
      </c>
      <c r="AM237" s="11">
        <f>'OddsRatio_working_3-way'!AA237+'OddsRatio_working_3-way'!AG237</f>
        <v>-0.80490690773416118</v>
      </c>
      <c r="AN237" s="11">
        <f>'OddsRatio_working_3-way'!AB237+'OddsRatio_working_3-way'!AH237</f>
        <v>-0.25230179107361494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1.0572086988077758</v>
      </c>
      <c r="AS237" s="11">
        <f>IF(('OddsRatio_working_3-way'!X237=0),IF(Q237&gt;0,-Q237^(1/3),(-Q237)^(1/3)),'OddsRatio_working_3-way'!AM237-'OddsRatio_working_3-way'!R237/3)</f>
        <v>-0.80490690773416118</v>
      </c>
      <c r="AT237" s="11">
        <f>IF(('OddsRatio_working_3-way'!X237=0),IF(Q237&gt;0,-Q237^(1/3),(-Q237)^(1/3)),'OddsRatio_working_3-way'!AN237-'OddsRatio_working_3-way'!R237/3)</f>
        <v>-0.25230179107361494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IF('True_Odds_Calculator_3-way'!A237="","",'True_Odds_Calculator_3-way'!A237)</f>
        <v>1.62</v>
      </c>
      <c r="B238" s="4">
        <f>IF('True_Odds_Calculator_3-way'!B237="","",'True_Odds_Calculator_3-way'!B237)</f>
        <v>4.2699999999999996</v>
      </c>
      <c r="C238" s="4">
        <f>IF('True_Odds_Calculator_3-way'!C237="","",'True_Odds_Calculator_3-way'!C237)</f>
        <v>5.54</v>
      </c>
      <c r="D238" s="9">
        <f t="shared" si="52"/>
        <v>0.60369558576999349</v>
      </c>
      <c r="E238" s="9">
        <f t="shared" si="53"/>
        <v>0.22409876794931455</v>
      </c>
      <c r="F238" s="9">
        <f t="shared" si="54"/>
        <v>0.17220564628069165</v>
      </c>
      <c r="G238" s="9">
        <f t="shared" si="55"/>
        <v>1.0588128904365508</v>
      </c>
      <c r="H238" s="9">
        <f t="shared" si="56"/>
        <v>1.6564639920706616</v>
      </c>
      <c r="I238" s="9">
        <f t="shared" si="57"/>
        <v>4.462318151727521</v>
      </c>
      <c r="J238" s="9">
        <f t="shared" si="58"/>
        <v>5.8070105225819404</v>
      </c>
      <c r="K238" s="11">
        <f t="shared" si="59"/>
        <v>0.61728395061728392</v>
      </c>
      <c r="L238" s="11">
        <f t="shared" si="60"/>
        <v>0.23419203747072601</v>
      </c>
      <c r="M238" s="11">
        <f t="shared" si="61"/>
        <v>0.18050541516245489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-0.24018320775141511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0.21997580735818295</v>
      </c>
      <c r="Q238" s="11">
        <f>2*'OddsRatio_working_3-way'!K238*'OddsRatio_working_3-way'!L238*'OddsRatio_working_3-way'!M238</f>
        <v>5.2188803643697025E-2</v>
      </c>
      <c r="R238" s="11">
        <f t="shared" si="62"/>
        <v>0</v>
      </c>
      <c r="S238" s="11">
        <f t="shared" si="63"/>
        <v>-0.91586672281375137</v>
      </c>
      <c r="T238" s="11">
        <f t="shared" si="64"/>
        <v>-0.2172874787221237</v>
      </c>
      <c r="U238" s="11">
        <f>'OddsRatio_working_3-way'!S238-'OddsRatio_working_3-way'!R238^2/3</f>
        <v>-0.91586672281375137</v>
      </c>
      <c r="V238" s="11">
        <f>'OddsRatio_working_3-way'!S238*'OddsRatio_working_3-way'!R238/3-2*'OddsRatio_working_3-way'!R238^3/27-'OddsRatio_working_3-way'!T238</f>
        <v>0.2172874787221237</v>
      </c>
      <c r="W238" s="11">
        <f>'OddsRatio_working_3-way'!V238^2+4*'OddsRatio_working_3-way'!U238^3/27</f>
        <v>-6.6599464737467806E-2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0.16868114383866767</v>
      </c>
      <c r="Y238" s="11">
        <f>IF('OddsRatio_working_3-way'!W238&gt;=0,IF('OddsRatio_working_3-way'!V238+SQRT('OddsRatio_working_3-way'!W238)&gt;0,0,PI()),ACOS('OddsRatio_working_3-way'!V238/(2*'OddsRatio_working_3-way'!X238)))</f>
        <v>0.87097952471566387</v>
      </c>
      <c r="Z238" s="11">
        <f>'OddsRatio_working_3-way'!X238^(1/3)*COS('OddsRatio_working_3-way'!Y238/3)</f>
        <v>0.52940644521827529</v>
      </c>
      <c r="AA238" s="11">
        <f>'OddsRatio_working_3-way'!X238^(1/3)*COS(('OddsRatio_working_3-way'!Y238+2*PI())/3)</f>
        <v>-0.40168239082259194</v>
      </c>
      <c r="AB238" s="11">
        <f>'OddsRatio_working_3-way'!X238^(1/3)*COS(('OddsRatio_working_3-way'!Y238+4*PI())/3)</f>
        <v>-0.12772405439568349</v>
      </c>
      <c r="AC238" s="11">
        <f>'OddsRatio_working_3-way'!X238^(1/3)*SIN('OddsRatio_working_3-way'!Y238/3)</f>
        <v>0.15816991928281782</v>
      </c>
      <c r="AD238" s="11">
        <f>'OddsRatio_working_3-way'!X238^(1/3)*SIN(('OddsRatio_working_3-way'!Y238+2*PI())/3)</f>
        <v>0.3793944708448323</v>
      </c>
      <c r="AE238" s="11">
        <f>'OddsRatio_working_3-way'!X238^(1/3)*SIN(('OddsRatio_working_3-way'!Y238+4*PI())/3)</f>
        <v>-0.53756439012765</v>
      </c>
      <c r="AF238" s="11">
        <f>-'OddsRatio_working_3-way'!U238/(3*'OddsRatio_working_3-way'!X238^(1/3))*COS(('OddsRatio_working_3-way'!Y238)/3)</f>
        <v>0.5294064452182754</v>
      </c>
      <c r="AG238" s="11">
        <f>-'OddsRatio_working_3-way'!U238/(3*'OddsRatio_working_3-way'!X238^(1/3))*COS(('OddsRatio_working_3-way'!Y238+2*PI())/3)</f>
        <v>-0.40168239082259199</v>
      </c>
      <c r="AH238" s="11">
        <f>-'OddsRatio_working_3-way'!U238/(3*'OddsRatio_working_3-way'!X238^(1/3))*COS(('OddsRatio_working_3-way'!Y238+4*PI())/3)</f>
        <v>-0.12772405439568352</v>
      </c>
      <c r="AI238" s="11">
        <f>'OddsRatio_working_3-way'!U238/(3*'OddsRatio_working_3-way'!X238^(1/3))*SIN(('OddsRatio_working_3-way'!Y238)/3)</f>
        <v>-0.15816991928281784</v>
      </c>
      <c r="AJ238" s="11">
        <f>'OddsRatio_working_3-way'!U238/(3*'OddsRatio_working_3-way'!X238^(1/3))*SIN(('OddsRatio_working_3-way'!Y238+2*PI())/3)</f>
        <v>-0.37939447084483235</v>
      </c>
      <c r="AK238" s="11">
        <f>'OddsRatio_working_3-way'!U238/(3*'OddsRatio_working_3-way'!X238^(1/3))*SIN(('OddsRatio_working_3-way'!Y238+4*PI())/3)</f>
        <v>0.53756439012765012</v>
      </c>
      <c r="AL238" s="11">
        <f>'OddsRatio_working_3-way'!Z238+'OddsRatio_working_3-way'!AF238</f>
        <v>1.0588128904365508</v>
      </c>
      <c r="AM238" s="11">
        <f>'OddsRatio_working_3-way'!AA238+'OddsRatio_working_3-way'!AG238</f>
        <v>-0.80336478164518388</v>
      </c>
      <c r="AN238" s="11">
        <f>'OddsRatio_working_3-way'!AB238+'OddsRatio_working_3-way'!AH238</f>
        <v>-0.25544810879136703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1.0588128904365508</v>
      </c>
      <c r="AS238" s="11">
        <f>IF(('OddsRatio_working_3-way'!X238=0),IF(Q238&gt;0,-Q238^(1/3),(-Q238)^(1/3)),'OddsRatio_working_3-way'!AM238-'OddsRatio_working_3-way'!R238/3)</f>
        <v>-0.80336478164518388</v>
      </c>
      <c r="AT238" s="11">
        <f>IF(('OddsRatio_working_3-way'!X238=0),IF(Q238&gt;0,-Q238^(1/3),(-Q238)^(1/3)),'OddsRatio_working_3-way'!AN238-'OddsRatio_working_3-way'!R238/3)</f>
        <v>-0.25544810879136703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IF('True_Odds_Calculator_3-way'!A238="","",'True_Odds_Calculator_3-way'!A238)</f>
        <v>2.14</v>
      </c>
      <c r="B239" s="4">
        <f>IF('True_Odds_Calculator_3-way'!B238="","",'True_Odds_Calculator_3-way'!B238)</f>
        <v>3.72</v>
      </c>
      <c r="C239" s="4">
        <f>IF('True_Odds_Calculator_3-way'!C238="","",'True_Odds_Calculator_3-way'!C238)</f>
        <v>3.37</v>
      </c>
      <c r="D239" s="9">
        <f t="shared" si="52"/>
        <v>0.45472035991037291</v>
      </c>
      <c r="E239" s="9">
        <f t="shared" si="53"/>
        <v>0.2589909449708378</v>
      </c>
      <c r="F239" s="9">
        <f t="shared" si="54"/>
        <v>0.28628869511878891</v>
      </c>
      <c r="G239" s="9">
        <f t="shared" si="55"/>
        <v>1.0518892839043066</v>
      </c>
      <c r="H239" s="9">
        <f t="shared" si="56"/>
        <v>2.1991537836509099</v>
      </c>
      <c r="I239" s="9">
        <f t="shared" si="57"/>
        <v>3.8611388522197148</v>
      </c>
      <c r="J239" s="9">
        <f t="shared" si="58"/>
        <v>3.4929776028532076</v>
      </c>
      <c r="K239" s="11">
        <f t="shared" si="59"/>
        <v>0.46728971962616822</v>
      </c>
      <c r="L239" s="11">
        <f t="shared" si="60"/>
        <v>0.26881720430107525</v>
      </c>
      <c r="M239" s="11">
        <f t="shared" si="61"/>
        <v>0.29673590504451036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-0.27392740750150502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0.23222096880053511</v>
      </c>
      <c r="Q239" s="11">
        <f>2*'OddsRatio_working_3-way'!K239*'OddsRatio_working_3-way'!L239*'OddsRatio_working_3-way'!M239</f>
        <v>7.4549267672723935E-2</v>
      </c>
      <c r="R239" s="11">
        <f t="shared" si="62"/>
        <v>0</v>
      </c>
      <c r="S239" s="11">
        <f t="shared" si="63"/>
        <v>-0.84774638258590185</v>
      </c>
      <c r="T239" s="11">
        <f t="shared" si="64"/>
        <v>-0.27214972153640504</v>
      </c>
      <c r="U239" s="11">
        <f>'OddsRatio_working_3-way'!S239-'OddsRatio_working_3-way'!R239^2/3</f>
        <v>-0.84774638258590185</v>
      </c>
      <c r="V239" s="11">
        <f>'OddsRatio_working_3-way'!S239*'OddsRatio_working_3-way'!R239/3-2*'OddsRatio_working_3-way'!R239^3/27-'OddsRatio_working_3-way'!T239</f>
        <v>0.27214972153640504</v>
      </c>
      <c r="W239" s="11">
        <f>'OddsRatio_working_3-way'!V239^2+4*'OddsRatio_working_3-way'!U239^3/27</f>
        <v>-1.6194265916173442E-2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0.15021629143381574</v>
      </c>
      <c r="Y239" s="11">
        <f>IF('OddsRatio_working_3-way'!W239&gt;=0,IF('OddsRatio_working_3-way'!V239+SQRT('OddsRatio_working_3-way'!W239)&gt;0,0,PI()),ACOS('OddsRatio_working_3-way'!V239/(2*'OddsRatio_working_3-way'!X239)))</f>
        <v>0.43739175081405057</v>
      </c>
      <c r="Z239" s="11">
        <f>'OddsRatio_working_3-way'!X239^(1/3)*COS('OddsRatio_working_3-way'!Y239/3)</f>
        <v>0.52594464195215329</v>
      </c>
      <c r="AA239" s="11">
        <f>'OddsRatio_working_3-way'!X239^(1/3)*COS(('OddsRatio_working_3-way'!Y239+2*PI())/3)</f>
        <v>-0.32985483623859835</v>
      </c>
      <c r="AB239" s="11">
        <f>'OddsRatio_working_3-way'!X239^(1/3)*COS(('OddsRatio_working_3-way'!Y239+4*PI())/3)</f>
        <v>-0.19608980571355505</v>
      </c>
      <c r="AC239" s="11">
        <f>'OddsRatio_working_3-way'!X239^(1/3)*SIN('OddsRatio_working_3-way'!Y239/3)</f>
        <v>7.7229276381792375E-2</v>
      </c>
      <c r="AD239" s="11">
        <f>'OddsRatio_working_3-way'!X239^(1/3)*SIN(('OddsRatio_working_3-way'!Y239+2*PI())/3)</f>
        <v>0.41686678272397937</v>
      </c>
      <c r="AE239" s="11">
        <f>'OddsRatio_working_3-way'!X239^(1/3)*SIN(('OddsRatio_working_3-way'!Y239+4*PI())/3)</f>
        <v>-0.4940960591057717</v>
      </c>
      <c r="AF239" s="11">
        <f>-'OddsRatio_working_3-way'!U239/(3*'OddsRatio_working_3-way'!X239^(1/3))*COS(('OddsRatio_working_3-way'!Y239)/3)</f>
        <v>0.52594464195215329</v>
      </c>
      <c r="AG239" s="11">
        <f>-'OddsRatio_working_3-way'!U239/(3*'OddsRatio_working_3-way'!X239^(1/3))*COS(('OddsRatio_working_3-way'!Y239+2*PI())/3)</f>
        <v>-0.32985483623859835</v>
      </c>
      <c r="AH239" s="11">
        <f>-'OddsRatio_working_3-way'!U239/(3*'OddsRatio_working_3-way'!X239^(1/3))*COS(('OddsRatio_working_3-way'!Y239+4*PI())/3)</f>
        <v>-0.19608980571355505</v>
      </c>
      <c r="AI239" s="11">
        <f>'OddsRatio_working_3-way'!U239/(3*'OddsRatio_working_3-way'!X239^(1/3))*SIN(('OddsRatio_working_3-way'!Y239)/3)</f>
        <v>-7.7229276381792375E-2</v>
      </c>
      <c r="AJ239" s="11">
        <f>'OddsRatio_working_3-way'!U239/(3*'OddsRatio_working_3-way'!X239^(1/3))*SIN(('OddsRatio_working_3-way'!Y239+2*PI())/3)</f>
        <v>-0.41686678272397937</v>
      </c>
      <c r="AK239" s="11">
        <f>'OddsRatio_working_3-way'!U239/(3*'OddsRatio_working_3-way'!X239^(1/3))*SIN(('OddsRatio_working_3-way'!Y239+4*PI())/3)</f>
        <v>0.4940960591057717</v>
      </c>
      <c r="AL239" s="11">
        <f>'OddsRatio_working_3-way'!Z239+'OddsRatio_working_3-way'!AF239</f>
        <v>1.0518892839043066</v>
      </c>
      <c r="AM239" s="11">
        <f>'OddsRatio_working_3-way'!AA239+'OddsRatio_working_3-way'!AG239</f>
        <v>-0.6597096724771967</v>
      </c>
      <c r="AN239" s="11">
        <f>'OddsRatio_working_3-way'!AB239+'OddsRatio_working_3-way'!AH239</f>
        <v>-0.39217961142711011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1.0518892839043066</v>
      </c>
      <c r="AS239" s="11">
        <f>IF(('OddsRatio_working_3-way'!X239=0),IF(Q239&gt;0,-Q239^(1/3),(-Q239)^(1/3)),'OddsRatio_working_3-way'!AM239-'OddsRatio_working_3-way'!R239/3)</f>
        <v>-0.6597096724771967</v>
      </c>
      <c r="AT239" s="11">
        <f>IF(('OddsRatio_working_3-way'!X239=0),IF(Q239&gt;0,-Q239^(1/3),(-Q239)^(1/3)),'OddsRatio_working_3-way'!AN239-'OddsRatio_working_3-way'!R239/3)</f>
        <v>-0.39217961142711011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IF('True_Odds_Calculator_3-way'!A239="","",'True_Odds_Calculator_3-way'!A239)</f>
        <v>1.62</v>
      </c>
      <c r="B240" s="4">
        <f>IF('True_Odds_Calculator_3-way'!B239="","",'True_Odds_Calculator_3-way'!B239)</f>
        <v>4.2300000000000004</v>
      </c>
      <c r="C240" s="4">
        <f>IF('True_Odds_Calculator_3-way'!C239="","",'True_Odds_Calculator_3-way'!C239)</f>
        <v>5.46</v>
      </c>
      <c r="D240" s="9">
        <f t="shared" si="52"/>
        <v>0.60167995652669715</v>
      </c>
      <c r="E240" s="9">
        <f t="shared" si="53"/>
        <v>0.22477592850576417</v>
      </c>
      <c r="F240" s="9">
        <f t="shared" si="54"/>
        <v>0.17354411496753855</v>
      </c>
      <c r="G240" s="9">
        <f t="shared" si="55"/>
        <v>1.0677631455934162</v>
      </c>
      <c r="H240" s="9">
        <f t="shared" si="56"/>
        <v>1.6620131502679183</v>
      </c>
      <c r="I240" s="9">
        <f t="shared" si="57"/>
        <v>4.4488749602667346</v>
      </c>
      <c r="J240" s="9">
        <f t="shared" si="58"/>
        <v>5.7622236293466367</v>
      </c>
      <c r="K240" s="11">
        <f t="shared" si="59"/>
        <v>0.61728395061728392</v>
      </c>
      <c r="L240" s="11">
        <f t="shared" si="60"/>
        <v>0.23640661938534277</v>
      </c>
      <c r="M240" s="11">
        <f t="shared" si="61"/>
        <v>0.18315018315018314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-0.2387157346442873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0.22210227095963897</v>
      </c>
      <c r="Q240" s="11">
        <f>2*'OddsRatio_working_3-way'!K240*'OddsRatio_working_3-way'!L240*'OddsRatio_working_3-way'!M240</f>
        <v>5.345421683745822E-2</v>
      </c>
      <c r="R240" s="11">
        <f t="shared" si="62"/>
        <v>0</v>
      </c>
      <c r="S240" s="11">
        <f t="shared" si="63"/>
        <v>-0.93040482350522802</v>
      </c>
      <c r="T240" s="11">
        <f t="shared" si="64"/>
        <v>-0.2239241452479489</v>
      </c>
      <c r="U240" s="11">
        <f>'OddsRatio_working_3-way'!S240-'OddsRatio_working_3-way'!R240^2/3</f>
        <v>-0.93040482350522802</v>
      </c>
      <c r="V240" s="11">
        <f>'OddsRatio_working_3-way'!S240*'OddsRatio_working_3-way'!R240/3-2*'OddsRatio_working_3-way'!R240^3/27-'OddsRatio_working_3-way'!T240</f>
        <v>0.2239241452479489</v>
      </c>
      <c r="W240" s="11">
        <f>'OddsRatio_working_3-way'!V240^2+4*'OddsRatio_working_3-way'!U240^3/27</f>
        <v>-6.9177659078136194E-2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0.17271340560532694</v>
      </c>
      <c r="Y240" s="11">
        <f>IF('OddsRatio_working_3-way'!W240&gt;=0,IF('OddsRatio_working_3-way'!V240+SQRT('OddsRatio_working_3-way'!W240)&gt;0,0,PI()),ACOS('OddsRatio_working_3-way'!V240/(2*'OddsRatio_working_3-way'!X240)))</f>
        <v>0.86550784052504359</v>
      </c>
      <c r="Z240" s="11">
        <f>'OddsRatio_working_3-way'!X240^(1/3)*COS('OddsRatio_working_3-way'!Y240/3)</f>
        <v>0.53388157279670811</v>
      </c>
      <c r="AA240" s="11">
        <f>'OddsRatio_working_3-way'!X240^(1/3)*COS(('OddsRatio_working_3-way'!Y240+2*PI())/3)</f>
        <v>-0.40415979217886522</v>
      </c>
      <c r="AB240" s="11">
        <f>'OddsRatio_working_3-way'!X240^(1/3)*COS(('OddsRatio_working_3-way'!Y240+4*PI())/3)</f>
        <v>-0.12972178061784279</v>
      </c>
      <c r="AC240" s="11">
        <f>'OddsRatio_working_3-way'!X240^(1/3)*SIN('OddsRatio_working_3-way'!Y240/3)</f>
        <v>0.15844685985062198</v>
      </c>
      <c r="AD240" s="11">
        <f>'OddsRatio_working_3-way'!X240^(1/3)*SIN(('OddsRatio_working_3-way'!Y240+2*PI())/3)</f>
        <v>0.38313157472902942</v>
      </c>
      <c r="AE240" s="11">
        <f>'OddsRatio_working_3-way'!X240^(1/3)*SIN(('OddsRatio_working_3-way'!Y240+4*PI())/3)</f>
        <v>-0.54157843457965127</v>
      </c>
      <c r="AF240" s="11">
        <f>-'OddsRatio_working_3-way'!U240/(3*'OddsRatio_working_3-way'!X240^(1/3))*COS(('OddsRatio_working_3-way'!Y240)/3)</f>
        <v>0.533881572796708</v>
      </c>
      <c r="AG240" s="11">
        <f>-'OddsRatio_working_3-way'!U240/(3*'OddsRatio_working_3-way'!X240^(1/3))*COS(('OddsRatio_working_3-way'!Y240+2*PI())/3)</f>
        <v>-0.40415979217886516</v>
      </c>
      <c r="AH240" s="11">
        <f>-'OddsRatio_working_3-way'!U240/(3*'OddsRatio_working_3-way'!X240^(1/3))*COS(('OddsRatio_working_3-way'!Y240+4*PI())/3)</f>
        <v>-0.12972178061784276</v>
      </c>
      <c r="AI240" s="11">
        <f>'OddsRatio_working_3-way'!U240/(3*'OddsRatio_working_3-way'!X240^(1/3))*SIN(('OddsRatio_working_3-way'!Y240)/3)</f>
        <v>-0.15844685985062196</v>
      </c>
      <c r="AJ240" s="11">
        <f>'OddsRatio_working_3-way'!U240/(3*'OddsRatio_working_3-way'!X240^(1/3))*SIN(('OddsRatio_working_3-way'!Y240+2*PI())/3)</f>
        <v>-0.38313157472902937</v>
      </c>
      <c r="AK240" s="11">
        <f>'OddsRatio_working_3-way'!U240/(3*'OddsRatio_working_3-way'!X240^(1/3))*SIN(('OddsRatio_working_3-way'!Y240+4*PI())/3)</f>
        <v>0.54157843457965116</v>
      </c>
      <c r="AL240" s="11">
        <f>'OddsRatio_working_3-way'!Z240+'OddsRatio_working_3-way'!AF240</f>
        <v>1.0677631455934162</v>
      </c>
      <c r="AM240" s="11">
        <f>'OddsRatio_working_3-way'!AA240+'OddsRatio_working_3-way'!AG240</f>
        <v>-0.80831958435773044</v>
      </c>
      <c r="AN240" s="11">
        <f>'OddsRatio_working_3-way'!AB240+'OddsRatio_working_3-way'!AH240</f>
        <v>-0.25944356123568557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1.0677631455934162</v>
      </c>
      <c r="AS240" s="11">
        <f>IF(('OddsRatio_working_3-way'!X240=0),IF(Q240&gt;0,-Q240^(1/3),(-Q240)^(1/3)),'OddsRatio_working_3-way'!AM240-'OddsRatio_working_3-way'!R240/3)</f>
        <v>-0.80831958435773044</v>
      </c>
      <c r="AT240" s="11">
        <f>IF(('OddsRatio_working_3-way'!X240=0),IF(Q240&gt;0,-Q240^(1/3),(-Q240)^(1/3)),'OddsRatio_working_3-way'!AN240-'OddsRatio_working_3-way'!R240/3)</f>
        <v>-0.25944356123568557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IF('True_Odds_Calculator_3-way'!A240="","",'True_Odds_Calculator_3-way'!A240)</f>
        <v>2.71</v>
      </c>
      <c r="B241" s="4">
        <f>IF('True_Odds_Calculator_3-way'!B240="","",'True_Odds_Calculator_3-way'!B240)</f>
        <v>2.93</v>
      </c>
      <c r="C241" s="4">
        <f>IF('True_Odds_Calculator_3-way'!C240="","",'True_Odds_Calculator_3-way'!C240)</f>
        <v>3</v>
      </c>
      <c r="D241" s="9">
        <f t="shared" si="52"/>
        <v>0.35404019763049893</v>
      </c>
      <c r="E241" s="9">
        <f t="shared" si="53"/>
        <v>0.32687494798382188</v>
      </c>
      <c r="F241" s="9">
        <f t="shared" si="54"/>
        <v>0.31908485438567918</v>
      </c>
      <c r="G241" s="9">
        <f t="shared" si="55"/>
        <v>1.0669813002018826</v>
      </c>
      <c r="H241" s="9">
        <f t="shared" si="56"/>
        <v>2.8245380233452186</v>
      </c>
      <c r="I241" s="9">
        <f t="shared" si="57"/>
        <v>3.0592739093896339</v>
      </c>
      <c r="J241" s="9">
        <f t="shared" si="58"/>
        <v>3.1339626004037657</v>
      </c>
      <c r="K241" s="11">
        <f t="shared" si="59"/>
        <v>0.36900369003690037</v>
      </c>
      <c r="L241" s="11">
        <f t="shared" si="60"/>
        <v>0.34129692832764502</v>
      </c>
      <c r="M241" s="11">
        <f t="shared" si="61"/>
        <v>0.33333333333333331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-0.27709280505774336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0.23676687278818176</v>
      </c>
      <c r="Q241" s="11">
        <f>2*'OddsRatio_working_3-way'!K241*'OddsRatio_working_3-way'!L241*'OddsRatio_working_3-way'!M241</f>
        <v>8.3959883967440335E-2</v>
      </c>
      <c r="R241" s="11">
        <f t="shared" si="62"/>
        <v>0</v>
      </c>
      <c r="S241" s="11">
        <f t="shared" si="63"/>
        <v>-0.85446777565675847</v>
      </c>
      <c r="T241" s="11">
        <f t="shared" si="64"/>
        <v>-0.30300275732509163</v>
      </c>
      <c r="U241" s="11">
        <f>'OddsRatio_working_3-way'!S241-'OddsRatio_working_3-way'!R241^2/3</f>
        <v>-0.85446777565675847</v>
      </c>
      <c r="V241" s="11">
        <f>'OddsRatio_working_3-way'!S241*'OddsRatio_working_3-way'!R241/3-2*'OddsRatio_working_3-way'!R241^3/27-'OddsRatio_working_3-way'!T241</f>
        <v>0.30300275732509163</v>
      </c>
      <c r="W241" s="11">
        <f>'OddsRatio_working_3-way'!V241^2+4*'OddsRatio_working_3-way'!U241^3/27</f>
        <v>-6.130169817833292E-4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0.1520063221780526</v>
      </c>
      <c r="Y241" s="11">
        <f>IF('OddsRatio_working_3-way'!W241&gt;=0,IF('OddsRatio_working_3-way'!V241+SQRT('OddsRatio_working_3-way'!W241)&gt;0,0,PI()),ACOS('OddsRatio_working_3-way'!V241/(2*'OddsRatio_working_3-way'!X241)))</f>
        <v>8.1531581618333959E-2</v>
      </c>
      <c r="Z241" s="11">
        <f>'OddsRatio_working_3-way'!X241^(1/3)*COS('OddsRatio_working_3-way'!Y241/3)</f>
        <v>0.53349065010094132</v>
      </c>
      <c r="AA241" s="11">
        <f>'OddsRatio_working_3-way'!X241^(1/3)*COS(('OddsRatio_working_3-way'!Y241+2*PI())/3)</f>
        <v>-0.27930472811534168</v>
      </c>
      <c r="AB241" s="11">
        <f>'OddsRatio_working_3-way'!X241^(1/3)*COS(('OddsRatio_working_3-way'!Y241+4*PI())/3)</f>
        <v>-0.25418592198559975</v>
      </c>
      <c r="AC241" s="11">
        <f>'OddsRatio_working_3-way'!X241^(1/3)*SIN('OddsRatio_working_3-way'!Y241/3)</f>
        <v>1.4502349480728554E-2</v>
      </c>
      <c r="AD241" s="11">
        <f>'OddsRatio_working_3-way'!X241^(1/3)*SIN(('OddsRatio_working_3-way'!Y241+2*PI())/3)</f>
        <v>0.45476528092852603</v>
      </c>
      <c r="AE241" s="11">
        <f>'OddsRatio_working_3-way'!X241^(1/3)*SIN(('OddsRatio_working_3-way'!Y241+4*PI())/3)</f>
        <v>-0.46926763040925457</v>
      </c>
      <c r="AF241" s="11">
        <f>-'OddsRatio_working_3-way'!U241/(3*'OddsRatio_working_3-way'!X241^(1/3))*COS(('OddsRatio_working_3-way'!Y241)/3)</f>
        <v>0.53349065010094132</v>
      </c>
      <c r="AG241" s="11">
        <f>-'OddsRatio_working_3-way'!U241/(3*'OddsRatio_working_3-way'!X241^(1/3))*COS(('OddsRatio_working_3-way'!Y241+2*PI())/3)</f>
        <v>-0.27930472811534168</v>
      </c>
      <c r="AH241" s="11">
        <f>-'OddsRatio_working_3-way'!U241/(3*'OddsRatio_working_3-way'!X241^(1/3))*COS(('OddsRatio_working_3-way'!Y241+4*PI())/3)</f>
        <v>-0.25418592198559975</v>
      </c>
      <c r="AI241" s="11">
        <f>'OddsRatio_working_3-way'!U241/(3*'OddsRatio_working_3-way'!X241^(1/3))*SIN(('OddsRatio_working_3-way'!Y241)/3)</f>
        <v>-1.4502349480728554E-2</v>
      </c>
      <c r="AJ241" s="11">
        <f>'OddsRatio_working_3-way'!U241/(3*'OddsRatio_working_3-way'!X241^(1/3))*SIN(('OddsRatio_working_3-way'!Y241+2*PI())/3)</f>
        <v>-0.45476528092852603</v>
      </c>
      <c r="AK241" s="11">
        <f>'OddsRatio_working_3-way'!U241/(3*'OddsRatio_working_3-way'!X241^(1/3))*SIN(('OddsRatio_working_3-way'!Y241+4*PI())/3)</f>
        <v>0.46926763040925457</v>
      </c>
      <c r="AL241" s="11">
        <f>'OddsRatio_working_3-way'!Z241+'OddsRatio_working_3-way'!AF241</f>
        <v>1.0669813002018826</v>
      </c>
      <c r="AM241" s="11">
        <f>'OddsRatio_working_3-way'!AA241+'OddsRatio_working_3-way'!AG241</f>
        <v>-0.55860945623068337</v>
      </c>
      <c r="AN241" s="11">
        <f>'OddsRatio_working_3-way'!AB241+'OddsRatio_working_3-way'!AH241</f>
        <v>-0.5083718439711995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1.0669813002018826</v>
      </c>
      <c r="AS241" s="11">
        <f>IF(('OddsRatio_working_3-way'!X241=0),IF(Q241&gt;0,-Q241^(1/3),(-Q241)^(1/3)),'OddsRatio_working_3-way'!AM241-'OddsRatio_working_3-way'!R241/3)</f>
        <v>-0.55860945623068337</v>
      </c>
      <c r="AT241" s="11">
        <f>IF(('OddsRatio_working_3-way'!X241=0),IF(Q241&gt;0,-Q241^(1/3),(-Q241)^(1/3)),'OddsRatio_working_3-way'!AN241-'OddsRatio_working_3-way'!R241/3)</f>
        <v>-0.5083718439711995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IF('True_Odds_Calculator_3-way'!A241="","",'True_Odds_Calculator_3-way'!A241)</f>
        <v>3.03</v>
      </c>
      <c r="B242" s="4">
        <f>IF('True_Odds_Calculator_3-way'!B241="","",'True_Odds_Calculator_3-way'!B241)</f>
        <v>3.02</v>
      </c>
      <c r="C242" s="4">
        <f>IF('True_Odds_Calculator_3-way'!C241="","",'True_Odds_Calculator_3-way'!C241)</f>
        <v>2.61</v>
      </c>
      <c r="D242" s="9">
        <f t="shared" si="52"/>
        <v>0.3156232650877393</v>
      </c>
      <c r="E242" s="9">
        <f t="shared" si="53"/>
        <v>0.3166909296414554</v>
      </c>
      <c r="F242" s="9">
        <f t="shared" si="54"/>
        <v>0.3676858052708053</v>
      </c>
      <c r="G242" s="9">
        <f t="shared" si="55"/>
        <v>1.068144949374326</v>
      </c>
      <c r="H242" s="9">
        <f t="shared" si="56"/>
        <v>3.1683342472298821</v>
      </c>
      <c r="I242" s="9">
        <f t="shared" si="57"/>
        <v>3.1576527977361377</v>
      </c>
      <c r="J242" s="9">
        <f t="shared" si="58"/>
        <v>2.7197133684926653</v>
      </c>
      <c r="K242" s="11">
        <f t="shared" si="59"/>
        <v>0.33003300330033003</v>
      </c>
      <c r="L242" s="11">
        <f t="shared" si="60"/>
        <v>0.33112582781456956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-0.27642874662742201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0.23698799810711074</v>
      </c>
      <c r="Q242" s="11">
        <f>2*'OddsRatio_working_3-way'!K242*'OddsRatio_working_3-way'!L242*'OddsRatio_working_3-way'!M242</f>
        <v>8.3741342087318274E-2</v>
      </c>
      <c r="R242" s="11">
        <f t="shared" si="62"/>
        <v>0</v>
      </c>
      <c r="S242" s="11">
        <f t="shared" si="63"/>
        <v>-0.85732038002013389</v>
      </c>
      <c r="T242" s="11">
        <f t="shared" si="64"/>
        <v>-0.30294006361135473</v>
      </c>
      <c r="U242" s="11">
        <f>'OddsRatio_working_3-way'!S242-'OddsRatio_working_3-way'!R242^2/3</f>
        <v>-0.85732038002013389</v>
      </c>
      <c r="V242" s="11">
        <f>'OddsRatio_working_3-way'!S242*'OddsRatio_working_3-way'!R242/3-2*'OddsRatio_working_3-way'!R242^3/27-'OddsRatio_working_3-way'!T242</f>
        <v>0.30294006361135473</v>
      </c>
      <c r="W242" s="11">
        <f>'OddsRatio_working_3-way'!V242^2+4*'OddsRatio_working_3-way'!U242^3/27</f>
        <v>-1.579757160656281E-3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0.15276815710538955</v>
      </c>
      <c r="Y242" s="11">
        <f>IF('OddsRatio_working_3-way'!W242&gt;=0,IF('OddsRatio_working_3-way'!V242+SQRT('OddsRatio_working_3-way'!W242)&gt;0,0,PI()),ACOS('OddsRatio_working_3-way'!V242/(2*'OddsRatio_working_3-way'!X242)))</f>
        <v>0.13045625132026295</v>
      </c>
      <c r="Z242" s="11">
        <f>'OddsRatio_working_3-way'!X242^(1/3)*COS('OddsRatio_working_3-way'!Y242/3)</f>
        <v>0.53407247468716312</v>
      </c>
      <c r="AA242" s="11">
        <f>'OddsRatio_working_3-way'!X242^(1/3)*COS(('OddsRatio_working_3-way'!Y242+2*PI())/3)</f>
        <v>-0.28716181413483416</v>
      </c>
      <c r="AB242" s="11">
        <f>'OddsRatio_working_3-way'!X242^(1/3)*COS(('OddsRatio_working_3-way'!Y242+4*PI())/3)</f>
        <v>-0.24691066055232891</v>
      </c>
      <c r="AC242" s="11">
        <f>'OddsRatio_working_3-way'!X242^(1/3)*SIN('OddsRatio_working_3-way'!Y242/3)</f>
        <v>2.3239014356052353E-2</v>
      </c>
      <c r="AD242" s="11">
        <f>'OddsRatio_working_3-way'!X242^(1/3)*SIN(('OddsRatio_working_3-way'!Y242+2*PI())/3)</f>
        <v>0.45090082336307874</v>
      </c>
      <c r="AE242" s="11">
        <f>'OddsRatio_working_3-way'!X242^(1/3)*SIN(('OddsRatio_working_3-way'!Y242+4*PI())/3)</f>
        <v>-0.4741398377191311</v>
      </c>
      <c r="AF242" s="11">
        <f>-'OddsRatio_working_3-way'!U242/(3*'OddsRatio_working_3-way'!X242^(1/3))*COS(('OddsRatio_working_3-way'!Y242)/3)</f>
        <v>0.5340724746871629</v>
      </c>
      <c r="AG242" s="11">
        <f>-'OddsRatio_working_3-way'!U242/(3*'OddsRatio_working_3-way'!X242^(1/3))*COS(('OddsRatio_working_3-way'!Y242+2*PI())/3)</f>
        <v>-0.28716181413483405</v>
      </c>
      <c r="AH242" s="11">
        <f>-'OddsRatio_working_3-way'!U242/(3*'OddsRatio_working_3-way'!X242^(1/3))*COS(('OddsRatio_working_3-way'!Y242+4*PI())/3)</f>
        <v>-0.24691066055232883</v>
      </c>
      <c r="AI242" s="11">
        <f>'OddsRatio_working_3-way'!U242/(3*'OddsRatio_working_3-way'!X242^(1/3))*SIN(('OddsRatio_working_3-way'!Y242)/3)</f>
        <v>-2.3239014356052343E-2</v>
      </c>
      <c r="AJ242" s="11">
        <f>'OddsRatio_working_3-way'!U242/(3*'OddsRatio_working_3-way'!X242^(1/3))*SIN(('OddsRatio_working_3-way'!Y242+2*PI())/3)</f>
        <v>-0.45090082336307857</v>
      </c>
      <c r="AK242" s="11">
        <f>'OddsRatio_working_3-way'!U242/(3*'OddsRatio_working_3-way'!X242^(1/3))*SIN(('OddsRatio_working_3-way'!Y242+4*PI())/3)</f>
        <v>0.47413983771913087</v>
      </c>
      <c r="AL242" s="11">
        <f>'OddsRatio_working_3-way'!Z242+'OddsRatio_working_3-way'!AF242</f>
        <v>1.068144949374326</v>
      </c>
      <c r="AM242" s="11">
        <f>'OddsRatio_working_3-way'!AA242+'OddsRatio_working_3-way'!AG242</f>
        <v>-0.57432362826966821</v>
      </c>
      <c r="AN242" s="11">
        <f>'OddsRatio_working_3-way'!AB242+'OddsRatio_working_3-way'!AH242</f>
        <v>-0.49382132110465771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1.068144949374326</v>
      </c>
      <c r="AS242" s="11">
        <f>IF(('OddsRatio_working_3-way'!X242=0),IF(Q242&gt;0,-Q242^(1/3),(-Q242)^(1/3)),'OddsRatio_working_3-way'!AM242-'OddsRatio_working_3-way'!R242/3)</f>
        <v>-0.57432362826966821</v>
      </c>
      <c r="AT242" s="11">
        <f>IF(('OddsRatio_working_3-way'!X242=0),IF(Q242&gt;0,-Q242^(1/3),(-Q242)^(1/3)),'OddsRatio_working_3-way'!AN242-'OddsRatio_working_3-way'!R242/3)</f>
        <v>-0.49382132110465771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IF('True_Odds_Calculator_3-way'!A242="","",'True_Odds_Calculator_3-way'!A242)</f>
        <v>1.43</v>
      </c>
      <c r="B243" s="4">
        <f>IF('True_Odds_Calculator_3-way'!B242="","",'True_Odds_Calculator_3-way'!B242)</f>
        <v>4.45</v>
      </c>
      <c r="C243" s="4">
        <f>IF('True_Odds_Calculator_3-way'!C242="","",'True_Odds_Calculator_3-way'!C242)</f>
        <v>8.9</v>
      </c>
      <c r="D243" s="9">
        <f t="shared" si="52"/>
        <v>0.6831553135246996</v>
      </c>
      <c r="E243" s="9">
        <f t="shared" si="53"/>
        <v>0.21181263054595365</v>
      </c>
      <c r="F243" s="9">
        <f t="shared" si="54"/>
        <v>0.10503205592934667</v>
      </c>
      <c r="G243" s="9">
        <f t="shared" si="55"/>
        <v>1.078595296698154</v>
      </c>
      <c r="H243" s="9">
        <f t="shared" si="56"/>
        <v>1.4637959775802063</v>
      </c>
      <c r="I243" s="9">
        <f t="shared" si="57"/>
        <v>4.7211537736086315</v>
      </c>
      <c r="J243" s="9">
        <f t="shared" si="58"/>
        <v>9.5209028439154189</v>
      </c>
      <c r="K243" s="11">
        <f t="shared" si="59"/>
        <v>0.69930069930069938</v>
      </c>
      <c r="L243" s="11">
        <f t="shared" si="60"/>
        <v>0.2247191011235955</v>
      </c>
      <c r="M243" s="11">
        <f t="shared" si="61"/>
        <v>0.11235955056179775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-0.20693244389747356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0.2079980365550369</v>
      </c>
      <c r="Q243" s="11">
        <f>2*'OddsRatio_working_3-way'!K243*'OddsRatio_working_3-way'!L243*'OddsRatio_working_3-way'!M243</f>
        <v>3.5313758328529191E-2</v>
      </c>
      <c r="R243" s="11">
        <f t="shared" si="62"/>
        <v>0</v>
      </c>
      <c r="S243" s="11">
        <f t="shared" si="63"/>
        <v>-1.0051494711872793</v>
      </c>
      <c r="T243" s="11">
        <f t="shared" si="64"/>
        <v>-0.17065356047322233</v>
      </c>
      <c r="U243" s="11">
        <f>'OddsRatio_working_3-way'!S243-'OddsRatio_working_3-way'!R243^2/3</f>
        <v>-1.0051494711872793</v>
      </c>
      <c r="V243" s="11">
        <f>'OddsRatio_working_3-way'!S243*'OddsRatio_working_3-way'!R243/3-2*'OddsRatio_working_3-way'!R243^3/27-'OddsRatio_working_3-way'!T243</f>
        <v>0.17065356047322233</v>
      </c>
      <c r="W243" s="11">
        <f>'OddsRatio_working_3-way'!V243^2+4*'OddsRatio_working_3-way'!U243^3/27</f>
        <v>-0.12132596989354061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0.19393852608218948</v>
      </c>
      <c r="Y243" s="11">
        <f>IF('OddsRatio_working_3-way'!W243&gt;=0,IF('OddsRatio_working_3-way'!V243+SQRT('OddsRatio_working_3-way'!W243)&gt;0,0,PI()),ACOS('OddsRatio_working_3-way'!V243/(2*'OddsRatio_working_3-way'!X243)))</f>
        <v>1.1152330881418617</v>
      </c>
      <c r="Z243" s="11">
        <f>'OddsRatio_working_3-way'!X243^(1/3)*COS('OddsRatio_working_3-way'!Y243/3)</f>
        <v>0.53929764834907701</v>
      </c>
      <c r="AA243" s="11">
        <f>'OddsRatio_working_3-way'!X243^(1/3)*COS(('OddsRatio_working_3-way'!Y243+2*PI())/3)</f>
        <v>-0.45173644775364474</v>
      </c>
      <c r="AB243" s="11">
        <f>'OddsRatio_working_3-way'!X243^(1/3)*COS(('OddsRatio_working_3-way'!Y243+4*PI())/3)</f>
        <v>-8.7561200595432112E-2</v>
      </c>
      <c r="AC243" s="11">
        <f>'OddsRatio_working_3-way'!X243^(1/3)*SIN('OddsRatio_working_3-way'!Y243/3)</f>
        <v>0.21025667697899253</v>
      </c>
      <c r="AD243" s="11">
        <f>'OddsRatio_working_3-way'!X243^(1/3)*SIN(('OddsRatio_working_3-way'!Y243+2*PI())/3)</f>
        <v>0.36191712518201136</v>
      </c>
      <c r="AE243" s="11">
        <f>'OddsRatio_working_3-way'!X243^(1/3)*SIN(('OddsRatio_working_3-way'!Y243+4*PI())/3)</f>
        <v>-0.57217380216100389</v>
      </c>
      <c r="AF243" s="11">
        <f>-'OddsRatio_working_3-way'!U243/(3*'OddsRatio_working_3-way'!X243^(1/3))*COS(('OddsRatio_working_3-way'!Y243)/3)</f>
        <v>0.53929764834907701</v>
      </c>
      <c r="AG243" s="11">
        <f>-'OddsRatio_working_3-way'!U243/(3*'OddsRatio_working_3-way'!X243^(1/3))*COS(('OddsRatio_working_3-way'!Y243+2*PI())/3)</f>
        <v>-0.45173644775364474</v>
      </c>
      <c r="AH243" s="11">
        <f>-'OddsRatio_working_3-way'!U243/(3*'OddsRatio_working_3-way'!X243^(1/3))*COS(('OddsRatio_working_3-way'!Y243+4*PI())/3)</f>
        <v>-8.7561200595432112E-2</v>
      </c>
      <c r="AI243" s="11">
        <f>'OddsRatio_working_3-way'!U243/(3*'OddsRatio_working_3-way'!X243^(1/3))*SIN(('OddsRatio_working_3-way'!Y243)/3)</f>
        <v>-0.21025667697899253</v>
      </c>
      <c r="AJ243" s="11">
        <f>'OddsRatio_working_3-way'!U243/(3*'OddsRatio_working_3-way'!X243^(1/3))*SIN(('OddsRatio_working_3-way'!Y243+2*PI())/3)</f>
        <v>-0.36191712518201136</v>
      </c>
      <c r="AK243" s="11">
        <f>'OddsRatio_working_3-way'!U243/(3*'OddsRatio_working_3-way'!X243^(1/3))*SIN(('OddsRatio_working_3-way'!Y243+4*PI())/3)</f>
        <v>0.57217380216100389</v>
      </c>
      <c r="AL243" s="11">
        <f>'OddsRatio_working_3-way'!Z243+'OddsRatio_working_3-way'!AF243</f>
        <v>1.078595296698154</v>
      </c>
      <c r="AM243" s="11">
        <f>'OddsRatio_working_3-way'!AA243+'OddsRatio_working_3-way'!AG243</f>
        <v>-0.90347289550728949</v>
      </c>
      <c r="AN243" s="11">
        <f>'OddsRatio_working_3-way'!AB243+'OddsRatio_working_3-way'!AH243</f>
        <v>-0.17512240119086422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1.078595296698154</v>
      </c>
      <c r="AS243" s="11">
        <f>IF(('OddsRatio_working_3-way'!X243=0),IF(Q243&gt;0,-Q243^(1/3),(-Q243)^(1/3)),'OddsRatio_working_3-way'!AM243-'OddsRatio_working_3-way'!R243/3)</f>
        <v>-0.90347289550728949</v>
      </c>
      <c r="AT243" s="11">
        <f>IF(('OddsRatio_working_3-way'!X243=0),IF(Q243&gt;0,-Q243^(1/3),(-Q243)^(1/3)),'OddsRatio_working_3-way'!AN243-'OddsRatio_working_3-way'!R243/3)</f>
        <v>-0.17512240119086422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IF('True_Odds_Calculator_3-way'!A243="","",'True_Odds_Calculator_3-way'!A243)</f>
        <v>1.76</v>
      </c>
      <c r="B244" s="4">
        <f>IF('True_Odds_Calculator_3-way'!B243="","",'True_Odds_Calculator_3-way'!B243)</f>
        <v>3.81</v>
      </c>
      <c r="C244" s="4">
        <f>IF('True_Odds_Calculator_3-way'!C243="","",'True_Odds_Calculator_3-way'!C243)</f>
        <v>5.04</v>
      </c>
      <c r="D244" s="9">
        <f t="shared" si="52"/>
        <v>0.55614302973826579</v>
      </c>
      <c r="E244" s="9">
        <f t="shared" si="53"/>
        <v>0.25310915877223222</v>
      </c>
      <c r="F244" s="9">
        <f t="shared" si="54"/>
        <v>0.19074781148950193</v>
      </c>
      <c r="G244" s="9">
        <f t="shared" si="55"/>
        <v>1.0501297293370924</v>
      </c>
      <c r="H244" s="9">
        <f t="shared" si="56"/>
        <v>1.7980985942961902</v>
      </c>
      <c r="I244" s="9">
        <f t="shared" si="57"/>
        <v>3.9508645394372301</v>
      </c>
      <c r="J244" s="9">
        <f t="shared" si="58"/>
        <v>5.2425241065218531</v>
      </c>
      <c r="K244" s="11">
        <f t="shared" si="59"/>
        <v>0.56818181818181823</v>
      </c>
      <c r="L244" s="11">
        <f t="shared" si="60"/>
        <v>0.26246719160104987</v>
      </c>
      <c r="M244" s="11">
        <f t="shared" si="61"/>
        <v>0.1984126984126984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-0.25528958501399446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0.22517308442505291</v>
      </c>
      <c r="Q244" s="11">
        <f>2*'OddsRatio_working_3-way'!K244*'OddsRatio_working_3-way'!L244*'OddsRatio_working_3-way'!M244</f>
        <v>5.9178208784507996E-2</v>
      </c>
      <c r="R244" s="11">
        <f t="shared" si="62"/>
        <v>0</v>
      </c>
      <c r="S244" s="11">
        <f t="shared" si="63"/>
        <v>-0.8820300460463727</v>
      </c>
      <c r="T244" s="11">
        <f t="shared" si="64"/>
        <v>-0.23180815927631349</v>
      </c>
      <c r="U244" s="11">
        <f>'OddsRatio_working_3-way'!S244-'OddsRatio_working_3-way'!R244^2/3</f>
        <v>-0.8820300460463727</v>
      </c>
      <c r="V244" s="11">
        <f>'OddsRatio_working_3-way'!S244*'OddsRatio_working_3-way'!R244/3-2*'OddsRatio_working_3-way'!R244^3/27-'OddsRatio_working_3-way'!T244</f>
        <v>0.23180815927631349</v>
      </c>
      <c r="W244" s="11">
        <f>'OddsRatio_working_3-way'!V244^2+4*'OddsRatio_working_3-way'!U244^3/27</f>
        <v>-4.7924101887072225E-2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0.15942014034787524</v>
      </c>
      <c r="Y244" s="11">
        <f>IF('OddsRatio_working_3-way'!W244&gt;=0,IF('OddsRatio_working_3-way'!V244+SQRT('OddsRatio_working_3-way'!W244)&gt;0,0,PI()),ACOS('OddsRatio_working_3-way'!V244/(2*'OddsRatio_working_3-way'!X244)))</f>
        <v>0.75680215737533463</v>
      </c>
      <c r="Z244" s="11">
        <f>'OddsRatio_working_3-way'!X244^(1/3)*COS('OddsRatio_working_3-way'!Y244/3)</f>
        <v>0.52506486466854629</v>
      </c>
      <c r="AA244" s="11">
        <f>'OddsRatio_working_3-way'!X244^(1/3)*COS(('OddsRatio_working_3-way'!Y244+2*PI())/3)</f>
        <v>-0.37974027093538443</v>
      </c>
      <c r="AB244" s="11">
        <f>'OddsRatio_working_3-way'!X244^(1/3)*COS(('OddsRatio_working_3-way'!Y244+4*PI())/3)</f>
        <v>-0.14532459373316167</v>
      </c>
      <c r="AC244" s="11">
        <f>'OddsRatio_working_3-way'!X244^(1/3)*SIN('OddsRatio_working_3-way'!Y244/3)</f>
        <v>0.13533995433497173</v>
      </c>
      <c r="AD244" s="11">
        <f>'OddsRatio_working_3-way'!X244^(1/3)*SIN(('OddsRatio_working_3-way'!Y244+2*PI())/3)</f>
        <v>0.38704953427011357</v>
      </c>
      <c r="AE244" s="11">
        <f>'OddsRatio_working_3-way'!X244^(1/3)*SIN(('OddsRatio_working_3-way'!Y244+4*PI())/3)</f>
        <v>-0.52238948860508527</v>
      </c>
      <c r="AF244" s="11">
        <f>-'OddsRatio_working_3-way'!U244/(3*'OddsRatio_working_3-way'!X244^(1/3))*COS(('OddsRatio_working_3-way'!Y244)/3)</f>
        <v>0.52506486466854607</v>
      </c>
      <c r="AG244" s="11">
        <f>-'OddsRatio_working_3-way'!U244/(3*'OddsRatio_working_3-way'!X244^(1/3))*COS(('OddsRatio_working_3-way'!Y244+2*PI())/3)</f>
        <v>-0.37974027093538432</v>
      </c>
      <c r="AH244" s="11">
        <f>-'OddsRatio_working_3-way'!U244/(3*'OddsRatio_working_3-way'!X244^(1/3))*COS(('OddsRatio_working_3-way'!Y244+4*PI())/3)</f>
        <v>-0.14532459373316162</v>
      </c>
      <c r="AI244" s="11">
        <f>'OddsRatio_working_3-way'!U244/(3*'OddsRatio_working_3-way'!X244^(1/3))*SIN(('OddsRatio_working_3-way'!Y244)/3)</f>
        <v>-0.13533995433497167</v>
      </c>
      <c r="AJ244" s="11">
        <f>'OddsRatio_working_3-way'!U244/(3*'OddsRatio_working_3-way'!X244^(1/3))*SIN(('OddsRatio_working_3-way'!Y244+2*PI())/3)</f>
        <v>-0.3870495342701134</v>
      </c>
      <c r="AK244" s="11">
        <f>'OddsRatio_working_3-way'!U244/(3*'OddsRatio_working_3-way'!X244^(1/3))*SIN(('OddsRatio_working_3-way'!Y244+4*PI())/3)</f>
        <v>0.52238948860508505</v>
      </c>
      <c r="AL244" s="11">
        <f>'OddsRatio_working_3-way'!Z244+'OddsRatio_working_3-way'!AF244</f>
        <v>1.0501297293370924</v>
      </c>
      <c r="AM244" s="11">
        <f>'OddsRatio_working_3-way'!AA244+'OddsRatio_working_3-way'!AG244</f>
        <v>-0.75948054187076874</v>
      </c>
      <c r="AN244" s="11">
        <f>'OddsRatio_working_3-way'!AB244+'OddsRatio_working_3-way'!AH244</f>
        <v>-0.29064918746632329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1.0501297293370924</v>
      </c>
      <c r="AS244" s="11">
        <f>IF(('OddsRatio_working_3-way'!X244=0),IF(Q244&gt;0,-Q244^(1/3),(-Q244)^(1/3)),'OddsRatio_working_3-way'!AM244-'OddsRatio_working_3-way'!R244/3)</f>
        <v>-0.75948054187076874</v>
      </c>
      <c r="AT244" s="11">
        <f>IF(('OddsRatio_working_3-way'!X244=0),IF(Q244&gt;0,-Q244^(1/3),(-Q244)^(1/3)),'OddsRatio_working_3-way'!AN244-'OddsRatio_working_3-way'!R244/3)</f>
        <v>-0.29064918746632329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IF('True_Odds_Calculator_3-way'!A244="","",'True_Odds_Calculator_3-way'!A244)</f>
        <v>3.11</v>
      </c>
      <c r="B245" s="4">
        <f>IF('True_Odds_Calculator_3-way'!B244="","",'True_Odds_Calculator_3-way'!B244)</f>
        <v>3.49</v>
      </c>
      <c r="C245" s="4">
        <f>IF('True_Odds_Calculator_3-way'!C244="","",'True_Odds_Calculator_3-way'!C244)</f>
        <v>2.39</v>
      </c>
      <c r="D245" s="9">
        <f t="shared" si="52"/>
        <v>0.31287519681853532</v>
      </c>
      <c r="E245" s="9">
        <f t="shared" si="53"/>
        <v>0.27842123822328774</v>
      </c>
      <c r="F245" s="9">
        <f t="shared" si="54"/>
        <v>0.40870356495817706</v>
      </c>
      <c r="G245" s="9">
        <f t="shared" si="55"/>
        <v>1.040835351604176</v>
      </c>
      <c r="H245" s="9">
        <f t="shared" si="56"/>
        <v>3.1961625918848102</v>
      </c>
      <c r="I245" s="9">
        <f t="shared" si="57"/>
        <v>3.5916800254943984</v>
      </c>
      <c r="J245" s="9">
        <f t="shared" si="58"/>
        <v>2.4467611387298045</v>
      </c>
      <c r="K245" s="11">
        <f t="shared" si="59"/>
        <v>0.32154340836012862</v>
      </c>
      <c r="L245" s="11">
        <f t="shared" si="60"/>
        <v>0.28653295128939826</v>
      </c>
      <c r="M245" s="11">
        <f t="shared" si="61"/>
        <v>0.41841004184100417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-0.28152235428477768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0.23091019362879844</v>
      </c>
      <c r="Q245" s="11">
        <f>2*'OddsRatio_working_3-way'!K245*'OddsRatio_working_3-way'!L245*'OddsRatio_working_3-way'!M245</f>
        <v>7.7098562146510313E-2</v>
      </c>
      <c r="R245" s="11">
        <f t="shared" si="62"/>
        <v>0</v>
      </c>
      <c r="S245" s="11">
        <f t="shared" si="63"/>
        <v>-0.82021974494863081</v>
      </c>
      <c r="T245" s="11">
        <f t="shared" si="64"/>
        <v>-0.2738630200162373</v>
      </c>
      <c r="U245" s="11">
        <f>'OddsRatio_working_3-way'!S245-'OddsRatio_working_3-way'!R245^2/3</f>
        <v>-0.82021974494863081</v>
      </c>
      <c r="V245" s="11">
        <f>'OddsRatio_working_3-way'!S245*'OddsRatio_working_3-way'!R245/3-2*'OddsRatio_working_3-way'!R245^3/27-'OddsRatio_working_3-way'!T245</f>
        <v>0.2738630200162373</v>
      </c>
      <c r="W245" s="11">
        <f>'OddsRatio_working_3-way'!V245^2+4*'OddsRatio_working_3-way'!U245^3/27</f>
        <v>-6.7488815726351042E-3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0.14295964055026955</v>
      </c>
      <c r="Y245" s="11">
        <f>IF('OddsRatio_working_3-way'!W245&gt;=0,IF('OddsRatio_working_3-way'!V245+SQRT('OddsRatio_working_3-way'!W245)&gt;0,0,PI()),ACOS('OddsRatio_working_3-way'!V245/(2*'OddsRatio_working_3-way'!X245)))</f>
        <v>0.29143224176522198</v>
      </c>
      <c r="Z245" s="11">
        <f>'OddsRatio_working_3-way'!X245^(1/3)*COS('OddsRatio_working_3-way'!Y245/3)</f>
        <v>0.52041767580208798</v>
      </c>
      <c r="AA245" s="11">
        <f>'OddsRatio_working_3-way'!X245^(1/3)*COS(('OddsRatio_working_3-way'!Y245+2*PI())/3)</f>
        <v>-0.30412942842214585</v>
      </c>
      <c r="AB245" s="11">
        <f>'OddsRatio_working_3-way'!X245^(1/3)*COS(('OddsRatio_working_3-way'!Y245+4*PI())/3)</f>
        <v>-0.21628824737994223</v>
      </c>
      <c r="AC245" s="11">
        <f>'OddsRatio_working_3-way'!X245^(1/3)*SIN('OddsRatio_working_3-way'!Y245/3)</f>
        <v>5.071512952065118E-2</v>
      </c>
      <c r="AD245" s="11">
        <f>'OddsRatio_working_3-way'!X245^(1/3)*SIN(('OddsRatio_working_3-way'!Y245+2*PI())/3)</f>
        <v>0.42533736306273684</v>
      </c>
      <c r="AE245" s="11">
        <f>'OddsRatio_working_3-way'!X245^(1/3)*SIN(('OddsRatio_working_3-way'!Y245+4*PI())/3)</f>
        <v>-0.47605249258338778</v>
      </c>
      <c r="AF245" s="11">
        <f>-'OddsRatio_working_3-way'!U245/(3*'OddsRatio_working_3-way'!X245^(1/3))*COS(('OddsRatio_working_3-way'!Y245)/3)</f>
        <v>0.52041767580208809</v>
      </c>
      <c r="AG245" s="11">
        <f>-'OddsRatio_working_3-way'!U245/(3*'OddsRatio_working_3-way'!X245^(1/3))*COS(('OddsRatio_working_3-way'!Y245+2*PI())/3)</f>
        <v>-0.30412942842214596</v>
      </c>
      <c r="AH245" s="11">
        <f>-'OddsRatio_working_3-way'!U245/(3*'OddsRatio_working_3-way'!X245^(1/3))*COS(('OddsRatio_working_3-way'!Y245+4*PI())/3)</f>
        <v>-0.21628824737994226</v>
      </c>
      <c r="AI245" s="11">
        <f>'OddsRatio_working_3-way'!U245/(3*'OddsRatio_working_3-way'!X245^(1/3))*SIN(('OddsRatio_working_3-way'!Y245)/3)</f>
        <v>-5.0715129520651187E-2</v>
      </c>
      <c r="AJ245" s="11">
        <f>'OddsRatio_working_3-way'!U245/(3*'OddsRatio_working_3-way'!X245^(1/3))*SIN(('OddsRatio_working_3-way'!Y245+2*PI())/3)</f>
        <v>-0.42533736306273695</v>
      </c>
      <c r="AK245" s="11">
        <f>'OddsRatio_working_3-way'!U245/(3*'OddsRatio_working_3-way'!X245^(1/3))*SIN(('OddsRatio_working_3-way'!Y245+4*PI())/3)</f>
        <v>0.47605249258338783</v>
      </c>
      <c r="AL245" s="11">
        <f>'OddsRatio_working_3-way'!Z245+'OddsRatio_working_3-way'!AF245</f>
        <v>1.040835351604176</v>
      </c>
      <c r="AM245" s="11">
        <f>'OddsRatio_working_3-way'!AA245+'OddsRatio_working_3-way'!AG245</f>
        <v>-0.60825885684429182</v>
      </c>
      <c r="AN245" s="11">
        <f>'OddsRatio_working_3-way'!AB245+'OddsRatio_working_3-way'!AH245</f>
        <v>-0.43257649475988447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1.040835351604176</v>
      </c>
      <c r="AS245" s="11">
        <f>IF(('OddsRatio_working_3-way'!X245=0),IF(Q245&gt;0,-Q245^(1/3),(-Q245)^(1/3)),'OddsRatio_working_3-way'!AM245-'OddsRatio_working_3-way'!R245/3)</f>
        <v>-0.60825885684429182</v>
      </c>
      <c r="AT245" s="11">
        <f>IF(('OddsRatio_working_3-way'!X245=0),IF(Q245&gt;0,-Q245^(1/3),(-Q245)^(1/3)),'OddsRatio_working_3-way'!AN245-'OddsRatio_working_3-way'!R245/3)</f>
        <v>-0.43257649475988447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IF('True_Odds_Calculator_3-way'!A245="","",'True_Odds_Calculator_3-way'!A245)</f>
        <v>2.5499999999999998</v>
      </c>
      <c r="B246" s="4">
        <f>IF('True_Odds_Calculator_3-way'!B245="","",'True_Odds_Calculator_3-way'!B245)</f>
        <v>3.87</v>
      </c>
      <c r="C246" s="4">
        <f>IF('True_Odds_Calculator_3-way'!C245="","",'True_Odds_Calculator_3-way'!C245)</f>
        <v>2.65</v>
      </c>
      <c r="D246" s="9">
        <f t="shared" si="52"/>
        <v>0.38213231556395605</v>
      </c>
      <c r="E246" s="9">
        <f t="shared" si="53"/>
        <v>0.25038415577047396</v>
      </c>
      <c r="F246" s="9">
        <f t="shared" si="54"/>
        <v>0.36748352866557005</v>
      </c>
      <c r="G246" s="9">
        <f t="shared" si="55"/>
        <v>1.0431578181266565</v>
      </c>
      <c r="H246" s="9">
        <f t="shared" si="56"/>
        <v>2.6168946180963171</v>
      </c>
      <c r="I246" s="9">
        <f t="shared" si="57"/>
        <v>3.9938629380235047</v>
      </c>
      <c r="J246" s="9">
        <f t="shared" si="58"/>
        <v>2.7212103999089829</v>
      </c>
      <c r="K246" s="11">
        <f t="shared" si="59"/>
        <v>0.39215686274509809</v>
      </c>
      <c r="L246" s="11">
        <f t="shared" si="60"/>
        <v>0.25839793281653745</v>
      </c>
      <c r="M246" s="11">
        <f t="shared" si="61"/>
        <v>0.37735849056603776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-0.28067292442792513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0.23210883495321977</v>
      </c>
      <c r="Q246" s="11">
        <f>2*'OddsRatio_working_3-way'!K246*'OddsRatio_working_3-way'!L246*'OddsRatio_working_3-way'!M246</f>
        <v>7.6477375602378841E-2</v>
      </c>
      <c r="R246" s="11">
        <f t="shared" si="62"/>
        <v>0</v>
      </c>
      <c r="S246" s="11">
        <f t="shared" si="63"/>
        <v>-0.82697266017486382</v>
      </c>
      <c r="T246" s="11">
        <f t="shared" si="64"/>
        <v>-0.27247863597194855</v>
      </c>
      <c r="U246" s="11">
        <f>'OddsRatio_working_3-way'!S246-'OddsRatio_working_3-way'!R246^2/3</f>
        <v>-0.82697266017486382</v>
      </c>
      <c r="V246" s="11">
        <f>'OddsRatio_working_3-way'!S246*'OddsRatio_working_3-way'!R246/3-2*'OddsRatio_working_3-way'!R246^3/27-'OddsRatio_working_3-way'!T246</f>
        <v>0.27247863597194855</v>
      </c>
      <c r="W246" s="11">
        <f>'OddsRatio_working_3-way'!V246^2+4*'OddsRatio_working_3-way'!U246^3/27</f>
        <v>-9.5410506213324392E-3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0.14472876155283207</v>
      </c>
      <c r="Y246" s="11">
        <f>IF('OddsRatio_working_3-way'!W246&gt;=0,IF('OddsRatio_working_3-way'!V246+SQRT('OddsRatio_working_3-way'!W246)&gt;0,0,PI()),ACOS('OddsRatio_working_3-way'!V246/(2*'OddsRatio_working_3-way'!X246)))</f>
        <v>0.34420984138217836</v>
      </c>
      <c r="Z246" s="11">
        <f>'OddsRatio_working_3-way'!X246^(1/3)*COS('OddsRatio_working_3-way'!Y246/3)</f>
        <v>0.52157890906332838</v>
      </c>
      <c r="AA246" s="11">
        <f>'OddsRatio_working_3-way'!X246^(1/3)*COS(('OddsRatio_working_3-way'!Y246+2*PI())/3)</f>
        <v>-0.31284467769848123</v>
      </c>
      <c r="AB246" s="11">
        <f>'OddsRatio_working_3-way'!X246^(1/3)*COS(('OddsRatio_working_3-way'!Y246+4*PI())/3)</f>
        <v>-0.20873423136484723</v>
      </c>
      <c r="AC246" s="11">
        <f>'OddsRatio_working_3-way'!X246^(1/3)*SIN('OddsRatio_working_3-way'!Y246/3)</f>
        <v>6.0108194216175734E-2</v>
      </c>
      <c r="AD246" s="11">
        <f>'OddsRatio_working_3-way'!X246^(1/3)*SIN(('OddsRatio_working_3-way'!Y246+2*PI())/3)</f>
        <v>0.42164648821892814</v>
      </c>
      <c r="AE246" s="11">
        <f>'OddsRatio_working_3-way'!X246^(1/3)*SIN(('OddsRatio_working_3-way'!Y246+4*PI())/3)</f>
        <v>-0.48175468243510383</v>
      </c>
      <c r="AF246" s="11">
        <f>-'OddsRatio_working_3-way'!U246/(3*'OddsRatio_working_3-way'!X246^(1/3))*COS(('OddsRatio_working_3-way'!Y246)/3)</f>
        <v>0.52157890906332827</v>
      </c>
      <c r="AG246" s="11">
        <f>-'OddsRatio_working_3-way'!U246/(3*'OddsRatio_working_3-way'!X246^(1/3))*COS(('OddsRatio_working_3-way'!Y246+2*PI())/3)</f>
        <v>-0.31284467769848118</v>
      </c>
      <c r="AH246" s="11">
        <f>-'OddsRatio_working_3-way'!U246/(3*'OddsRatio_working_3-way'!X246^(1/3))*COS(('OddsRatio_working_3-way'!Y246+4*PI())/3)</f>
        <v>-0.20873423136484717</v>
      </c>
      <c r="AI246" s="11">
        <f>'OddsRatio_working_3-way'!U246/(3*'OddsRatio_working_3-way'!X246^(1/3))*SIN(('OddsRatio_working_3-way'!Y246)/3)</f>
        <v>-6.010819421617572E-2</v>
      </c>
      <c r="AJ246" s="11">
        <f>'OddsRatio_working_3-way'!U246/(3*'OddsRatio_working_3-way'!X246^(1/3))*SIN(('OddsRatio_working_3-way'!Y246+2*PI())/3)</f>
        <v>-0.42164648821892803</v>
      </c>
      <c r="AK246" s="11">
        <f>'OddsRatio_working_3-way'!U246/(3*'OddsRatio_working_3-way'!X246^(1/3))*SIN(('OddsRatio_working_3-way'!Y246+4*PI())/3)</f>
        <v>0.48175468243510372</v>
      </c>
      <c r="AL246" s="11">
        <f>'OddsRatio_working_3-way'!Z246+'OddsRatio_working_3-way'!AF246</f>
        <v>1.0431578181266565</v>
      </c>
      <c r="AM246" s="11">
        <f>'OddsRatio_working_3-way'!AA246+'OddsRatio_working_3-way'!AG246</f>
        <v>-0.62568935539696247</v>
      </c>
      <c r="AN246" s="11">
        <f>'OddsRatio_working_3-way'!AB246+'OddsRatio_working_3-way'!AH246</f>
        <v>-0.4174684627296944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1.0431578181266565</v>
      </c>
      <c r="AS246" s="11">
        <f>IF(('OddsRatio_working_3-way'!X246=0),IF(Q246&gt;0,-Q246^(1/3),(-Q246)^(1/3)),'OddsRatio_working_3-way'!AM246-'OddsRatio_working_3-way'!R246/3)</f>
        <v>-0.62568935539696247</v>
      </c>
      <c r="AT246" s="11">
        <f>IF(('OddsRatio_working_3-way'!X246=0),IF(Q246&gt;0,-Q246^(1/3),(-Q246)^(1/3)),'OddsRatio_working_3-way'!AN246-'OddsRatio_working_3-way'!R246/3)</f>
        <v>-0.4174684627296944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IF('True_Odds_Calculator_3-way'!A246="","",'True_Odds_Calculator_3-way'!A246)</f>
        <v>2.0499999999999998</v>
      </c>
      <c r="B247" s="4">
        <f>IF('True_Odds_Calculator_3-way'!B246="","",'True_Odds_Calculator_3-way'!B246)</f>
        <v>3.51</v>
      </c>
      <c r="C247" s="4">
        <f>IF('True_Odds_Calculator_3-way'!C246="","",'True_Odds_Calculator_3-way'!C246)</f>
        <v>3.91</v>
      </c>
      <c r="D247" s="9">
        <f t="shared" si="52"/>
        <v>0.47669726695416581</v>
      </c>
      <c r="E247" s="9">
        <f t="shared" si="53"/>
        <v>0.27592395957324833</v>
      </c>
      <c r="F247" s="9">
        <f t="shared" si="54"/>
        <v>0.24737877347258594</v>
      </c>
      <c r="G247" s="9">
        <f t="shared" si="55"/>
        <v>1.0454927893045092</v>
      </c>
      <c r="H247" s="9">
        <f t="shared" si="56"/>
        <v>2.0977674287697341</v>
      </c>
      <c r="I247" s="9">
        <f t="shared" si="57"/>
        <v>3.6241869011543173</v>
      </c>
      <c r="J247" s="9">
        <f t="shared" si="58"/>
        <v>4.0423840168761211</v>
      </c>
      <c r="K247" s="11">
        <f t="shared" si="59"/>
        <v>0.48780487804878053</v>
      </c>
      <c r="L247" s="11">
        <f t="shared" si="60"/>
        <v>0.28490028490028491</v>
      </c>
      <c r="M247" s="11">
        <f t="shared" si="61"/>
        <v>0.25575447570332482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-0.27259524415035608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0.22996754329796562</v>
      </c>
      <c r="Q247" s="11">
        <f>2*'OddsRatio_working_3-way'!K247*'OddsRatio_working_3-way'!L247*'OddsRatio_working_3-way'!M247</f>
        <v>7.108733950478073E-2</v>
      </c>
      <c r="R247" s="11">
        <f t="shared" si="62"/>
        <v>0</v>
      </c>
      <c r="S247" s="11">
        <f t="shared" si="63"/>
        <v>-0.84362272722234954</v>
      </c>
      <c r="T247" s="11">
        <f t="shared" si="64"/>
        <v>-0.2607798229435393</v>
      </c>
      <c r="U247" s="11">
        <f>'OddsRatio_working_3-way'!S247-'OddsRatio_working_3-way'!R247^2/3</f>
        <v>-0.84362272722234954</v>
      </c>
      <c r="V247" s="11">
        <f>'OddsRatio_working_3-way'!S247*'OddsRatio_working_3-way'!R247/3-2*'OddsRatio_working_3-way'!R247^3/27-'OddsRatio_working_3-way'!T247</f>
        <v>0.2607798229435393</v>
      </c>
      <c r="W247" s="11">
        <f>'OddsRatio_working_3-way'!V247^2+4*'OddsRatio_working_3-way'!U247^3/27</f>
        <v>-2.0942877929812392E-2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0.14912158963768132</v>
      </c>
      <c r="Y247" s="11">
        <f>IF('OddsRatio_working_3-way'!W247&gt;=0,IF('OddsRatio_working_3-way'!V247+SQRT('OddsRatio_working_3-way'!W247)&gt;0,0,PI()),ACOS('OddsRatio_working_3-way'!V247/(2*'OddsRatio_working_3-way'!X247)))</f>
        <v>0.50662621116025597</v>
      </c>
      <c r="Z247" s="11">
        <f>'OddsRatio_working_3-way'!X247^(1/3)*COS('OddsRatio_working_3-way'!Y247/3)</f>
        <v>0.52274639465225459</v>
      </c>
      <c r="AA247" s="11">
        <f>'OddsRatio_working_3-way'!X247^(1/3)*COS(('OddsRatio_working_3-way'!Y247+2*PI())/3)</f>
        <v>-0.33856022320573609</v>
      </c>
      <c r="AB247" s="11">
        <f>'OddsRatio_working_3-way'!X247^(1/3)*COS(('OddsRatio_working_3-way'!Y247+4*PI())/3)</f>
        <v>-0.18418617144651867</v>
      </c>
      <c r="AC247" s="11">
        <f>'OddsRatio_working_3-way'!X247^(1/3)*SIN('OddsRatio_working_3-way'!Y247/3)</f>
        <v>8.9127900339077387E-2</v>
      </c>
      <c r="AD247" s="11">
        <f>'OddsRatio_working_3-way'!X247^(1/3)*SIN(('OddsRatio_working_3-way'!Y247+2*PI())/3)</f>
        <v>0.40814770733603961</v>
      </c>
      <c r="AE247" s="11">
        <f>'OddsRatio_working_3-way'!X247^(1/3)*SIN(('OddsRatio_working_3-way'!Y247+4*PI())/3)</f>
        <v>-0.49727560767511703</v>
      </c>
      <c r="AF247" s="11">
        <f>-'OddsRatio_working_3-way'!U247/(3*'OddsRatio_working_3-way'!X247^(1/3))*COS(('OddsRatio_working_3-way'!Y247)/3)</f>
        <v>0.52274639465225448</v>
      </c>
      <c r="AG247" s="11">
        <f>-'OddsRatio_working_3-way'!U247/(3*'OddsRatio_working_3-way'!X247^(1/3))*COS(('OddsRatio_working_3-way'!Y247+2*PI())/3)</f>
        <v>-0.33856022320573598</v>
      </c>
      <c r="AH247" s="11">
        <f>-'OddsRatio_working_3-way'!U247/(3*'OddsRatio_working_3-way'!X247^(1/3))*COS(('OddsRatio_working_3-way'!Y247+4*PI())/3)</f>
        <v>-0.18418617144651861</v>
      </c>
      <c r="AI247" s="11">
        <f>'OddsRatio_working_3-way'!U247/(3*'OddsRatio_working_3-way'!X247^(1/3))*SIN(('OddsRatio_working_3-way'!Y247)/3)</f>
        <v>-8.9127900339077373E-2</v>
      </c>
      <c r="AJ247" s="11">
        <f>'OddsRatio_working_3-way'!U247/(3*'OddsRatio_working_3-way'!X247^(1/3))*SIN(('OddsRatio_working_3-way'!Y247+2*PI())/3)</f>
        <v>-0.4081477073360395</v>
      </c>
      <c r="AK247" s="11">
        <f>'OddsRatio_working_3-way'!U247/(3*'OddsRatio_working_3-way'!X247^(1/3))*SIN(('OddsRatio_working_3-way'!Y247+4*PI())/3)</f>
        <v>0.49727560767511692</v>
      </c>
      <c r="AL247" s="11">
        <f>'OddsRatio_working_3-way'!Z247+'OddsRatio_working_3-way'!AF247</f>
        <v>1.0454927893045092</v>
      </c>
      <c r="AM247" s="11">
        <f>'OddsRatio_working_3-way'!AA247+'OddsRatio_working_3-way'!AG247</f>
        <v>-0.67712044641147207</v>
      </c>
      <c r="AN247" s="11">
        <f>'OddsRatio_working_3-way'!AB247+'OddsRatio_working_3-way'!AH247</f>
        <v>-0.36837234289303727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1.0454927893045092</v>
      </c>
      <c r="AS247" s="11">
        <f>IF(('OddsRatio_working_3-way'!X247=0),IF(Q247&gt;0,-Q247^(1/3),(-Q247)^(1/3)),'OddsRatio_working_3-way'!AM247-'OddsRatio_working_3-way'!R247/3)</f>
        <v>-0.67712044641147207</v>
      </c>
      <c r="AT247" s="11">
        <f>IF(('OddsRatio_working_3-way'!X247=0),IF(Q247&gt;0,-Q247^(1/3),(-Q247)^(1/3)),'OddsRatio_working_3-way'!AN247-'OddsRatio_working_3-way'!R247/3)</f>
        <v>-0.36837234289303727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IF('True_Odds_Calculator_3-way'!A247="","",'True_Odds_Calculator_3-way'!A247)</f>
        <v>2.2400000000000002</v>
      </c>
      <c r="B248" s="4">
        <f>IF('True_Odds_Calculator_3-way'!B247="","",'True_Odds_Calculator_3-way'!B247)</f>
        <v>3.25</v>
      </c>
      <c r="C248" s="4">
        <f>IF('True_Odds_Calculator_3-way'!C247="","",'True_Odds_Calculator_3-way'!C247)</f>
        <v>3.45</v>
      </c>
      <c r="D248" s="9">
        <f t="shared" si="52"/>
        <v>0.43001005686580668</v>
      </c>
      <c r="E248" s="9">
        <f t="shared" si="53"/>
        <v>0.29366935806623296</v>
      </c>
      <c r="F248" s="9">
        <f t="shared" si="54"/>
        <v>0.27632058506796042</v>
      </c>
      <c r="G248" s="9">
        <f t="shared" si="55"/>
        <v>1.0689733917610147</v>
      </c>
      <c r="H248" s="9">
        <f t="shared" si="56"/>
        <v>2.3255270057836581</v>
      </c>
      <c r="I248" s="9">
        <f t="shared" si="57"/>
        <v>3.405190131462283</v>
      </c>
      <c r="J248" s="9">
        <f t="shared" si="58"/>
        <v>3.618984809814485</v>
      </c>
      <c r="K248" s="11">
        <f t="shared" si="59"/>
        <v>0.4464285714285714</v>
      </c>
      <c r="L248" s="11">
        <f t="shared" si="60"/>
        <v>0.30769230769230771</v>
      </c>
      <c r="M248" s="11">
        <f t="shared" si="61"/>
        <v>0.28985507246376813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-0.27215719063545152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0.23650262780697567</v>
      </c>
      <c r="Q248" s="11">
        <f>2*'OddsRatio_working_3-way'!K248*'OddsRatio_working_3-way'!L248*'OddsRatio_working_3-way'!M248</f>
        <v>7.9630514413123119E-2</v>
      </c>
      <c r="R248" s="11">
        <f t="shared" si="62"/>
        <v>0</v>
      </c>
      <c r="S248" s="11">
        <f t="shared" si="63"/>
        <v>-0.86899275839368018</v>
      </c>
      <c r="T248" s="11">
        <f t="shared" si="64"/>
        <v>-0.29259015434130642</v>
      </c>
      <c r="U248" s="11">
        <f>'OddsRatio_working_3-way'!S248-'OddsRatio_working_3-way'!R248^2/3</f>
        <v>-0.86899275839368018</v>
      </c>
      <c r="V248" s="11">
        <f>'OddsRatio_working_3-way'!S248*'OddsRatio_working_3-way'!R248/3-2*'OddsRatio_working_3-way'!R248^3/27-'OddsRatio_working_3-way'!T248</f>
        <v>0.29259015434130642</v>
      </c>
      <c r="W248" s="11">
        <f>'OddsRatio_working_3-way'!V248^2+4*'OddsRatio_working_3-way'!U248^3/27</f>
        <v>-1.1608557641893863E-2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0.15589864981724774</v>
      </c>
      <c r="Y248" s="11">
        <f>IF('OddsRatio_working_3-way'!W248&gt;=0,IF('OddsRatio_working_3-way'!V248+SQRT('OddsRatio_working_3-way'!W248)&gt;0,0,PI()),ACOS('OddsRatio_working_3-way'!V248/(2*'OddsRatio_working_3-way'!X248)))</f>
        <v>0.35282981486636755</v>
      </c>
      <c r="Z248" s="11">
        <f>'OddsRatio_working_3-way'!X248^(1/3)*COS('OddsRatio_working_3-way'!Y248/3)</f>
        <v>0.53448669588050735</v>
      </c>
      <c r="AA248" s="11">
        <f>'OddsRatio_working_3-way'!X248^(1/3)*COS(('OddsRatio_working_3-way'!Y248+2*PI())/3)</f>
        <v>-0.32193492447150385</v>
      </c>
      <c r="AB248" s="11">
        <f>'OddsRatio_working_3-way'!X248^(1/3)*COS(('OddsRatio_working_3-way'!Y248+4*PI())/3)</f>
        <v>-0.21255177140900364</v>
      </c>
      <c r="AC248" s="11">
        <f>'OddsRatio_working_3-way'!X248^(1/3)*SIN('OddsRatio_working_3-way'!Y248/3)</f>
        <v>6.3152392865444495E-2</v>
      </c>
      <c r="AD248" s="11">
        <f>'OddsRatio_working_3-way'!X248^(1/3)*SIN(('OddsRatio_working_3-way'!Y248+2*PI())/3)</f>
        <v>0.43130286018460456</v>
      </c>
      <c r="AE248" s="11">
        <f>'OddsRatio_working_3-way'!X248^(1/3)*SIN(('OddsRatio_working_3-way'!Y248+4*PI())/3)</f>
        <v>-0.49445525305004911</v>
      </c>
      <c r="AF248" s="11">
        <f>-'OddsRatio_working_3-way'!U248/(3*'OddsRatio_working_3-way'!X248^(1/3))*COS(('OddsRatio_working_3-way'!Y248)/3)</f>
        <v>0.53448669588050735</v>
      </c>
      <c r="AG248" s="11">
        <f>-'OddsRatio_working_3-way'!U248/(3*'OddsRatio_working_3-way'!X248^(1/3))*COS(('OddsRatio_working_3-way'!Y248+2*PI())/3)</f>
        <v>-0.32193492447150385</v>
      </c>
      <c r="AH248" s="11">
        <f>-'OddsRatio_working_3-way'!U248/(3*'OddsRatio_working_3-way'!X248^(1/3))*COS(('OddsRatio_working_3-way'!Y248+4*PI())/3)</f>
        <v>-0.21255177140900364</v>
      </c>
      <c r="AI248" s="11">
        <f>'OddsRatio_working_3-way'!U248/(3*'OddsRatio_working_3-way'!X248^(1/3))*SIN(('OddsRatio_working_3-way'!Y248)/3)</f>
        <v>-6.3152392865444495E-2</v>
      </c>
      <c r="AJ248" s="11">
        <f>'OddsRatio_working_3-way'!U248/(3*'OddsRatio_working_3-way'!X248^(1/3))*SIN(('OddsRatio_working_3-way'!Y248+2*PI())/3)</f>
        <v>-0.43130286018460456</v>
      </c>
      <c r="AK248" s="11">
        <f>'OddsRatio_working_3-way'!U248/(3*'OddsRatio_working_3-way'!X248^(1/3))*SIN(('OddsRatio_working_3-way'!Y248+4*PI())/3)</f>
        <v>0.49445525305004911</v>
      </c>
      <c r="AL248" s="11">
        <f>'OddsRatio_working_3-way'!Z248+'OddsRatio_working_3-way'!AF248</f>
        <v>1.0689733917610147</v>
      </c>
      <c r="AM248" s="11">
        <f>'OddsRatio_working_3-way'!AA248+'OddsRatio_working_3-way'!AG248</f>
        <v>-0.64386984894300769</v>
      </c>
      <c r="AN248" s="11">
        <f>'OddsRatio_working_3-way'!AB248+'OddsRatio_working_3-way'!AH248</f>
        <v>-0.42510354281800727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1.0689733917610147</v>
      </c>
      <c r="AS248" s="11">
        <f>IF(('OddsRatio_working_3-way'!X248=0),IF(Q248&gt;0,-Q248^(1/3),(-Q248)^(1/3)),'OddsRatio_working_3-way'!AM248-'OddsRatio_working_3-way'!R248/3)</f>
        <v>-0.64386984894300769</v>
      </c>
      <c r="AT248" s="11">
        <f>IF(('OddsRatio_working_3-way'!X248=0),IF(Q248&gt;0,-Q248^(1/3),(-Q248)^(1/3)),'OddsRatio_working_3-way'!AN248-'OddsRatio_working_3-way'!R248/3)</f>
        <v>-0.42510354281800727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IF('True_Odds_Calculator_3-way'!A248="","",'True_Odds_Calculator_3-way'!A248)</f>
        <v>1.61</v>
      </c>
      <c r="B249" s="4">
        <f>IF('True_Odds_Calculator_3-way'!B248="","",'True_Odds_Calculator_3-way'!B248)</f>
        <v>3.84</v>
      </c>
      <c r="C249" s="4">
        <f>IF('True_Odds_Calculator_3-way'!C248="","",'True_Odds_Calculator_3-way'!C248)</f>
        <v>6.39</v>
      </c>
      <c r="D249" s="9">
        <f t="shared" si="52"/>
        <v>0.60488047725272331</v>
      </c>
      <c r="E249" s="9">
        <f t="shared" si="53"/>
        <v>0.24745020411460097</v>
      </c>
      <c r="F249" s="9">
        <f t="shared" si="54"/>
        <v>0.14766931863267568</v>
      </c>
      <c r="G249" s="9">
        <f t="shared" si="55"/>
        <v>1.0708510968620506</v>
      </c>
      <c r="H249" s="9">
        <f t="shared" si="56"/>
        <v>1.6532191690858506</v>
      </c>
      <c r="I249" s="9">
        <f t="shared" si="57"/>
        <v>4.0412171150882239</v>
      </c>
      <c r="J249" s="9">
        <f t="shared" si="58"/>
        <v>6.7718874120864534</v>
      </c>
      <c r="K249" s="11">
        <f t="shared" si="59"/>
        <v>0.6211180124223602</v>
      </c>
      <c r="L249" s="11">
        <f t="shared" si="60"/>
        <v>0.26041666666666669</v>
      </c>
      <c r="M249" s="11">
        <f t="shared" si="61"/>
        <v>0.1564945226917058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-0.23636272141706927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0.22376610710964662</v>
      </c>
      <c r="Q249" s="11">
        <f>2*'OddsRatio_working_3-way'!K249*'OddsRatio_working_3-way'!L249*'OddsRatio_working_3-way'!M249</f>
        <v>5.0625816088155348E-2</v>
      </c>
      <c r="R249" s="11">
        <f t="shared" si="62"/>
        <v>0</v>
      </c>
      <c r="S249" s="11">
        <f t="shared" si="63"/>
        <v>-0.94670642548071049</v>
      </c>
      <c r="T249" s="11">
        <f t="shared" si="64"/>
        <v>-0.21418697409065851</v>
      </c>
      <c r="U249" s="11">
        <f>'OddsRatio_working_3-way'!S249-'OddsRatio_working_3-way'!R249^2/3</f>
        <v>-0.94670642548071049</v>
      </c>
      <c r="V249" s="11">
        <f>'OddsRatio_working_3-way'!S249*'OddsRatio_working_3-way'!R249/3-2*'OddsRatio_working_3-way'!R249^3/27-'OddsRatio_working_3-way'!T249</f>
        <v>0.21418697409065851</v>
      </c>
      <c r="W249" s="11">
        <f>'OddsRatio_working_3-way'!V249^2+4*'OddsRatio_working_3-way'!U249^3/27</f>
        <v>-7.9825944132244725E-2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0.17727239209924733</v>
      </c>
      <c r="Y249" s="11">
        <f>IF('OddsRatio_working_3-way'!W249&gt;=0,IF('OddsRatio_working_3-way'!V249+SQRT('OddsRatio_working_3-way'!W249)&gt;0,0,PI()),ACOS('OddsRatio_working_3-way'!V249/(2*'OddsRatio_working_3-way'!X249)))</f>
        <v>0.92213740824265944</v>
      </c>
      <c r="Z249" s="11">
        <f>'OddsRatio_working_3-way'!X249^(1/3)*COS('OddsRatio_working_3-way'!Y249/3)</f>
        <v>0.5354255484310253</v>
      </c>
      <c r="AA249" s="11">
        <f>'OddsRatio_working_3-way'!X249^(1/3)*COS(('OddsRatio_working_3-way'!Y249+2*PI())/3)</f>
        <v>-0.41490726438304404</v>
      </c>
      <c r="AB249" s="11">
        <f>'OddsRatio_working_3-way'!X249^(1/3)*COS(('OddsRatio_working_3-way'!Y249+4*PI())/3)</f>
        <v>-0.12051828404798159</v>
      </c>
      <c r="AC249" s="11">
        <f>'OddsRatio_working_3-way'!X249^(1/3)*SIN('OddsRatio_working_3-way'!Y249/3)</f>
        <v>0.16996555704290803</v>
      </c>
      <c r="AD249" s="11">
        <f>'OddsRatio_working_3-way'!X249^(1/3)*SIN(('OddsRatio_working_3-way'!Y249+2*PI())/3)</f>
        <v>0.37870934825502922</v>
      </c>
      <c r="AE249" s="11">
        <f>'OddsRatio_working_3-way'!X249^(1/3)*SIN(('OddsRatio_working_3-way'!Y249+4*PI())/3)</f>
        <v>-0.54867490529793717</v>
      </c>
      <c r="AF249" s="11">
        <f>-'OddsRatio_working_3-way'!U249/(3*'OddsRatio_working_3-way'!X249^(1/3))*COS(('OddsRatio_working_3-way'!Y249)/3)</f>
        <v>0.53542554843102519</v>
      </c>
      <c r="AG249" s="11">
        <f>-'OddsRatio_working_3-way'!U249/(3*'OddsRatio_working_3-way'!X249^(1/3))*COS(('OddsRatio_working_3-way'!Y249+2*PI())/3)</f>
        <v>-0.41490726438304398</v>
      </c>
      <c r="AH249" s="11">
        <f>-'OddsRatio_working_3-way'!U249/(3*'OddsRatio_working_3-way'!X249^(1/3))*COS(('OddsRatio_working_3-way'!Y249+4*PI())/3)</f>
        <v>-0.12051828404798157</v>
      </c>
      <c r="AI249" s="11">
        <f>'OddsRatio_working_3-way'!U249/(3*'OddsRatio_working_3-way'!X249^(1/3))*SIN(('OddsRatio_working_3-way'!Y249)/3)</f>
        <v>-0.169965557042908</v>
      </c>
      <c r="AJ249" s="11">
        <f>'OddsRatio_working_3-way'!U249/(3*'OddsRatio_working_3-way'!X249^(1/3))*SIN(('OddsRatio_working_3-way'!Y249+2*PI())/3)</f>
        <v>-0.37870934825502911</v>
      </c>
      <c r="AK249" s="11">
        <f>'OddsRatio_working_3-way'!U249/(3*'OddsRatio_working_3-way'!X249^(1/3))*SIN(('OddsRatio_working_3-way'!Y249+4*PI())/3)</f>
        <v>0.54867490529793705</v>
      </c>
      <c r="AL249" s="11">
        <f>'OddsRatio_working_3-way'!Z249+'OddsRatio_working_3-way'!AF249</f>
        <v>1.0708510968620506</v>
      </c>
      <c r="AM249" s="11">
        <f>'OddsRatio_working_3-way'!AA249+'OddsRatio_working_3-way'!AG249</f>
        <v>-0.82981452876608808</v>
      </c>
      <c r="AN249" s="11">
        <f>'OddsRatio_working_3-way'!AB249+'OddsRatio_working_3-way'!AH249</f>
        <v>-0.24103656809596316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1.0708510968620506</v>
      </c>
      <c r="AS249" s="11">
        <f>IF(('OddsRatio_working_3-way'!X249=0),IF(Q249&gt;0,-Q249^(1/3),(-Q249)^(1/3)),'OddsRatio_working_3-way'!AM249-'OddsRatio_working_3-way'!R249/3)</f>
        <v>-0.82981452876608808</v>
      </c>
      <c r="AT249" s="11">
        <f>IF(('OddsRatio_working_3-way'!X249=0),IF(Q249&gt;0,-Q249^(1/3),(-Q249)^(1/3)),'OddsRatio_working_3-way'!AN249-'OddsRatio_working_3-way'!R249/3)</f>
        <v>-0.24103656809596316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IF('True_Odds_Calculator_3-way'!A249="","",'True_Odds_Calculator_3-way'!A249)</f>
        <v>2.83</v>
      </c>
      <c r="B250" s="4">
        <f>IF('True_Odds_Calculator_3-way'!B249="","",'True_Odds_Calculator_3-way'!B249)</f>
        <v>2.99</v>
      </c>
      <c r="C250" s="4">
        <f>IF('True_Odds_Calculator_3-way'!C249="","",'True_Odds_Calculator_3-way'!C249)</f>
        <v>2.9</v>
      </c>
      <c r="D250" s="9">
        <f t="shared" si="52"/>
        <v>0.34233832458776481</v>
      </c>
      <c r="E250" s="9">
        <f t="shared" si="53"/>
        <v>0.32372403879744832</v>
      </c>
      <c r="F250" s="9">
        <f t="shared" si="54"/>
        <v>0.33393763661478681</v>
      </c>
      <c r="G250" s="9">
        <f t="shared" si="55"/>
        <v>1.049774269763379</v>
      </c>
      <c r="H250" s="9">
        <f t="shared" si="56"/>
        <v>2.9210869136669837</v>
      </c>
      <c r="I250" s="9">
        <f t="shared" si="57"/>
        <v>3.0890507968291239</v>
      </c>
      <c r="J250" s="9">
        <f t="shared" si="58"/>
        <v>2.9945711125504197</v>
      </c>
      <c r="K250" s="11">
        <f t="shared" si="59"/>
        <v>0.35335689045936397</v>
      </c>
      <c r="L250" s="11">
        <f t="shared" si="60"/>
        <v>0.33444816053511706</v>
      </c>
      <c r="M250" s="11">
        <f t="shared" si="61"/>
        <v>0.34482758620689657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-0.2819695072279027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0.2330989982040782</v>
      </c>
      <c r="Q250" s="11">
        <f>2*'OddsRatio_working_3-way'!K250*'OddsRatio_working_3-way'!L250*'OddsRatio_working_3-way'!M250</f>
        <v>8.1503146225202161E-2</v>
      </c>
      <c r="R250" s="11">
        <f t="shared" si="62"/>
        <v>0</v>
      </c>
      <c r="S250" s="11">
        <f t="shared" si="63"/>
        <v>-0.82668158162107663</v>
      </c>
      <c r="T250" s="11">
        <f t="shared" si="64"/>
        <v>-0.28904950406331348</v>
      </c>
      <c r="U250" s="11">
        <f>'OddsRatio_working_3-way'!S250-'OddsRatio_working_3-way'!R250^2/3</f>
        <v>-0.82668158162107663</v>
      </c>
      <c r="V250" s="11">
        <f>'OddsRatio_working_3-way'!S250*'OddsRatio_working_3-way'!R250/3-2*'OddsRatio_working_3-way'!R250^3/27-'OddsRatio_working_3-way'!T250</f>
        <v>0.28904950406331348</v>
      </c>
      <c r="W250" s="11">
        <f>'OddsRatio_working_3-way'!V250^2+4*'OddsRatio_working_3-way'!U250^3/27</f>
        <v>-1.4760017505245637E-4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0.14465235564474913</v>
      </c>
      <c r="Y250" s="11">
        <f>IF('OddsRatio_working_3-way'!W250&gt;=0,IF('OddsRatio_working_3-way'!V250+SQRT('OddsRatio_working_3-way'!W250)&gt;0,0,PI()),ACOS('OddsRatio_working_3-way'!V250/(2*'OddsRatio_working_3-way'!X250)))</f>
        <v>4.2006418928990152E-2</v>
      </c>
      <c r="Z250" s="11">
        <f>'OddsRatio_working_3-way'!X250^(1/3)*COS('OddsRatio_working_3-way'!Y250/3)</f>
        <v>0.52488713488168959</v>
      </c>
      <c r="AA250" s="11">
        <f>'OddsRatio_working_3-way'!X250^(1/3)*COS(('OddsRatio_working_3-way'!Y250+2*PI())/3)</f>
        <v>-0.26880887434919293</v>
      </c>
      <c r="AB250" s="11">
        <f>'OddsRatio_working_3-way'!X250^(1/3)*COS(('OddsRatio_working_3-way'!Y250+4*PI())/3)</f>
        <v>-0.2560782605324966</v>
      </c>
      <c r="AC250" s="11">
        <f>'OddsRatio_working_3-way'!X250^(1/3)*SIN('OddsRatio_working_3-way'!Y250/3)</f>
        <v>7.3500233140188324E-3</v>
      </c>
      <c r="AD250" s="11">
        <f>'OddsRatio_working_3-way'!X250^(1/3)*SIN(('OddsRatio_working_3-way'!Y250+2*PI())/3)</f>
        <v>0.45089058127016296</v>
      </c>
      <c r="AE250" s="11">
        <f>'OddsRatio_working_3-way'!X250^(1/3)*SIN(('OddsRatio_working_3-way'!Y250+4*PI())/3)</f>
        <v>-0.45824060458418175</v>
      </c>
      <c r="AF250" s="11">
        <f>-'OddsRatio_working_3-way'!U250/(3*'OddsRatio_working_3-way'!X250^(1/3))*COS(('OddsRatio_working_3-way'!Y250)/3)</f>
        <v>0.52488713488168937</v>
      </c>
      <c r="AG250" s="11">
        <f>-'OddsRatio_working_3-way'!U250/(3*'OddsRatio_working_3-way'!X250^(1/3))*COS(('OddsRatio_working_3-way'!Y250+2*PI())/3)</f>
        <v>-0.26880887434919282</v>
      </c>
      <c r="AH250" s="11">
        <f>-'OddsRatio_working_3-way'!U250/(3*'OddsRatio_working_3-way'!X250^(1/3))*COS(('OddsRatio_working_3-way'!Y250+4*PI())/3)</f>
        <v>-0.25607826053249649</v>
      </c>
      <c r="AI250" s="11">
        <f>'OddsRatio_working_3-way'!U250/(3*'OddsRatio_working_3-way'!X250^(1/3))*SIN(('OddsRatio_working_3-way'!Y250)/3)</f>
        <v>-7.350023314018829E-3</v>
      </c>
      <c r="AJ250" s="11">
        <f>'OddsRatio_working_3-way'!U250/(3*'OddsRatio_working_3-way'!X250^(1/3))*SIN(('OddsRatio_working_3-way'!Y250+2*PI())/3)</f>
        <v>-0.45089058127016279</v>
      </c>
      <c r="AK250" s="11">
        <f>'OddsRatio_working_3-way'!U250/(3*'OddsRatio_working_3-way'!X250^(1/3))*SIN(('OddsRatio_working_3-way'!Y250+4*PI())/3)</f>
        <v>0.45824060458418159</v>
      </c>
      <c r="AL250" s="11">
        <f>'OddsRatio_working_3-way'!Z250+'OddsRatio_working_3-way'!AF250</f>
        <v>1.049774269763379</v>
      </c>
      <c r="AM250" s="11">
        <f>'OddsRatio_working_3-way'!AA250+'OddsRatio_working_3-way'!AG250</f>
        <v>-0.53761774869838574</v>
      </c>
      <c r="AN250" s="11">
        <f>'OddsRatio_working_3-way'!AB250+'OddsRatio_working_3-way'!AH250</f>
        <v>-0.5121565210649931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1.049774269763379</v>
      </c>
      <c r="AS250" s="11">
        <f>IF(('OddsRatio_working_3-way'!X250=0),IF(Q250&gt;0,-Q250^(1/3),(-Q250)^(1/3)),'OddsRatio_working_3-way'!AM250-'OddsRatio_working_3-way'!R250/3)</f>
        <v>-0.53761774869838574</v>
      </c>
      <c r="AT250" s="11">
        <f>IF(('OddsRatio_working_3-way'!X250=0),IF(Q250&gt;0,-Q250^(1/3),(-Q250)^(1/3)),'OddsRatio_working_3-way'!AN250-'OddsRatio_working_3-way'!R250/3)</f>
        <v>-0.5121565210649931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IF('True_Odds_Calculator_3-way'!A250="","",'True_Odds_Calculator_3-way'!A250)</f>
        <v>3.1</v>
      </c>
      <c r="B251" s="4">
        <f>IF('True_Odds_Calculator_3-way'!B250="","",'True_Odds_Calculator_3-way'!B250)</f>
        <v>3.07</v>
      </c>
      <c r="C251" s="4">
        <f>IF('True_Odds_Calculator_3-way'!C250="","",'True_Odds_Calculator_3-way'!C250)</f>
        <v>2.6</v>
      </c>
      <c r="D251" s="9">
        <f t="shared" si="52"/>
        <v>0.31192966799782046</v>
      </c>
      <c r="E251" s="9">
        <f t="shared" si="53"/>
        <v>0.31502624244393185</v>
      </c>
      <c r="F251" s="9">
        <f t="shared" si="54"/>
        <v>0.37304408955824764</v>
      </c>
      <c r="G251" s="9">
        <f t="shared" si="55"/>
        <v>1.0504051799617418</v>
      </c>
      <c r="H251" s="9">
        <f t="shared" si="56"/>
        <v>3.2058508779196573</v>
      </c>
      <c r="I251" s="9">
        <f t="shared" si="57"/>
        <v>3.1743387225208051</v>
      </c>
      <c r="J251" s="9">
        <f t="shared" si="58"/>
        <v>2.6806482879387867</v>
      </c>
      <c r="K251" s="11">
        <f t="shared" si="59"/>
        <v>0.32258064516129031</v>
      </c>
      <c r="L251" s="11">
        <f t="shared" si="60"/>
        <v>0.32573289902280134</v>
      </c>
      <c r="M251" s="11">
        <f t="shared" si="61"/>
        <v>0.38461538461538458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-0.28108405202027131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0.2331859587297225</v>
      </c>
      <c r="Q251" s="11">
        <f>2*'OddsRatio_working_3-way'!K251*'OddsRatio_working_3-way'!L251*'OddsRatio_working_3-way'!M251</f>
        <v>8.0827022090025138E-2</v>
      </c>
      <c r="R251" s="11">
        <f t="shared" si="62"/>
        <v>0</v>
      </c>
      <c r="S251" s="11">
        <f t="shared" si="63"/>
        <v>-0.82959512307338423</v>
      </c>
      <c r="T251" s="11">
        <f t="shared" si="64"/>
        <v>-0.28755463538072246</v>
      </c>
      <c r="U251" s="11">
        <f>'OddsRatio_working_3-way'!S251-'OddsRatio_working_3-way'!R251^2/3</f>
        <v>-0.82959512307338423</v>
      </c>
      <c r="V251" s="11">
        <f>'OddsRatio_working_3-way'!S251*'OddsRatio_working_3-way'!R251/3-2*'OddsRatio_working_3-way'!R251^3/27-'OddsRatio_working_3-way'!T251</f>
        <v>0.28755463538072246</v>
      </c>
      <c r="W251" s="11">
        <f>'OddsRatio_working_3-way'!V251^2+4*'OddsRatio_working_3-way'!U251^3/27</f>
        <v>-1.897612998978962E-3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0.14541774421293915</v>
      </c>
      <c r="Y251" s="11">
        <f>IF('OddsRatio_working_3-way'!W251&gt;=0,IF('OddsRatio_working_3-way'!V251+SQRT('OddsRatio_working_3-way'!W251)&gt;0,0,PI()),ACOS('OddsRatio_working_3-way'!V251/(2*'OddsRatio_working_3-way'!X251)))</f>
        <v>0.15034666520895756</v>
      </c>
      <c r="Z251" s="11">
        <f>'OddsRatio_working_3-way'!X251^(1/3)*COS('OddsRatio_working_3-way'!Y251/3)</f>
        <v>0.52520258998087088</v>
      </c>
      <c r="AA251" s="11">
        <f>'OddsRatio_working_3-way'!X251^(1/3)*COS(('OddsRatio_working_3-way'!Y251+2*PI())/3)</f>
        <v>-0.28541489567916883</v>
      </c>
      <c r="AB251" s="11">
        <f>'OddsRatio_working_3-way'!X251^(1/3)*COS(('OddsRatio_working_3-way'!Y251+4*PI())/3)</f>
        <v>-0.2397876943017021</v>
      </c>
      <c r="AC251" s="11">
        <f>'OddsRatio_working_3-way'!X251^(1/3)*SIN('OddsRatio_working_3-way'!Y251/3)</f>
        <v>2.634287699764996E-2</v>
      </c>
      <c r="AD251" s="11">
        <f>'OddsRatio_working_3-way'!X251^(1/3)*SIN(('OddsRatio_working_3-way'!Y251+2*PI())/3)</f>
        <v>0.44166734655799178</v>
      </c>
      <c r="AE251" s="11">
        <f>'OddsRatio_working_3-way'!X251^(1/3)*SIN(('OddsRatio_working_3-way'!Y251+4*PI())/3)</f>
        <v>-0.46801022355564148</v>
      </c>
      <c r="AF251" s="11">
        <f>-'OddsRatio_working_3-way'!U251/(3*'OddsRatio_working_3-way'!X251^(1/3))*COS(('OddsRatio_working_3-way'!Y251)/3)</f>
        <v>0.52520258998087088</v>
      </c>
      <c r="AG251" s="11">
        <f>-'OddsRatio_working_3-way'!U251/(3*'OddsRatio_working_3-way'!X251^(1/3))*COS(('OddsRatio_working_3-way'!Y251+2*PI())/3)</f>
        <v>-0.28541489567916883</v>
      </c>
      <c r="AH251" s="11">
        <f>-'OddsRatio_working_3-way'!U251/(3*'OddsRatio_working_3-way'!X251^(1/3))*COS(('OddsRatio_working_3-way'!Y251+4*PI())/3)</f>
        <v>-0.2397876943017021</v>
      </c>
      <c r="AI251" s="11">
        <f>'OddsRatio_working_3-way'!U251/(3*'OddsRatio_working_3-way'!X251^(1/3))*SIN(('OddsRatio_working_3-way'!Y251)/3)</f>
        <v>-2.634287699764996E-2</v>
      </c>
      <c r="AJ251" s="11">
        <f>'OddsRatio_working_3-way'!U251/(3*'OddsRatio_working_3-way'!X251^(1/3))*SIN(('OddsRatio_working_3-way'!Y251+2*PI())/3)</f>
        <v>-0.44166734655799178</v>
      </c>
      <c r="AK251" s="11">
        <f>'OddsRatio_working_3-way'!U251/(3*'OddsRatio_working_3-way'!X251^(1/3))*SIN(('OddsRatio_working_3-way'!Y251+4*PI())/3)</f>
        <v>0.46801022355564148</v>
      </c>
      <c r="AL251" s="11">
        <f>'OddsRatio_working_3-way'!Z251+'OddsRatio_working_3-way'!AF251</f>
        <v>1.0504051799617418</v>
      </c>
      <c r="AM251" s="11">
        <f>'OddsRatio_working_3-way'!AA251+'OddsRatio_working_3-way'!AG251</f>
        <v>-0.57082979135833767</v>
      </c>
      <c r="AN251" s="11">
        <f>'OddsRatio_working_3-way'!AB251+'OddsRatio_working_3-way'!AH251</f>
        <v>-0.47957538860340421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1.0504051799617418</v>
      </c>
      <c r="AS251" s="11">
        <f>IF(('OddsRatio_working_3-way'!X251=0),IF(Q251&gt;0,-Q251^(1/3),(-Q251)^(1/3)),'OddsRatio_working_3-way'!AM251-'OddsRatio_working_3-way'!R251/3)</f>
        <v>-0.57082979135833767</v>
      </c>
      <c r="AT251" s="11">
        <f>IF(('OddsRatio_working_3-way'!X251=0),IF(Q251&gt;0,-Q251^(1/3),(-Q251)^(1/3)),'OddsRatio_working_3-way'!AN251-'OddsRatio_working_3-way'!R251/3)</f>
        <v>-0.47957538860340421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IF('True_Odds_Calculator_3-way'!A251="","",'True_Odds_Calculator_3-way'!A251)</f>
        <v>8.77</v>
      </c>
      <c r="B252" s="4">
        <f>IF('True_Odds_Calculator_3-way'!B251="","",'True_Odds_Calculator_3-way'!B251)</f>
        <v>4.4400000000000004</v>
      </c>
      <c r="C252" s="4">
        <f>IF('True_Odds_Calculator_3-way'!C251="","",'True_Odds_Calculator_3-way'!C251)</f>
        <v>1.43</v>
      </c>
      <c r="D252" s="9">
        <f t="shared" si="52"/>
        <v>0.10619388625927395</v>
      </c>
      <c r="E252" s="9">
        <f t="shared" si="53"/>
        <v>0.21158068736656335</v>
      </c>
      <c r="F252" s="9">
        <f t="shared" si="54"/>
        <v>0.6822254263741625</v>
      </c>
      <c r="G252" s="9">
        <f t="shared" si="55"/>
        <v>1.0832352588598053</v>
      </c>
      <c r="H252" s="9">
        <f t="shared" si="56"/>
        <v>9.4167379613406847</v>
      </c>
      <c r="I252" s="9">
        <f t="shared" si="57"/>
        <v>4.7263292904777314</v>
      </c>
      <c r="J252" s="9">
        <f t="shared" si="58"/>
        <v>1.4657911613097163</v>
      </c>
      <c r="K252" s="11">
        <f t="shared" si="59"/>
        <v>0.11402508551881414</v>
      </c>
      <c r="L252" s="11">
        <f t="shared" si="60"/>
        <v>0.2252252252252252</v>
      </c>
      <c r="M252" s="11">
        <f t="shared" si="61"/>
        <v>0.69930069930069938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-0.20640932613566576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0.20904239832404028</v>
      </c>
      <c r="Q252" s="11">
        <f>2*'OddsRatio_working_3-way'!K252*'OddsRatio_working_3-way'!L252*'OddsRatio_working_3-way'!M252</f>
        <v>3.591793785636431E-2</v>
      </c>
      <c r="R252" s="11">
        <f t="shared" si="62"/>
        <v>0</v>
      </c>
      <c r="S252" s="11">
        <f t="shared" si="63"/>
        <v>-1.0127565562936043</v>
      </c>
      <c r="T252" s="11">
        <f t="shared" si="64"/>
        <v>-0.17401315400233749</v>
      </c>
      <c r="U252" s="11">
        <f>'OddsRatio_working_3-way'!S252-'OddsRatio_working_3-way'!R252^2/3</f>
        <v>-1.0127565562936043</v>
      </c>
      <c r="V252" s="11">
        <f>'OddsRatio_working_3-way'!S252*'OddsRatio_working_3-way'!R252/3-2*'OddsRatio_working_3-way'!R252^3/27-'OddsRatio_working_3-way'!T252</f>
        <v>0.17401315400233749</v>
      </c>
      <c r="W252" s="11">
        <f>'OddsRatio_working_3-way'!V252^2+4*'OddsRatio_working_3-way'!U252^3/27</f>
        <v>-0.12360978281744328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0.19614430949130574</v>
      </c>
      <c r="Y252" s="11">
        <f>IF('OddsRatio_working_3-way'!W252&gt;=0,IF('OddsRatio_working_3-way'!V252+SQRT('OddsRatio_working_3-way'!W252)&gt;0,0,PI()),ACOS('OddsRatio_working_3-way'!V252/(2*'OddsRatio_working_3-way'!X252)))</f>
        <v>1.111202064789232</v>
      </c>
      <c r="Z252" s="11">
        <f>'OddsRatio_working_3-way'!X252^(1/3)*COS('OddsRatio_working_3-way'!Y252/3)</f>
        <v>0.54161762942990266</v>
      </c>
      <c r="AA252" s="11">
        <f>'OddsRatio_working_3-way'!X252^(1/3)*COS(('OddsRatio_working_3-way'!Y252+2*PI())/3)</f>
        <v>-0.45295407732545834</v>
      </c>
      <c r="AB252" s="11">
        <f>'OddsRatio_working_3-way'!X252^(1/3)*COS(('OddsRatio_working_3-way'!Y252+4*PI())/3)</f>
        <v>-8.866355210444446E-2</v>
      </c>
      <c r="AC252" s="11">
        <f>'OddsRatio_working_3-way'!X252^(1/3)*SIN('OddsRatio_working_3-way'!Y252/3)</f>
        <v>0.21032323279958248</v>
      </c>
      <c r="AD252" s="11">
        <f>'OddsRatio_working_3-way'!X252^(1/3)*SIN(('OddsRatio_working_3-way'!Y252+2*PI())/3)</f>
        <v>0.36389300982401057</v>
      </c>
      <c r="AE252" s="11">
        <f>'OddsRatio_working_3-way'!X252^(1/3)*SIN(('OddsRatio_working_3-way'!Y252+4*PI())/3)</f>
        <v>-0.57421624262359316</v>
      </c>
      <c r="AF252" s="11">
        <f>-'OddsRatio_working_3-way'!U252/(3*'OddsRatio_working_3-way'!X252^(1/3))*COS(('OddsRatio_working_3-way'!Y252)/3)</f>
        <v>0.54161762942990277</v>
      </c>
      <c r="AG252" s="11">
        <f>-'OddsRatio_working_3-way'!U252/(3*'OddsRatio_working_3-way'!X252^(1/3))*COS(('OddsRatio_working_3-way'!Y252+2*PI())/3)</f>
        <v>-0.45295407732545839</v>
      </c>
      <c r="AH252" s="11">
        <f>-'OddsRatio_working_3-way'!U252/(3*'OddsRatio_working_3-way'!X252^(1/3))*COS(('OddsRatio_working_3-way'!Y252+4*PI())/3)</f>
        <v>-8.8663552104444487E-2</v>
      </c>
      <c r="AI252" s="11">
        <f>'OddsRatio_working_3-way'!U252/(3*'OddsRatio_working_3-way'!X252^(1/3))*SIN(('OddsRatio_working_3-way'!Y252)/3)</f>
        <v>-0.21032323279958251</v>
      </c>
      <c r="AJ252" s="11">
        <f>'OddsRatio_working_3-way'!U252/(3*'OddsRatio_working_3-way'!X252^(1/3))*SIN(('OddsRatio_working_3-way'!Y252+2*PI())/3)</f>
        <v>-0.36389300982401063</v>
      </c>
      <c r="AK252" s="11">
        <f>'OddsRatio_working_3-way'!U252/(3*'OddsRatio_working_3-way'!X252^(1/3))*SIN(('OddsRatio_working_3-way'!Y252+4*PI())/3)</f>
        <v>0.57421624262359328</v>
      </c>
      <c r="AL252" s="11">
        <f>'OddsRatio_working_3-way'!Z252+'OddsRatio_working_3-way'!AF252</f>
        <v>1.0832352588598053</v>
      </c>
      <c r="AM252" s="11">
        <f>'OddsRatio_working_3-way'!AA252+'OddsRatio_working_3-way'!AG252</f>
        <v>-0.90590815465091667</v>
      </c>
      <c r="AN252" s="11">
        <f>'OddsRatio_working_3-way'!AB252+'OddsRatio_working_3-way'!AH252</f>
        <v>-0.17732710420888895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1.0832352588598053</v>
      </c>
      <c r="AS252" s="11">
        <f>IF(('OddsRatio_working_3-way'!X252=0),IF(Q252&gt;0,-Q252^(1/3),(-Q252)^(1/3)),'OddsRatio_working_3-way'!AM252-'OddsRatio_working_3-way'!R252/3)</f>
        <v>-0.90590815465091667</v>
      </c>
      <c r="AT252" s="11">
        <f>IF(('OddsRatio_working_3-way'!X252=0),IF(Q252&gt;0,-Q252^(1/3),(-Q252)^(1/3)),'OddsRatio_working_3-way'!AN252-'OddsRatio_working_3-way'!R252/3)</f>
        <v>-0.17732710420888895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IF('True_Odds_Calculator_3-way'!A252="","",'True_Odds_Calculator_3-way'!A252)</f>
        <v>2.65</v>
      </c>
      <c r="B253" s="4">
        <f>IF('True_Odds_Calculator_3-way'!B252="","",'True_Odds_Calculator_3-way'!B252)</f>
        <v>2.95</v>
      </c>
      <c r="C253" s="4">
        <f>IF('True_Odds_Calculator_3-way'!C252="","",'True_Odds_Calculator_3-way'!C252)</f>
        <v>3.16</v>
      </c>
      <c r="D253" s="9">
        <f t="shared" si="52"/>
        <v>0.36593012289553029</v>
      </c>
      <c r="E253" s="9">
        <f t="shared" si="53"/>
        <v>0.32810445858100545</v>
      </c>
      <c r="F253" s="9">
        <f t="shared" si="54"/>
        <v>0.30596541852346409</v>
      </c>
      <c r="G253" s="9">
        <f t="shared" si="55"/>
        <v>1.0501588963541508</v>
      </c>
      <c r="H253" s="9">
        <f t="shared" si="56"/>
        <v>2.7327621789843493</v>
      </c>
      <c r="I253" s="9">
        <f t="shared" si="57"/>
        <v>3.0478098478905942</v>
      </c>
      <c r="J253" s="9">
        <f t="shared" si="58"/>
        <v>3.2683432161249666</v>
      </c>
      <c r="K253" s="11">
        <f t="shared" si="59"/>
        <v>0.37735849056603776</v>
      </c>
      <c r="L253" s="11">
        <f t="shared" si="60"/>
        <v>0.33898305084745761</v>
      </c>
      <c r="M253" s="11">
        <f t="shared" si="61"/>
        <v>0.31645569620253161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-0.28133083434197048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0.23316722866985384</v>
      </c>
      <c r="Q253" s="11">
        <f>2*'OddsRatio_working_3-way'!K253*'OddsRatio_working_3-way'!L253*'OddsRatio_working_3-way'!M253</f>
        <v>8.096084328814368E-2</v>
      </c>
      <c r="R253" s="11">
        <f t="shared" si="62"/>
        <v>0</v>
      </c>
      <c r="S253" s="11">
        <f t="shared" si="63"/>
        <v>-0.82880082880082895</v>
      </c>
      <c r="T253" s="11">
        <f t="shared" si="64"/>
        <v>-0.28777806555584334</v>
      </c>
      <c r="U253" s="11">
        <f>'OddsRatio_working_3-way'!S253-'OddsRatio_working_3-way'!R253^2/3</f>
        <v>-0.82880082880082895</v>
      </c>
      <c r="V253" s="11">
        <f>'OddsRatio_working_3-way'!S253*'OddsRatio_working_3-way'!R253/3-2*'OddsRatio_working_3-way'!R253^3/27-'OddsRatio_working_3-way'!T253</f>
        <v>0.28777806555584334</v>
      </c>
      <c r="W253" s="11">
        <f>'OddsRatio_working_3-way'!V253^2+4*'OddsRatio_working_3-way'!U253^3/27</f>
        <v>-1.5263408082030749E-3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0.14520894929657946</v>
      </c>
      <c r="Y253" s="11">
        <f>IF('OddsRatio_working_3-way'!W253&gt;=0,IF('OddsRatio_working_3-way'!V253+SQRT('OddsRatio_working_3-way'!W253)&gt;0,0,PI()),ACOS('OddsRatio_working_3-way'!V253/(2*'OddsRatio_working_3-way'!X253)))</f>
        <v>0.13493389530414857</v>
      </c>
      <c r="Z253" s="11">
        <f>'OddsRatio_working_3-way'!X253^(1/3)*COS('OddsRatio_working_3-way'!Y253/3)</f>
        <v>0.52507944817707553</v>
      </c>
      <c r="AA253" s="11">
        <f>'OddsRatio_working_3-way'!X253^(1/3)*COS(('OddsRatio_working_3-way'!Y253+2*PI())/3)</f>
        <v>-0.28300645384076578</v>
      </c>
      <c r="AB253" s="11">
        <f>'OddsRatio_working_3-way'!X253^(1/3)*COS(('OddsRatio_working_3-way'!Y253+4*PI())/3)</f>
        <v>-0.24207299433630983</v>
      </c>
      <c r="AC253" s="11">
        <f>'OddsRatio_working_3-way'!X253^(1/3)*SIN('OddsRatio_working_3-way'!Y253/3)</f>
        <v>2.3632943863760358E-2</v>
      </c>
      <c r="AD253" s="11">
        <f>'OddsRatio_working_3-way'!X253^(1/3)*SIN(('OddsRatio_working_3-way'!Y253+2*PI())/3)</f>
        <v>0.44291566919458181</v>
      </c>
      <c r="AE253" s="11">
        <f>'OddsRatio_working_3-way'!X253^(1/3)*SIN(('OddsRatio_working_3-way'!Y253+4*PI())/3)</f>
        <v>-0.46654861305834217</v>
      </c>
      <c r="AF253" s="11">
        <f>-'OddsRatio_working_3-way'!U253/(3*'OddsRatio_working_3-way'!X253^(1/3))*COS(('OddsRatio_working_3-way'!Y253)/3)</f>
        <v>0.5250794481770753</v>
      </c>
      <c r="AG253" s="11">
        <f>-'OddsRatio_working_3-way'!U253/(3*'OddsRatio_working_3-way'!X253^(1/3))*COS(('OddsRatio_working_3-way'!Y253+2*PI())/3)</f>
        <v>-0.28300645384076567</v>
      </c>
      <c r="AH253" s="11">
        <f>-'OddsRatio_working_3-way'!U253/(3*'OddsRatio_working_3-way'!X253^(1/3))*COS(('OddsRatio_working_3-way'!Y253+4*PI())/3)</f>
        <v>-0.24207299433630972</v>
      </c>
      <c r="AI253" s="11">
        <f>'OddsRatio_working_3-way'!U253/(3*'OddsRatio_working_3-way'!X253^(1/3))*SIN(('OddsRatio_working_3-way'!Y253)/3)</f>
        <v>-2.3632943863760351E-2</v>
      </c>
      <c r="AJ253" s="11">
        <f>'OddsRatio_working_3-way'!U253/(3*'OddsRatio_working_3-way'!X253^(1/3))*SIN(('OddsRatio_working_3-way'!Y253+2*PI())/3)</f>
        <v>-0.44291566919458164</v>
      </c>
      <c r="AK253" s="11">
        <f>'OddsRatio_working_3-way'!U253/(3*'OddsRatio_working_3-way'!X253^(1/3))*SIN(('OddsRatio_working_3-way'!Y253+4*PI())/3)</f>
        <v>0.46654861305834194</v>
      </c>
      <c r="AL253" s="11">
        <f>'OddsRatio_working_3-way'!Z253+'OddsRatio_working_3-way'!AF253</f>
        <v>1.0501588963541508</v>
      </c>
      <c r="AM253" s="11">
        <f>'OddsRatio_working_3-way'!AA253+'OddsRatio_working_3-way'!AG253</f>
        <v>-0.56601290768153145</v>
      </c>
      <c r="AN253" s="11">
        <f>'OddsRatio_working_3-way'!AB253+'OddsRatio_working_3-way'!AH253</f>
        <v>-0.48414598867261954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1.0501588963541508</v>
      </c>
      <c r="AS253" s="11">
        <f>IF(('OddsRatio_working_3-way'!X253=0),IF(Q253&gt;0,-Q253^(1/3),(-Q253)^(1/3)),'OddsRatio_working_3-way'!AM253-'OddsRatio_working_3-way'!R253/3)</f>
        <v>-0.56601290768153145</v>
      </c>
      <c r="AT253" s="11">
        <f>IF(('OddsRatio_working_3-way'!X253=0),IF(Q253&gt;0,-Q253^(1/3),(-Q253)^(1/3)),'OddsRatio_working_3-way'!AN253-'OddsRatio_working_3-way'!R253/3)</f>
        <v>-0.48414598867261954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IF('True_Odds_Calculator_3-way'!A253="","",'True_Odds_Calculator_3-way'!A253)</f>
        <v>3.8</v>
      </c>
      <c r="B254" s="4">
        <f>IF('True_Odds_Calculator_3-way'!B253="","",'True_Odds_Calculator_3-way'!B253)</f>
        <v>3.78</v>
      </c>
      <c r="C254" s="4">
        <f>IF('True_Odds_Calculator_3-way'!C253="","",'True_Odds_Calculator_3-way'!C253)</f>
        <v>1.97</v>
      </c>
      <c r="D254" s="9">
        <f t="shared" si="52"/>
        <v>0.25248658803946972</v>
      </c>
      <c r="E254" s="9">
        <f t="shared" si="53"/>
        <v>0.25384194703896834</v>
      </c>
      <c r="F254" s="9">
        <f t="shared" si="54"/>
        <v>0.49367146492156183</v>
      </c>
      <c r="G254" s="9">
        <f t="shared" si="55"/>
        <v>1.0573594335175367</v>
      </c>
      <c r="H254" s="9">
        <f t="shared" si="56"/>
        <v>3.9606064138491033</v>
      </c>
      <c r="I254" s="9">
        <f t="shared" si="57"/>
        <v>3.9394592251787519</v>
      </c>
      <c r="J254" s="9">
        <f t="shared" si="58"/>
        <v>2.0256386505120108</v>
      </c>
      <c r="K254" s="11">
        <f t="shared" si="59"/>
        <v>0.26315789473684209</v>
      </c>
      <c r="L254" s="11">
        <f t="shared" si="60"/>
        <v>0.26455026455026459</v>
      </c>
      <c r="M254" s="11">
        <f t="shared" si="61"/>
        <v>0.50761421319796951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-0.26682894489466757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0.23147264664763997</v>
      </c>
      <c r="Q254" s="11">
        <f>2*'OddsRatio_working_3-way'!K254*'OddsRatio_working_3-way'!L254*'OddsRatio_working_3-way'!M254</f>
        <v>7.0678670732103807E-2</v>
      </c>
      <c r="R254" s="11">
        <f t="shared" si="62"/>
        <v>0</v>
      </c>
      <c r="S254" s="11">
        <f t="shared" si="63"/>
        <v>-0.86749451690488555</v>
      </c>
      <c r="T254" s="11">
        <f t="shared" si="64"/>
        <v>-0.26488382195569021</v>
      </c>
      <c r="U254" s="11">
        <f>'OddsRatio_working_3-way'!S254-'OddsRatio_working_3-way'!R254^2/3</f>
        <v>-0.86749451690488555</v>
      </c>
      <c r="V254" s="11">
        <f>'OddsRatio_working_3-way'!S254*'OddsRatio_working_3-way'!R254/3-2*'OddsRatio_working_3-way'!R254^3/27-'OddsRatio_working_3-way'!T254</f>
        <v>0.26488382195569021</v>
      </c>
      <c r="W254" s="11">
        <f>'OddsRatio_working_3-way'!V254^2+4*'OddsRatio_working_3-way'!U254^3/27</f>
        <v>-2.6552141301812743E-2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0.1554956433760015</v>
      </c>
      <c r="Y254" s="11">
        <f>IF('OddsRatio_working_3-way'!W254&gt;=0,IF('OddsRatio_working_3-way'!V254+SQRT('OddsRatio_working_3-way'!W254)&gt;0,0,PI()),ACOS('OddsRatio_working_3-way'!V254/(2*'OddsRatio_working_3-way'!X254)))</f>
        <v>0.55149847319362411</v>
      </c>
      <c r="Z254" s="11">
        <f>'OddsRatio_working_3-way'!X254^(1/3)*COS('OddsRatio_working_3-way'!Y254/3)</f>
        <v>0.52867971675876835</v>
      </c>
      <c r="AA254" s="11">
        <f>'OddsRatio_working_3-way'!X254^(1/3)*COS(('OddsRatio_working_3-way'!Y254+2*PI())/3)</f>
        <v>-0.34946886073535438</v>
      </c>
      <c r="AB254" s="11">
        <f>'OddsRatio_working_3-way'!X254^(1/3)*COS(('OddsRatio_working_3-way'!Y254+4*PI())/3)</f>
        <v>-0.17921085602341405</v>
      </c>
      <c r="AC254" s="11">
        <f>'OddsRatio_working_3-way'!X254^(1/3)*SIN('OddsRatio_working_3-way'!Y254/3)</f>
        <v>9.829850485212735E-2</v>
      </c>
      <c r="AD254" s="11">
        <f>'OddsRatio_working_3-way'!X254^(1/3)*SIN(('OddsRatio_working_3-way'!Y254+2*PI())/3)</f>
        <v>0.40870081275259129</v>
      </c>
      <c r="AE254" s="11">
        <f>'OddsRatio_working_3-way'!X254^(1/3)*SIN(('OddsRatio_working_3-way'!Y254+4*PI())/3)</f>
        <v>-0.50699931760471861</v>
      </c>
      <c r="AF254" s="11">
        <f>-'OddsRatio_working_3-way'!U254/(3*'OddsRatio_working_3-way'!X254^(1/3))*COS(('OddsRatio_working_3-way'!Y254)/3)</f>
        <v>0.52867971675876835</v>
      </c>
      <c r="AG254" s="11">
        <f>-'OddsRatio_working_3-way'!U254/(3*'OddsRatio_working_3-way'!X254^(1/3))*COS(('OddsRatio_working_3-way'!Y254+2*PI())/3)</f>
        <v>-0.34946886073535438</v>
      </c>
      <c r="AH254" s="11">
        <f>-'OddsRatio_working_3-way'!U254/(3*'OddsRatio_working_3-way'!X254^(1/3))*COS(('OddsRatio_working_3-way'!Y254+4*PI())/3)</f>
        <v>-0.17921085602341405</v>
      </c>
      <c r="AI254" s="11">
        <f>'OddsRatio_working_3-way'!U254/(3*'OddsRatio_working_3-way'!X254^(1/3))*SIN(('OddsRatio_working_3-way'!Y254)/3)</f>
        <v>-9.829850485212735E-2</v>
      </c>
      <c r="AJ254" s="11">
        <f>'OddsRatio_working_3-way'!U254/(3*'OddsRatio_working_3-way'!X254^(1/3))*SIN(('OddsRatio_working_3-way'!Y254+2*PI())/3)</f>
        <v>-0.40870081275259129</v>
      </c>
      <c r="AK254" s="11">
        <f>'OddsRatio_working_3-way'!U254/(3*'OddsRatio_working_3-way'!X254^(1/3))*SIN(('OddsRatio_working_3-way'!Y254+4*PI())/3)</f>
        <v>0.50699931760471861</v>
      </c>
      <c r="AL254" s="11">
        <f>'OddsRatio_working_3-way'!Z254+'OddsRatio_working_3-way'!AF254</f>
        <v>1.0573594335175367</v>
      </c>
      <c r="AM254" s="11">
        <f>'OddsRatio_working_3-way'!AA254+'OddsRatio_working_3-way'!AG254</f>
        <v>-0.69893772147070876</v>
      </c>
      <c r="AN254" s="11">
        <f>'OddsRatio_working_3-way'!AB254+'OddsRatio_working_3-way'!AH254</f>
        <v>-0.3584217120468281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1.0573594335175367</v>
      </c>
      <c r="AS254" s="11">
        <f>IF(('OddsRatio_working_3-way'!X254=0),IF(Q254&gt;0,-Q254^(1/3),(-Q254)^(1/3)),'OddsRatio_working_3-way'!AM254-'OddsRatio_working_3-way'!R254/3)</f>
        <v>-0.69893772147070876</v>
      </c>
      <c r="AT254" s="11">
        <f>IF(('OddsRatio_working_3-way'!X254=0),IF(Q254&gt;0,-Q254^(1/3),(-Q254)^(1/3)),'OddsRatio_working_3-way'!AN254-'OddsRatio_working_3-way'!R254/3)</f>
        <v>-0.3584217120468281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IF('True_Odds_Calculator_3-way'!A254="","",'True_Odds_Calculator_3-way'!A254)</f>
        <v>3.14</v>
      </c>
      <c r="B255" s="4">
        <f>IF('True_Odds_Calculator_3-way'!B254="","",'True_Odds_Calculator_3-way'!B254)</f>
        <v>3.39</v>
      </c>
      <c r="C255" s="4">
        <f>IF('True_Odds_Calculator_3-way'!C254="","",'True_Odds_Calculator_3-way'!C254)</f>
        <v>2.39</v>
      </c>
      <c r="D255" s="9">
        <f t="shared" si="52"/>
        <v>0.3081371594788907</v>
      </c>
      <c r="E255" s="9">
        <f t="shared" si="53"/>
        <v>0.28509437835448276</v>
      </c>
      <c r="F255" s="9">
        <f t="shared" si="54"/>
        <v>0.40676846216662632</v>
      </c>
      <c r="G255" s="9">
        <f t="shared" si="55"/>
        <v>1.0492093628487593</v>
      </c>
      <c r="H255" s="9">
        <f t="shared" si="56"/>
        <v>3.2453080364963451</v>
      </c>
      <c r="I255" s="9">
        <f t="shared" si="57"/>
        <v>3.5076103772085347</v>
      </c>
      <c r="J255" s="9">
        <f t="shared" si="58"/>
        <v>2.4584010143597754</v>
      </c>
      <c r="K255" s="11">
        <f t="shared" si="59"/>
        <v>0.31847133757961782</v>
      </c>
      <c r="L255" s="11">
        <f t="shared" si="60"/>
        <v>0.29498525073746312</v>
      </c>
      <c r="M255" s="11">
        <f t="shared" si="61"/>
        <v>0.41841004184100417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-0.27944685568269345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0.23269896921431946</v>
      </c>
      <c r="Q255" s="11">
        <f>2*'OddsRatio_working_3-way'!K255*'OddsRatio_working_3-way'!L255*'OddsRatio_working_3-way'!M255</f>
        <v>7.8614516626459269E-2</v>
      </c>
      <c r="R255" s="11">
        <f t="shared" si="62"/>
        <v>0</v>
      </c>
      <c r="S255" s="11">
        <f t="shared" si="63"/>
        <v>-0.83271278413862237</v>
      </c>
      <c r="T255" s="11">
        <f t="shared" si="64"/>
        <v>-0.2813218865333183</v>
      </c>
      <c r="U255" s="11">
        <f>'OddsRatio_working_3-way'!S255-'OddsRatio_working_3-way'!R255^2/3</f>
        <v>-0.83271278413862237</v>
      </c>
      <c r="V255" s="11">
        <f>'OddsRatio_working_3-way'!S255*'OddsRatio_working_3-way'!R255/3-2*'OddsRatio_working_3-way'!R255^3/27-'OddsRatio_working_3-way'!T255</f>
        <v>0.2813218865333183</v>
      </c>
      <c r="W255" s="11">
        <f>'OddsRatio_working_3-way'!V255^2+4*'OddsRatio_working_3-way'!U255^3/27</f>
        <v>-6.4004932455844071E-3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0.14623824490215412</v>
      </c>
      <c r="Y255" s="11">
        <f>IF('OddsRatio_working_3-way'!W255&gt;=0,IF('OddsRatio_working_3-way'!V255+SQRT('OddsRatio_working_3-way'!W255)&gt;0,0,PI()),ACOS('OddsRatio_working_3-way'!V255/(2*'OddsRatio_working_3-way'!X255)))</f>
        <v>0.27706815442752841</v>
      </c>
      <c r="Z255" s="11">
        <f>'OddsRatio_working_3-way'!X255^(1/3)*COS('OddsRatio_working_3-way'!Y255/3)</f>
        <v>0.52460468142437955</v>
      </c>
      <c r="AA255" s="11">
        <f>'OddsRatio_working_3-way'!X255^(1/3)*COS(('OddsRatio_working_3-way'!Y255+2*PI())/3)</f>
        <v>-0.30438134028887265</v>
      </c>
      <c r="AB255" s="11">
        <f>'OddsRatio_working_3-way'!X255^(1/3)*COS(('OddsRatio_working_3-way'!Y255+4*PI())/3)</f>
        <v>-0.22022334113550707</v>
      </c>
      <c r="AC255" s="11">
        <f>'OddsRatio_working_3-way'!X255^(1/3)*SIN('OddsRatio_working_3-way'!Y255/3)</f>
        <v>4.8588643465656105E-2</v>
      </c>
      <c r="AD255" s="11">
        <f>'OddsRatio_working_3-way'!X255^(1/3)*SIN(('OddsRatio_working_3-way'!Y255+2*PI())/3)</f>
        <v>0.43002665932492717</v>
      </c>
      <c r="AE255" s="11">
        <f>'OddsRatio_working_3-way'!X255^(1/3)*SIN(('OddsRatio_working_3-way'!Y255+4*PI())/3)</f>
        <v>-0.47861530279058306</v>
      </c>
      <c r="AF255" s="11">
        <f>-'OddsRatio_working_3-way'!U255/(3*'OddsRatio_working_3-way'!X255^(1/3))*COS(('OddsRatio_working_3-way'!Y255)/3)</f>
        <v>0.52460468142437966</v>
      </c>
      <c r="AG255" s="11">
        <f>-'OddsRatio_working_3-way'!U255/(3*'OddsRatio_working_3-way'!X255^(1/3))*COS(('OddsRatio_working_3-way'!Y255+2*PI())/3)</f>
        <v>-0.3043813402888727</v>
      </c>
      <c r="AH255" s="11">
        <f>-'OddsRatio_working_3-way'!U255/(3*'OddsRatio_working_3-way'!X255^(1/3))*COS(('OddsRatio_working_3-way'!Y255+4*PI())/3)</f>
        <v>-0.22022334113550709</v>
      </c>
      <c r="AI255" s="11">
        <f>'OddsRatio_working_3-way'!U255/(3*'OddsRatio_working_3-way'!X255^(1/3))*SIN(('OddsRatio_working_3-way'!Y255)/3)</f>
        <v>-4.8588643465656112E-2</v>
      </c>
      <c r="AJ255" s="11">
        <f>'OddsRatio_working_3-way'!U255/(3*'OddsRatio_working_3-way'!X255^(1/3))*SIN(('OddsRatio_working_3-way'!Y255+2*PI())/3)</f>
        <v>-0.43002665932492723</v>
      </c>
      <c r="AK255" s="11">
        <f>'OddsRatio_working_3-way'!U255/(3*'OddsRatio_working_3-way'!X255^(1/3))*SIN(('OddsRatio_working_3-way'!Y255+4*PI())/3)</f>
        <v>0.47861530279058317</v>
      </c>
      <c r="AL255" s="11">
        <f>'OddsRatio_working_3-way'!Z255+'OddsRatio_working_3-way'!AF255</f>
        <v>1.0492093628487593</v>
      </c>
      <c r="AM255" s="11">
        <f>'OddsRatio_working_3-way'!AA255+'OddsRatio_working_3-way'!AG255</f>
        <v>-0.6087626805777453</v>
      </c>
      <c r="AN255" s="11">
        <f>'OddsRatio_working_3-way'!AB255+'OddsRatio_working_3-way'!AH255</f>
        <v>-0.44044668227101413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1.0492093628487593</v>
      </c>
      <c r="AS255" s="11">
        <f>IF(('OddsRatio_working_3-way'!X255=0),IF(Q255&gt;0,-Q255^(1/3),(-Q255)^(1/3)),'OddsRatio_working_3-way'!AM255-'OddsRatio_working_3-way'!R255/3)</f>
        <v>-0.6087626805777453</v>
      </c>
      <c r="AT255" s="11">
        <f>IF(('OddsRatio_working_3-way'!X255=0),IF(Q255&gt;0,-Q255^(1/3),(-Q255)^(1/3)),'OddsRatio_working_3-way'!AN255-'OddsRatio_working_3-way'!R255/3)</f>
        <v>-0.44044668227101413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IF('True_Odds_Calculator_3-way'!A255="","",'True_Odds_Calculator_3-way'!A255)</f>
        <v>2.4</v>
      </c>
      <c r="B256" s="4">
        <f>IF('True_Odds_Calculator_3-way'!B255="","",'True_Odds_Calculator_3-way'!B255)</f>
        <v>3.13</v>
      </c>
      <c r="C256" s="4">
        <f>IF('True_Odds_Calculator_3-way'!C255="","",'True_Odds_Calculator_3-way'!C255)</f>
        <v>3.37</v>
      </c>
      <c r="D256" s="9">
        <f t="shared" si="52"/>
        <v>0.40467904424042966</v>
      </c>
      <c r="E256" s="9">
        <f t="shared" si="53"/>
        <v>0.30881691435247483</v>
      </c>
      <c r="F256" s="9">
        <f t="shared" si="54"/>
        <v>0.28650404140709534</v>
      </c>
      <c r="G256" s="9">
        <f t="shared" si="55"/>
        <v>1.0507815024425624</v>
      </c>
      <c r="H256" s="9">
        <f t="shared" si="56"/>
        <v>2.471094103419587</v>
      </c>
      <c r="I256" s="9">
        <f t="shared" si="57"/>
        <v>3.2381646002026576</v>
      </c>
      <c r="J256" s="9">
        <f t="shared" si="58"/>
        <v>3.490352160788873</v>
      </c>
      <c r="K256" s="11">
        <f t="shared" si="59"/>
        <v>0.41666666666666669</v>
      </c>
      <c r="L256" s="11">
        <f t="shared" si="60"/>
        <v>0.31948881789137379</v>
      </c>
      <c r="M256" s="11">
        <f t="shared" si="61"/>
        <v>0.29673590504451036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-0.27917113034574936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0.23305935034113573</v>
      </c>
      <c r="Q256" s="11">
        <f>2*'OddsRatio_working_3-way'!K256*'OddsRatio_working_3-way'!L256*'OddsRatio_working_3-way'!M256</f>
        <v>7.9003169607164636E-2</v>
      </c>
      <c r="R256" s="11">
        <f t="shared" si="62"/>
        <v>0</v>
      </c>
      <c r="S256" s="11">
        <f t="shared" si="63"/>
        <v>-0.83482611562483244</v>
      </c>
      <c r="T256" s="11">
        <f t="shared" si="64"/>
        <v>-0.28299190360163806</v>
      </c>
      <c r="U256" s="11">
        <f>'OddsRatio_working_3-way'!S256-'OddsRatio_working_3-way'!R256^2/3</f>
        <v>-0.83482611562483244</v>
      </c>
      <c r="V256" s="11">
        <f>'OddsRatio_working_3-way'!S256*'OddsRatio_working_3-way'!R256/3-2*'OddsRatio_working_3-way'!R256^3/27-'OddsRatio_working_3-way'!T256</f>
        <v>0.28299190360163806</v>
      </c>
      <c r="W256" s="11">
        <f>'OddsRatio_working_3-way'!V256^2+4*'OddsRatio_working_3-way'!U256^3/27</f>
        <v>-6.1110256270223012E-3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0.14679530231848456</v>
      </c>
      <c r="Y256" s="11">
        <f>IF('OddsRatio_working_3-way'!W256&gt;=0,IF('OddsRatio_working_3-way'!V256+SQRT('OddsRatio_working_3-way'!W256)&gt;0,0,PI()),ACOS('OddsRatio_working_3-way'!V256/(2*'OddsRatio_working_3-way'!X256)))</f>
        <v>0.26951658095529329</v>
      </c>
      <c r="Z256" s="11">
        <f>'OddsRatio_working_3-way'!X256^(1/3)*COS('OddsRatio_working_3-way'!Y256/3)</f>
        <v>0.52539075122128109</v>
      </c>
      <c r="AA256" s="11">
        <f>'OddsRatio_working_3-way'!X256^(1/3)*COS(('OddsRatio_working_3-way'!Y256+2*PI())/3)</f>
        <v>-0.30368254195038019</v>
      </c>
      <c r="AB256" s="11">
        <f>'OddsRatio_working_3-way'!X256^(1/3)*COS(('OddsRatio_working_3-way'!Y256+4*PI())/3)</f>
        <v>-0.2217082092709006</v>
      </c>
      <c r="AC256" s="11">
        <f>'OddsRatio_working_3-way'!X256^(1/3)*SIN('OddsRatio_working_3-way'!Y256/3)</f>
        <v>4.7327903039137462E-2</v>
      </c>
      <c r="AD256" s="11">
        <f>'OddsRatio_working_3-way'!X256^(1/3)*SIN(('OddsRatio_working_3-way'!Y256+2*PI())/3)</f>
        <v>0.43133778595145089</v>
      </c>
      <c r="AE256" s="11">
        <f>'OddsRatio_working_3-way'!X256^(1/3)*SIN(('OddsRatio_working_3-way'!Y256+4*PI())/3)</f>
        <v>-0.47866568899058837</v>
      </c>
      <c r="AF256" s="11">
        <f>-'OddsRatio_working_3-way'!U256/(3*'OddsRatio_working_3-way'!X256^(1/3))*COS(('OddsRatio_working_3-way'!Y256)/3)</f>
        <v>0.5253907512212812</v>
      </c>
      <c r="AG256" s="11">
        <f>-'OddsRatio_working_3-way'!U256/(3*'OddsRatio_working_3-way'!X256^(1/3))*COS(('OddsRatio_working_3-way'!Y256+2*PI())/3)</f>
        <v>-0.3036825419503803</v>
      </c>
      <c r="AH256" s="11">
        <f>-'OddsRatio_working_3-way'!U256/(3*'OddsRatio_working_3-way'!X256^(1/3))*COS(('OddsRatio_working_3-way'!Y256+4*PI())/3)</f>
        <v>-0.22170820927090065</v>
      </c>
      <c r="AI256" s="11">
        <f>'OddsRatio_working_3-way'!U256/(3*'OddsRatio_working_3-way'!X256^(1/3))*SIN(('OddsRatio_working_3-way'!Y256)/3)</f>
        <v>-4.7327903039137476E-2</v>
      </c>
      <c r="AJ256" s="11">
        <f>'OddsRatio_working_3-way'!U256/(3*'OddsRatio_working_3-way'!X256^(1/3))*SIN(('OddsRatio_working_3-way'!Y256+2*PI())/3)</f>
        <v>-0.431337785951451</v>
      </c>
      <c r="AK256" s="11">
        <f>'OddsRatio_working_3-way'!U256/(3*'OddsRatio_working_3-way'!X256^(1/3))*SIN(('OddsRatio_working_3-way'!Y256+4*PI())/3)</f>
        <v>0.47866568899058848</v>
      </c>
      <c r="AL256" s="11">
        <f>'OddsRatio_working_3-way'!Z256+'OddsRatio_working_3-way'!AF256</f>
        <v>1.0507815024425624</v>
      </c>
      <c r="AM256" s="11">
        <f>'OddsRatio_working_3-way'!AA256+'OddsRatio_working_3-way'!AG256</f>
        <v>-0.60736508390076049</v>
      </c>
      <c r="AN256" s="11">
        <f>'OddsRatio_working_3-way'!AB256+'OddsRatio_working_3-way'!AH256</f>
        <v>-0.44341641854180125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1.0507815024425624</v>
      </c>
      <c r="AS256" s="11">
        <f>IF(('OddsRatio_working_3-way'!X256=0),IF(Q256&gt;0,-Q256^(1/3),(-Q256)^(1/3)),'OddsRatio_working_3-way'!AM256-'OddsRatio_working_3-way'!R256/3)</f>
        <v>-0.60736508390076049</v>
      </c>
      <c r="AT256" s="11">
        <f>IF(('OddsRatio_working_3-way'!X256=0),IF(Q256&gt;0,-Q256^(1/3),(-Q256)^(1/3)),'OddsRatio_working_3-way'!AN256-'OddsRatio_working_3-way'!R256/3)</f>
        <v>-0.44341641854180125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IF('True_Odds_Calculator_3-way'!A256="","",'True_Odds_Calculator_3-way'!A256)</f>
        <v>1.69</v>
      </c>
      <c r="B257" s="4">
        <f>IF('True_Odds_Calculator_3-way'!B256="","",'True_Odds_Calculator_3-way'!B256)</f>
        <v>3.54</v>
      </c>
      <c r="C257" s="4">
        <f>IF('True_Odds_Calculator_3-way'!C256="","",'True_Odds_Calculator_3-way'!C256)</f>
        <v>6.14</v>
      </c>
      <c r="D257" s="9">
        <f t="shared" si="52"/>
        <v>0.57608617169563492</v>
      </c>
      <c r="E257" s="9">
        <f t="shared" si="53"/>
        <v>0.26962997981837672</v>
      </c>
      <c r="F257" s="9">
        <f t="shared" si="54"/>
        <v>0.15428384848598856</v>
      </c>
      <c r="G257" s="9">
        <f t="shared" si="55"/>
        <v>1.0664513353956471</v>
      </c>
      <c r="H257" s="9">
        <f t="shared" si="56"/>
        <v>1.7358514214229961</v>
      </c>
      <c r="I257" s="9">
        <f t="shared" si="57"/>
        <v>3.7087863919049431</v>
      </c>
      <c r="J257" s="9">
        <f t="shared" si="58"/>
        <v>6.4815598639336249</v>
      </c>
      <c r="K257" s="11">
        <f t="shared" si="59"/>
        <v>0.59171597633136097</v>
      </c>
      <c r="L257" s="11">
        <f t="shared" si="60"/>
        <v>0.2824858757062147</v>
      </c>
      <c r="M257" s="11">
        <f t="shared" si="61"/>
        <v>0.16286644951140067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-0.24523790000774237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0.22785948958820976</v>
      </c>
      <c r="Q257" s="11">
        <f>2*'OddsRatio_working_3-way'!K257*'OddsRatio_working_3-way'!L257*'OddsRatio_working_3-way'!M257</f>
        <v>5.4446711968508907E-2</v>
      </c>
      <c r="R257" s="11">
        <f t="shared" si="62"/>
        <v>0</v>
      </c>
      <c r="S257" s="11">
        <f t="shared" si="63"/>
        <v>-0.9291365224584619</v>
      </c>
      <c r="T257" s="11">
        <f t="shared" si="64"/>
        <v>-0.22201589545005065</v>
      </c>
      <c r="U257" s="11">
        <f>'OddsRatio_working_3-way'!S257-'OddsRatio_working_3-way'!R257^2/3</f>
        <v>-0.9291365224584619</v>
      </c>
      <c r="V257" s="11">
        <f>'OddsRatio_working_3-way'!S257*'OddsRatio_working_3-way'!R257/3-2*'OddsRatio_working_3-way'!R257^3/27-'OddsRatio_working_3-way'!T257</f>
        <v>0.22201589545005065</v>
      </c>
      <c r="W257" s="11">
        <f>'OddsRatio_working_3-way'!V257^2+4*'OddsRatio_working_3-way'!U257^3/27</f>
        <v>-6.9541329483798792E-2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0.17236036907906543</v>
      </c>
      <c r="Y257" s="11">
        <f>IF('OddsRatio_working_3-way'!W257&gt;=0,IF('OddsRatio_working_3-way'!V257+SQRT('OddsRatio_working_3-way'!W257)&gt;0,0,PI()),ACOS('OddsRatio_working_3-way'!V257/(2*'OddsRatio_working_3-way'!X257)))</f>
        <v>0.87102122361789991</v>
      </c>
      <c r="Z257" s="11">
        <f>'OddsRatio_working_3-way'!X257^(1/3)*COS('OddsRatio_working_3-way'!Y257/3)</f>
        <v>0.53322566769782354</v>
      </c>
      <c r="AA257" s="11">
        <f>'OddsRatio_working_3-way'!X257^(1/3)*COS(('OddsRatio_working_3-way'!Y257+2*PI())/3)</f>
        <v>-0.40458718326130511</v>
      </c>
      <c r="AB257" s="11">
        <f>'OddsRatio_working_3-way'!X257^(1/3)*COS(('OddsRatio_working_3-way'!Y257+4*PI())/3)</f>
        <v>-0.12863848443651835</v>
      </c>
      <c r="AC257" s="11">
        <f>'OddsRatio_working_3-way'!X257^(1/3)*SIN('OddsRatio_working_3-way'!Y257/3)</f>
        <v>0.15931905554901757</v>
      </c>
      <c r="AD257" s="11">
        <f>'OddsRatio_working_3-way'!X257^(1/3)*SIN(('OddsRatio_working_3-way'!Y257+2*PI())/3)</f>
        <v>0.3821274464017258</v>
      </c>
      <c r="AE257" s="11">
        <f>'OddsRatio_working_3-way'!X257^(1/3)*SIN(('OddsRatio_working_3-way'!Y257+4*PI())/3)</f>
        <v>-0.5414465019507434</v>
      </c>
      <c r="AF257" s="11">
        <f>-'OddsRatio_working_3-way'!U257/(3*'OddsRatio_working_3-way'!X257^(1/3))*COS(('OddsRatio_working_3-way'!Y257)/3)</f>
        <v>0.53322566769782342</v>
      </c>
      <c r="AG257" s="11">
        <f>-'OddsRatio_working_3-way'!U257/(3*'OddsRatio_working_3-way'!X257^(1/3))*COS(('OddsRatio_working_3-way'!Y257+2*PI())/3)</f>
        <v>-0.40458718326130494</v>
      </c>
      <c r="AH257" s="11">
        <f>-'OddsRatio_working_3-way'!U257/(3*'OddsRatio_working_3-way'!X257^(1/3))*COS(('OddsRatio_working_3-way'!Y257+4*PI())/3)</f>
        <v>-0.12863848443651832</v>
      </c>
      <c r="AI257" s="11">
        <f>'OddsRatio_working_3-way'!U257/(3*'OddsRatio_working_3-way'!X257^(1/3))*SIN(('OddsRatio_working_3-way'!Y257)/3)</f>
        <v>-0.15931905554901751</v>
      </c>
      <c r="AJ257" s="11">
        <f>'OddsRatio_working_3-way'!U257/(3*'OddsRatio_working_3-way'!X257^(1/3))*SIN(('OddsRatio_working_3-way'!Y257+2*PI())/3)</f>
        <v>-0.38212744640172569</v>
      </c>
      <c r="AK257" s="11">
        <f>'OddsRatio_working_3-way'!U257/(3*'OddsRatio_working_3-way'!X257^(1/3))*SIN(('OddsRatio_working_3-way'!Y257+4*PI())/3)</f>
        <v>0.54144650195074318</v>
      </c>
      <c r="AL257" s="11">
        <f>'OddsRatio_working_3-way'!Z257+'OddsRatio_working_3-way'!AF257</f>
        <v>1.0664513353956471</v>
      </c>
      <c r="AM257" s="11">
        <f>'OddsRatio_working_3-way'!AA257+'OddsRatio_working_3-way'!AG257</f>
        <v>-0.8091743665226101</v>
      </c>
      <c r="AN257" s="11">
        <f>'OddsRatio_working_3-way'!AB257+'OddsRatio_working_3-way'!AH257</f>
        <v>-0.25727696887303664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1.0664513353956471</v>
      </c>
      <c r="AS257" s="11">
        <f>IF(('OddsRatio_working_3-way'!X257=0),IF(Q257&gt;0,-Q257^(1/3),(-Q257)^(1/3)),'OddsRatio_working_3-way'!AM257-'OddsRatio_working_3-way'!R257/3)</f>
        <v>-0.8091743665226101</v>
      </c>
      <c r="AT257" s="11">
        <f>IF(('OddsRatio_working_3-way'!X257=0),IF(Q257&gt;0,-Q257^(1/3),(-Q257)^(1/3)),'OddsRatio_working_3-way'!AN257-'OddsRatio_working_3-way'!R257/3)</f>
        <v>-0.25727696887303664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IF('True_Odds_Calculator_3-way'!A257="","",'True_Odds_Calculator_3-way'!A257)</f>
        <v>1.96</v>
      </c>
      <c r="B258" s="4">
        <f>IF('True_Odds_Calculator_3-way'!B257="","",'True_Odds_Calculator_3-way'!B257)</f>
        <v>3.38</v>
      </c>
      <c r="C258" s="4">
        <f>IF('True_Odds_Calculator_3-way'!C257="","",'True_Odds_Calculator_3-way'!C257)</f>
        <v>4.37</v>
      </c>
      <c r="D258" s="9">
        <f t="shared" si="52"/>
        <v>0.49635237767019813</v>
      </c>
      <c r="E258" s="9">
        <f t="shared" si="53"/>
        <v>0.28444608316603892</v>
      </c>
      <c r="F258" s="9">
        <f t="shared" si="54"/>
        <v>0.21920153916376295</v>
      </c>
      <c r="G258" s="9">
        <f t="shared" si="55"/>
        <v>1.0569767840932351</v>
      </c>
      <c r="H258" s="9">
        <f t="shared" si="56"/>
        <v>2.0146977127295056</v>
      </c>
      <c r="I258" s="9">
        <f t="shared" si="57"/>
        <v>3.5156047461419</v>
      </c>
      <c r="J258" s="9">
        <f t="shared" si="58"/>
        <v>4.562011762394202</v>
      </c>
      <c r="K258" s="11">
        <f t="shared" si="59"/>
        <v>0.51020408163265307</v>
      </c>
      <c r="L258" s="11">
        <f t="shared" si="60"/>
        <v>0.29585798816568049</v>
      </c>
      <c r="M258" s="11">
        <f t="shared" si="61"/>
        <v>0.22883295194508008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-0.26596462857684466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0.23177591890343668</v>
      </c>
      <c r="Q258" s="11">
        <f>2*'OddsRatio_working_3-way'!K258*'OddsRatio_working_3-way'!L258*'OddsRatio_working_3-way'!M258</f>
        <v>6.908373141682167E-2</v>
      </c>
      <c r="R258" s="11">
        <f t="shared" si="62"/>
        <v>0</v>
      </c>
      <c r="S258" s="11">
        <f t="shared" si="63"/>
        <v>-0.87145392281541711</v>
      </c>
      <c r="T258" s="11">
        <f t="shared" si="64"/>
        <v>-0.25974781604036279</v>
      </c>
      <c r="U258" s="11">
        <f>'OddsRatio_working_3-way'!S258-'OddsRatio_working_3-way'!R258^2/3</f>
        <v>-0.87145392281541711</v>
      </c>
      <c r="V258" s="11">
        <f>'OddsRatio_working_3-way'!S258*'OddsRatio_working_3-way'!R258/3-2*'OddsRatio_working_3-way'!R258^3/27-'OddsRatio_working_3-way'!T258</f>
        <v>0.25974781604036279</v>
      </c>
      <c r="W258" s="11">
        <f>'OddsRatio_working_3-way'!V258^2+4*'OddsRatio_working_3-way'!U258^3/27</f>
        <v>-3.0576989524092477E-2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0.15656142361851996</v>
      </c>
      <c r="Y258" s="11">
        <f>IF('OddsRatio_working_3-way'!W258&gt;=0,IF('OddsRatio_working_3-way'!V258+SQRT('OddsRatio_working_3-way'!W258)&gt;0,0,PI()),ACOS('OddsRatio_working_3-way'!V258/(2*'OddsRatio_working_3-way'!X258)))</f>
        <v>0.59251349235424411</v>
      </c>
      <c r="Z258" s="11">
        <f>'OddsRatio_working_3-way'!X258^(1/3)*COS('OddsRatio_working_3-way'!Y258/3)</f>
        <v>0.52848839204661757</v>
      </c>
      <c r="AA258" s="11">
        <f>'OddsRatio_working_3-way'!X258^(1/3)*COS(('OddsRatio_working_3-way'!Y258+2*PI())/3)</f>
        <v>-0.35583292517618931</v>
      </c>
      <c r="AB258" s="11">
        <f>'OddsRatio_working_3-way'!X258^(1/3)*COS(('OddsRatio_working_3-way'!Y258+4*PI())/3)</f>
        <v>-0.1726554668704281</v>
      </c>
      <c r="AC258" s="11">
        <f>'OddsRatio_working_3-way'!X258^(1/3)*SIN('OddsRatio_working_3-way'!Y258/3)</f>
        <v>0.10575755486230265</v>
      </c>
      <c r="AD258" s="11">
        <f>'OddsRatio_working_3-way'!X258^(1/3)*SIN(('OddsRatio_working_3-way'!Y258+2*PI())/3)</f>
        <v>0.40480559568640956</v>
      </c>
      <c r="AE258" s="11">
        <f>'OddsRatio_working_3-way'!X258^(1/3)*SIN(('OddsRatio_working_3-way'!Y258+4*PI())/3)</f>
        <v>-0.51056315054871215</v>
      </c>
      <c r="AF258" s="11">
        <f>-'OddsRatio_working_3-way'!U258/(3*'OddsRatio_working_3-way'!X258^(1/3))*COS(('OddsRatio_working_3-way'!Y258)/3)</f>
        <v>0.52848839204661757</v>
      </c>
      <c r="AG258" s="11">
        <f>-'OddsRatio_working_3-way'!U258/(3*'OddsRatio_working_3-way'!X258^(1/3))*COS(('OddsRatio_working_3-way'!Y258+2*PI())/3)</f>
        <v>-0.35583292517618931</v>
      </c>
      <c r="AH258" s="11">
        <f>-'OddsRatio_working_3-way'!U258/(3*'OddsRatio_working_3-way'!X258^(1/3))*COS(('OddsRatio_working_3-way'!Y258+4*PI())/3)</f>
        <v>-0.1726554668704281</v>
      </c>
      <c r="AI258" s="11">
        <f>'OddsRatio_working_3-way'!U258/(3*'OddsRatio_working_3-way'!X258^(1/3))*SIN(('OddsRatio_working_3-way'!Y258)/3)</f>
        <v>-0.10575755486230265</v>
      </c>
      <c r="AJ258" s="11">
        <f>'OddsRatio_working_3-way'!U258/(3*'OddsRatio_working_3-way'!X258^(1/3))*SIN(('OddsRatio_working_3-way'!Y258+2*PI())/3)</f>
        <v>-0.40480559568640956</v>
      </c>
      <c r="AK258" s="11">
        <f>'OddsRatio_working_3-way'!U258/(3*'OddsRatio_working_3-way'!X258^(1/3))*SIN(('OddsRatio_working_3-way'!Y258+4*PI())/3)</f>
        <v>0.51056315054871215</v>
      </c>
      <c r="AL258" s="11">
        <f>'OddsRatio_working_3-way'!Z258+'OddsRatio_working_3-way'!AF258</f>
        <v>1.0569767840932351</v>
      </c>
      <c r="AM258" s="11">
        <f>'OddsRatio_working_3-way'!AA258+'OddsRatio_working_3-way'!AG258</f>
        <v>-0.71166585035237862</v>
      </c>
      <c r="AN258" s="11">
        <f>'OddsRatio_working_3-way'!AB258+'OddsRatio_working_3-way'!AH258</f>
        <v>-0.3453109337408562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1.0569767840932351</v>
      </c>
      <c r="AS258" s="11">
        <f>IF(('OddsRatio_working_3-way'!X258=0),IF(Q258&gt;0,-Q258^(1/3),(-Q258)^(1/3)),'OddsRatio_working_3-way'!AM258-'OddsRatio_working_3-way'!R258/3)</f>
        <v>-0.71166585035237862</v>
      </c>
      <c r="AT258" s="11">
        <f>IF(('OddsRatio_working_3-way'!X258=0),IF(Q258&gt;0,-Q258^(1/3),(-Q258)^(1/3)),'OddsRatio_working_3-way'!AN258-'OddsRatio_working_3-way'!R258/3)</f>
        <v>-0.3453109337408562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4.16</v>
      </c>
      <c r="B2" s="4">
        <f>IF('True_Odds_Calculator_3-way'!B3="","",'True_Odds_Calculator_3-way'!B3)</f>
        <v>3.52</v>
      </c>
      <c r="C2" s="4">
        <f>IF('True_Odds_Calculator_3-way'!C3="","",'True_Odds_Calculator_3-way'!C3)</f>
        <v>1.96</v>
      </c>
      <c r="D2" s="4">
        <f>IF(A2="","",((1/A2)+(1/B2)+(1/C2))-1)</f>
        <v>3.4679606108177552E-2</v>
      </c>
      <c r="E2" s="4">
        <f>IF(A2="","",(3*A2)/(3-($D2*A2)))</f>
        <v>4.3701567007094413</v>
      </c>
      <c r="F2" s="4">
        <f>IF(B2="","",(3*B2)/(3-($D2*B2)))</f>
        <v>3.669306801073509</v>
      </c>
      <c r="G2" s="4">
        <f>IF(C2="","",(3*C2)/(3-($D2*C2)))</f>
        <v>2.0054378935317687</v>
      </c>
      <c r="I2" s="4">
        <f>IF(A2="","",D2+1)</f>
        <v>1.0346796061081776</v>
      </c>
    </row>
    <row r="3" spans="1: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3.95</v>
      </c>
      <c r="C3" s="4">
        <f>IF('True_Odds_Calculator_3-way'!C4="","",'True_Odds_Calculator_3-way'!C4)</f>
        <v>5.76</v>
      </c>
      <c r="D3" s="4">
        <f t="shared" ref="D3:D66" si="0">IF(A3="","",((1/A3)+(1/B3)+(1/C3))-1)</f>
        <v>2.9185306627353302E-2</v>
      </c>
      <c r="E3" s="4">
        <f t="shared" ref="E3:E66" si="1">IF(A3="","",(3*A3)/(3-($D3*A3)))</f>
        <v>1.687247705711612</v>
      </c>
      <c r="F3" s="4">
        <f t="shared" ref="F3:F66" si="2">IF(B3="","",(3*B3)/(3-($D3*B3)))</f>
        <v>4.10785381466233</v>
      </c>
      <c r="G3" s="4">
        <f t="shared" ref="G3:G66" si="3">IF(C3="","",(3*C3)/(3-($D3*C3)))</f>
        <v>6.1019262501669482</v>
      </c>
      <c r="I3" s="4">
        <f t="shared" ref="I3:I66" si="4">IF(A3="","",D3+1)</f>
        <v>1.0291853066273533</v>
      </c>
    </row>
    <row r="4" spans="1: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5.05</v>
      </c>
      <c r="C4" s="4">
        <f>IF('True_Odds_Calculator_3-way'!C5="","",'True_Odds_Calculator_3-way'!C5)</f>
        <v>8.6300000000000008</v>
      </c>
      <c r="D4" s="4">
        <f t="shared" si="0"/>
        <v>3.3319117568283874E-2</v>
      </c>
      <c r="E4" s="4">
        <f t="shared" si="1"/>
        <v>1.411795091880562</v>
      </c>
      <c r="F4" s="4">
        <f t="shared" si="2"/>
        <v>5.3500703662800024</v>
      </c>
      <c r="G4" s="4">
        <f t="shared" si="3"/>
        <v>9.5448552356777867</v>
      </c>
      <c r="I4" s="4">
        <f t="shared" si="4"/>
        <v>1.0333191175682839</v>
      </c>
    </row>
    <row r="5" spans="1:9" x14ac:dyDescent="0.2">
      <c r="A5" s="4">
        <f>IF('True_Odds_Calculator_3-way'!A6="","",'True_Odds_Calculator_3-way'!A6)</f>
        <v>2.5099999999999998</v>
      </c>
      <c r="B5" s="4">
        <f>IF('True_Odds_Calculator_3-way'!B6="","",'True_Odds_Calculator_3-way'!B6)</f>
        <v>3.22</v>
      </c>
      <c r="C5" s="4">
        <f>IF('True_Odds_Calculator_3-way'!C6="","",'True_Odds_Calculator_3-way'!C6)</f>
        <v>3.14</v>
      </c>
      <c r="D5" s="4">
        <f t="shared" si="0"/>
        <v>2.743671829278993E-2</v>
      </c>
      <c r="E5" s="4">
        <f t="shared" si="1"/>
        <v>2.5689717421734324</v>
      </c>
      <c r="F5" s="4">
        <f t="shared" si="2"/>
        <v>3.3177021626546526</v>
      </c>
      <c r="G5" s="4">
        <f t="shared" si="3"/>
        <v>3.2328377191499995</v>
      </c>
      <c r="I5" s="4">
        <f t="shared" si="4"/>
        <v>1.0274367182927899</v>
      </c>
    </row>
    <row r="6" spans="1:9" x14ac:dyDescent="0.2">
      <c r="A6" s="4">
        <f>IF('True_Odds_Calculator_3-way'!A7="","",'True_Odds_Calculator_3-way'!A7)</f>
        <v>3.06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2.58</v>
      </c>
      <c r="D6" s="4">
        <f t="shared" si="0"/>
        <v>2.6894284845721206E-2</v>
      </c>
      <c r="E6" s="4">
        <f t="shared" si="1"/>
        <v>3.1463101156731659</v>
      </c>
      <c r="F6" s="4">
        <f t="shared" si="2"/>
        <v>3.2945104012352124</v>
      </c>
      <c r="G6" s="4">
        <f t="shared" si="3"/>
        <v>2.6410859001915212</v>
      </c>
      <c r="I6" s="4">
        <f t="shared" si="4"/>
        <v>1.0268942848457212</v>
      </c>
    </row>
    <row r="7" spans="1:9" x14ac:dyDescent="0.2">
      <c r="A7" s="4">
        <f>IF('True_Odds_Calculator_3-way'!A8="","",'True_Odds_Calculator_3-way'!A8)</f>
        <v>2.38</v>
      </c>
      <c r="B7" s="4">
        <f>IF('True_Odds_Calculator_3-way'!B8="","",'True_Odds_Calculator_3-way'!B8)</f>
        <v>3.39</v>
      </c>
      <c r="C7" s="4">
        <f>IF('True_Odds_Calculator_3-way'!C8="","",'True_Odds_Calculator_3-way'!C8)</f>
        <v>3.2</v>
      </c>
      <c r="D7" s="4">
        <f t="shared" si="0"/>
        <v>2.7653317964353885E-2</v>
      </c>
      <c r="E7" s="4">
        <f t="shared" si="1"/>
        <v>2.4333843124293906</v>
      </c>
      <c r="F7" s="4">
        <f t="shared" si="2"/>
        <v>3.4993485147763352</v>
      </c>
      <c r="G7" s="4">
        <f t="shared" si="3"/>
        <v>3.2972588230886859</v>
      </c>
      <c r="I7" s="4">
        <f t="shared" si="4"/>
        <v>1.0276533179643539</v>
      </c>
    </row>
    <row r="8" spans="1:9" x14ac:dyDescent="0.2">
      <c r="A8" s="4">
        <f>IF('True_Odds_Calculator_3-way'!A9="","",'True_Odds_Calculator_3-way'!A9)</f>
        <v>3.21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2.3199999999999998</v>
      </c>
      <c r="D8" s="4">
        <f t="shared" si="0"/>
        <v>2.8275248223685212E-2</v>
      </c>
      <c r="E8" s="4">
        <f t="shared" si="1"/>
        <v>3.310146890742073</v>
      </c>
      <c r="F8" s="4">
        <f t="shared" si="2"/>
        <v>3.619395869398184</v>
      </c>
      <c r="G8" s="4">
        <f t="shared" si="3"/>
        <v>2.3718636253336562</v>
      </c>
      <c r="I8" s="4">
        <f t="shared" si="4"/>
        <v>1.0282752482236852</v>
      </c>
    </row>
    <row r="9" spans="1:9" x14ac:dyDescent="0.2">
      <c r="A9" s="4">
        <f>IF('True_Odds_Calculator_3-way'!A10="","",'True_Odds_Calculator_3-way'!A10)</f>
        <v>3.7</v>
      </c>
      <c r="B9" s="4">
        <f>IF('True_Odds_Calculator_3-way'!B10="","",'True_Odds_Calculator_3-way'!B10)</f>
        <v>3.38</v>
      </c>
      <c r="C9" s="4">
        <f>IF('True_Odds_Calculator_3-way'!C10="","",'True_Odds_Calculator_3-way'!C10)</f>
        <v>2.16</v>
      </c>
      <c r="D9" s="4">
        <f t="shared" si="0"/>
        <v>2.9091221398913625E-2</v>
      </c>
      <c r="E9" s="4">
        <f t="shared" si="1"/>
        <v>3.8376932606447265</v>
      </c>
      <c r="F9" s="4">
        <f t="shared" si="2"/>
        <v>3.4945373382503613</v>
      </c>
      <c r="G9" s="4">
        <f t="shared" si="3"/>
        <v>2.2062105795030837</v>
      </c>
      <c r="I9" s="4">
        <f t="shared" si="4"/>
        <v>1.0290912213989136</v>
      </c>
    </row>
    <row r="10" spans="1:9" x14ac:dyDescent="0.2">
      <c r="A10" s="4">
        <f>IF('True_Odds_Calculator_3-way'!A11="","",'True_Odds_Calculator_3-way'!A11)</f>
        <v>4.97</v>
      </c>
      <c r="B10" s="4">
        <f>IF('True_Odds_Calculator_3-way'!B11="","",'True_Odds_Calculator_3-way'!B11)</f>
        <v>3.84</v>
      </c>
      <c r="C10" s="4">
        <f>IF('True_Odds_Calculator_3-way'!C11="","",'True_Odds_Calculator_3-way'!C11)</f>
        <v>1.76</v>
      </c>
      <c r="D10" s="4">
        <f t="shared" si="0"/>
        <v>2.9805728309249435E-2</v>
      </c>
      <c r="E10" s="4">
        <f t="shared" si="1"/>
        <v>5.2281567421643862</v>
      </c>
      <c r="F10" s="4">
        <f t="shared" si="2"/>
        <v>3.9923120223539614</v>
      </c>
      <c r="G10" s="4">
        <f t="shared" si="3"/>
        <v>1.7913231250220432</v>
      </c>
      <c r="I10" s="4">
        <f t="shared" si="4"/>
        <v>1.0298057283092494</v>
      </c>
    </row>
    <row r="11" spans="1:9" x14ac:dyDescent="0.2">
      <c r="A11" s="4">
        <f>IF('True_Odds_Calculator_3-way'!A12="","",'True_Odds_Calculator_3-way'!A12)</f>
        <v>2.19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4.2300000000000004</v>
      </c>
      <c r="D11" s="4">
        <f t="shared" si="0"/>
        <v>3.316367837332157E-2</v>
      </c>
      <c r="E11" s="4">
        <f t="shared" si="1"/>
        <v>2.2443341750221633</v>
      </c>
      <c r="F11" s="4">
        <f t="shared" si="2"/>
        <v>3.0387609613521751</v>
      </c>
      <c r="G11" s="4">
        <f t="shared" si="3"/>
        <v>4.4375010386921385</v>
      </c>
      <c r="I11" s="4">
        <f t="shared" si="4"/>
        <v>1.0331636783733216</v>
      </c>
    </row>
    <row r="12" spans="1:9" x14ac:dyDescent="0.2">
      <c r="A12" s="4">
        <f>IF('True_Odds_Calculator_3-way'!A13="","",'True_Odds_Calculator_3-way'!A13)</f>
        <v>1.67</v>
      </c>
      <c r="B12" s="4">
        <f>IF('True_Odds_Calculator_3-way'!B13="","",'True_Odds_Calculator_3-way'!B13)</f>
        <v>3.81</v>
      </c>
      <c r="C12" s="4">
        <f>IF('True_Odds_Calculator_3-way'!C13="","",'True_Odds_Calculator_3-way'!C13)</f>
        <v>5.68</v>
      </c>
      <c r="D12" s="4">
        <f t="shared" si="0"/>
        <v>3.7325924838799818E-2</v>
      </c>
      <c r="E12" s="4">
        <f t="shared" si="1"/>
        <v>1.7054357106008868</v>
      </c>
      <c r="F12" s="4">
        <f t="shared" si="2"/>
        <v>3.9995965742156629</v>
      </c>
      <c r="G12" s="4">
        <f t="shared" si="3"/>
        <v>6.1119328472367549</v>
      </c>
      <c r="I12" s="4">
        <f t="shared" si="4"/>
        <v>1.0373259248387998</v>
      </c>
    </row>
    <row r="13" spans="1:9" x14ac:dyDescent="0.2">
      <c r="A13" s="4">
        <f>IF('True_Odds_Calculator_3-way'!A14="","",'True_Odds_Calculator_3-way'!A14)</f>
        <v>2.81</v>
      </c>
      <c r="B13" s="4">
        <f>IF('True_Odds_Calculator_3-way'!B14="","",'True_Odds_Calculator_3-way'!B14)</f>
        <v>3.34</v>
      </c>
      <c r="C13" s="4">
        <f>IF('True_Odds_Calculator_3-way'!C14="","",'True_Odds_Calculator_3-way'!C14)</f>
        <v>2.58</v>
      </c>
      <c r="D13" s="4">
        <f t="shared" si="0"/>
        <v>4.2869982950593188E-2</v>
      </c>
      <c r="E13" s="4">
        <f t="shared" si="1"/>
        <v>2.9275556579369679</v>
      </c>
      <c r="F13" s="4">
        <f t="shared" si="2"/>
        <v>3.5074033867063696</v>
      </c>
      <c r="G13" s="4">
        <f t="shared" si="3"/>
        <v>2.678761059205701</v>
      </c>
      <c r="I13" s="4">
        <f t="shared" si="4"/>
        <v>1.0428699829505932</v>
      </c>
    </row>
    <row r="14" spans="1:9" x14ac:dyDescent="0.2">
      <c r="A14" s="4">
        <f>IF('True_Odds_Calculator_3-way'!A15="","",'True_Odds_Calculator_3-way'!A15)</f>
        <v>4.1500000000000004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2.0099999999999998</v>
      </c>
      <c r="D14" s="4">
        <f t="shared" si="0"/>
        <v>3.4334281398312516E-2</v>
      </c>
      <c r="E14" s="4">
        <f t="shared" si="1"/>
        <v>4.3569359673256116</v>
      </c>
      <c r="F14" s="4">
        <f t="shared" si="2"/>
        <v>3.5160108694251488</v>
      </c>
      <c r="G14" s="4">
        <f t="shared" si="3"/>
        <v>2.0573266781747948</v>
      </c>
      <c r="I14" s="4">
        <f t="shared" si="4"/>
        <v>1.0343342813983125</v>
      </c>
    </row>
    <row r="15" spans="1: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3.57</v>
      </c>
      <c r="C15" s="4">
        <f>IF('True_Odds_Calculator_3-way'!C16="","",'True_Odds_Calculator_3-way'!C16)</f>
        <v>4.32</v>
      </c>
      <c r="D15" s="4">
        <f t="shared" si="0"/>
        <v>4.6352884588178656E-2</v>
      </c>
      <c r="E15" s="4">
        <f t="shared" si="1"/>
        <v>1.9256380336622068</v>
      </c>
      <c r="F15" s="4">
        <f t="shared" si="2"/>
        <v>3.7784172405498579</v>
      </c>
      <c r="G15" s="4">
        <f t="shared" si="3"/>
        <v>4.6289755735522036</v>
      </c>
      <c r="I15" s="4">
        <f t="shared" si="4"/>
        <v>1.0463528845881787</v>
      </c>
    </row>
    <row r="16" spans="1:9" x14ac:dyDescent="0.2">
      <c r="A16" s="4">
        <f>IF('True_Odds_Calculator_3-way'!A17="","",'True_Odds_Calculator_3-way'!A17)</f>
        <v>2.2599999999999998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3.43</v>
      </c>
      <c r="D16" s="4">
        <f t="shared" si="0"/>
        <v>4.3620588830382001E-2</v>
      </c>
      <c r="E16" s="4">
        <f t="shared" si="1"/>
        <v>2.3367888529905909</v>
      </c>
      <c r="F16" s="4">
        <f t="shared" si="2"/>
        <v>3.3891718953758234</v>
      </c>
      <c r="G16" s="4">
        <f t="shared" si="3"/>
        <v>3.6100432282765005</v>
      </c>
      <c r="I16" s="4">
        <f t="shared" si="4"/>
        <v>1.043620588830382</v>
      </c>
    </row>
    <row r="17" spans="1:9" x14ac:dyDescent="0.2">
      <c r="A17" s="4">
        <f>IF('True_Odds_Calculator_3-way'!A18="","",'True_Odds_Calculator_3-way'!A18)</f>
        <v>2.16</v>
      </c>
      <c r="B17" s="4">
        <f>IF('True_Odds_Calculator_3-way'!B18="","",'True_Odds_Calculator_3-way'!B18)</f>
        <v>3.85</v>
      </c>
      <c r="C17" s="4">
        <f>IF('True_Odds_Calculator_3-way'!C18="","",'True_Odds_Calculator_3-way'!C18)</f>
        <v>3.22</v>
      </c>
      <c r="D17" s="4">
        <f t="shared" si="0"/>
        <v>3.3262228914402669E-2</v>
      </c>
      <c r="E17" s="4">
        <f t="shared" si="1"/>
        <v>2.2129986732899321</v>
      </c>
      <c r="F17" s="4">
        <f t="shared" si="2"/>
        <v>4.0216711756542702</v>
      </c>
      <c r="G17" s="4">
        <f t="shared" si="3"/>
        <v>3.339214841885962</v>
      </c>
      <c r="I17" s="4">
        <f t="shared" si="4"/>
        <v>1.0332622289144027</v>
      </c>
    </row>
    <row r="18" spans="1: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3.2</v>
      </c>
      <c r="D18" s="4">
        <f t="shared" si="0"/>
        <v>2.6887940082053197E-2</v>
      </c>
      <c r="E18" s="4">
        <f t="shared" si="1"/>
        <v>2.2754793275167238</v>
      </c>
      <c r="F18" s="4">
        <f t="shared" si="2"/>
        <v>3.8911293129452162</v>
      </c>
      <c r="G18" s="4">
        <f t="shared" si="3"/>
        <v>3.2944874464657579</v>
      </c>
      <c r="I18" s="4">
        <f t="shared" si="4"/>
        <v>1.0268879400820532</v>
      </c>
    </row>
    <row r="19" spans="1:9" x14ac:dyDescent="0.2">
      <c r="A19" s="4">
        <f>IF('True_Odds_Calculator_3-way'!A20="","",'True_Odds_Calculator_3-way'!A20)</f>
        <v>7.57</v>
      </c>
      <c r="B19" s="4">
        <f>IF('True_Odds_Calculator_3-way'!B20="","",'True_Odds_Calculator_3-way'!B20)</f>
        <v>5.51</v>
      </c>
      <c r="C19" s="4">
        <f>IF('True_Odds_Calculator_3-way'!C20="","",'True_Odds_Calculator_3-way'!C20)</f>
        <v>1.39</v>
      </c>
      <c r="D19" s="4">
        <f t="shared" si="0"/>
        <v>3.3013059999631444E-2</v>
      </c>
      <c r="E19" s="4">
        <f t="shared" si="1"/>
        <v>8.2579081486950923</v>
      </c>
      <c r="F19" s="4">
        <f t="shared" si="2"/>
        <v>5.8656582449869212</v>
      </c>
      <c r="G19" s="4">
        <f t="shared" si="3"/>
        <v>1.4115917800467468</v>
      </c>
      <c r="I19" s="4">
        <f t="shared" si="4"/>
        <v>1.0330130599996314</v>
      </c>
    </row>
    <row r="20" spans="1: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3.69</v>
      </c>
      <c r="C20" s="4">
        <f>IF('True_Odds_Calculator_3-way'!C21="","",'True_Odds_Calculator_3-way'!C21)</f>
        <v>5.41</v>
      </c>
      <c r="D20" s="4">
        <f t="shared" si="0"/>
        <v>3.7240942413292899E-2</v>
      </c>
      <c r="E20" s="4">
        <f t="shared" si="1"/>
        <v>1.7575257650624327</v>
      </c>
      <c r="F20" s="4">
        <f t="shared" si="2"/>
        <v>3.8671395847743173</v>
      </c>
      <c r="G20" s="4">
        <f t="shared" si="3"/>
        <v>5.7994805448671318</v>
      </c>
      <c r="I20" s="4">
        <f t="shared" si="4"/>
        <v>1.0372409424132929</v>
      </c>
    </row>
    <row r="21" spans="1:9" x14ac:dyDescent="0.2">
      <c r="A21" s="4">
        <f>IF('True_Odds_Calculator_3-way'!A22="","",'True_Odds_Calculator_3-way'!A22)</f>
        <v>2.84</v>
      </c>
      <c r="B21" s="4">
        <f>IF('True_Odds_Calculator_3-way'!B22="","",'True_Odds_Calculator_3-way'!B22)</f>
        <v>3.13</v>
      </c>
      <c r="C21" s="4">
        <f>IF('True_Odds_Calculator_3-way'!C22="","",'True_Odds_Calculator_3-way'!C22)</f>
        <v>2.77</v>
      </c>
      <c r="D21" s="4">
        <f t="shared" si="0"/>
        <v>3.2612324272621507E-2</v>
      </c>
      <c r="E21" s="4">
        <f t="shared" si="1"/>
        <v>2.9304724777171547</v>
      </c>
      <c r="F21" s="4">
        <f t="shared" si="2"/>
        <v>3.2402512498802492</v>
      </c>
      <c r="G21" s="4">
        <f t="shared" si="3"/>
        <v>2.8560000037116393</v>
      </c>
      <c r="I21" s="4">
        <f t="shared" si="4"/>
        <v>1.0326123242726215</v>
      </c>
    </row>
    <row r="22" spans="1:9" x14ac:dyDescent="0.2">
      <c r="A22" s="4">
        <f>IF('True_Odds_Calculator_3-way'!A23="","",'True_Odds_Calculator_3-way'!A23)</f>
        <v>2.73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2.74</v>
      </c>
      <c r="D22" s="4">
        <f t="shared" si="0"/>
        <v>2.7999774994511561E-2</v>
      </c>
      <c r="E22" s="4">
        <f t="shared" si="1"/>
        <v>2.801378551906323</v>
      </c>
      <c r="F22" s="4">
        <f t="shared" si="2"/>
        <v>3.4794390776734088</v>
      </c>
      <c r="G22" s="4">
        <f t="shared" si="3"/>
        <v>2.8119093163896789</v>
      </c>
      <c r="I22" s="4">
        <f t="shared" si="4"/>
        <v>1.0279997749945116</v>
      </c>
    </row>
    <row r="23" spans="1: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3.49</v>
      </c>
      <c r="C23" s="4">
        <f>IF('True_Odds_Calculator_3-way'!C24="","",'True_Odds_Calculator_3-way'!C24)</f>
        <v>3.09</v>
      </c>
      <c r="D23" s="4">
        <f t="shared" si="0"/>
        <v>2.6824213425320487E-2</v>
      </c>
      <c r="E23" s="4">
        <f t="shared" si="1"/>
        <v>2.4526319380479644</v>
      </c>
      <c r="F23" s="4">
        <f t="shared" si="2"/>
        <v>3.6024151724944251</v>
      </c>
      <c r="G23" s="4">
        <f t="shared" si="3"/>
        <v>3.1777992235327046</v>
      </c>
      <c r="I23" s="4">
        <f t="shared" si="4"/>
        <v>1.0268242134253205</v>
      </c>
    </row>
    <row r="24" spans="1:9" x14ac:dyDescent="0.2">
      <c r="A24" s="4">
        <f>IF('True_Odds_Calculator_3-way'!A25="","",'True_Odds_Calculator_3-way'!A25)</f>
        <v>6.61</v>
      </c>
      <c r="B24" s="4">
        <f>IF('True_Odds_Calculator_3-way'!B25="","",'True_Odds_Calculator_3-way'!B25)</f>
        <v>5.16</v>
      </c>
      <c r="C24" s="4">
        <f>IF('True_Odds_Calculator_3-way'!C25="","",'True_Odds_Calculator_3-way'!C25)</f>
        <v>1.46</v>
      </c>
      <c r="D24" s="4">
        <f t="shared" si="0"/>
        <v>3.0015886870190078E-2</v>
      </c>
      <c r="E24" s="4">
        <f t="shared" si="1"/>
        <v>7.0781108927013303</v>
      </c>
      <c r="F24" s="4">
        <f t="shared" si="2"/>
        <v>5.4408990666747847</v>
      </c>
      <c r="G24" s="4">
        <f t="shared" si="3"/>
        <v>1.4816434498574682</v>
      </c>
      <c r="I24" s="4">
        <f t="shared" si="4"/>
        <v>1.0300158868701901</v>
      </c>
    </row>
    <row r="25" spans="1:9" x14ac:dyDescent="0.2">
      <c r="A25" s="4">
        <f>IF('True_Odds_Calculator_3-way'!A26="","",'True_Odds_Calculator_3-way'!A26)</f>
        <v>3.11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2.57</v>
      </c>
      <c r="D25" s="4">
        <f t="shared" si="0"/>
        <v>2.7104162928418996E-2</v>
      </c>
      <c r="E25" s="4">
        <f t="shared" si="1"/>
        <v>3.1999110436609062</v>
      </c>
      <c r="F25" s="4">
        <f t="shared" si="2"/>
        <v>3.2528684786832671</v>
      </c>
      <c r="G25" s="4">
        <f t="shared" si="3"/>
        <v>2.6310919364772114</v>
      </c>
      <c r="I25" s="4">
        <f t="shared" si="4"/>
        <v>1.027104162928419</v>
      </c>
    </row>
    <row r="26" spans="1:9" x14ac:dyDescent="0.2">
      <c r="A26" s="4">
        <f>IF('True_Odds_Calculator_3-way'!A27="","",'True_Odds_Calculator_3-way'!A27)</f>
        <v>3.25</v>
      </c>
      <c r="B26" s="4">
        <f>IF('True_Odds_Calculator_3-way'!B27="","",'True_Odds_Calculator_3-way'!B27)</f>
        <v>3.14</v>
      </c>
      <c r="C26" s="4">
        <f>IF('True_Odds_Calculator_3-way'!C27="","",'True_Odds_Calculator_3-way'!C27)</f>
        <v>2.5</v>
      </c>
      <c r="D26" s="4">
        <f t="shared" si="0"/>
        <v>2.6163645271925606E-2</v>
      </c>
      <c r="E26" s="4">
        <f t="shared" si="1"/>
        <v>3.3448049819731236</v>
      </c>
      <c r="F26" s="4">
        <f t="shared" si="2"/>
        <v>3.2284087314141097</v>
      </c>
      <c r="G26" s="4">
        <f t="shared" si="3"/>
        <v>2.5557225144002005</v>
      </c>
      <c r="I26" s="4">
        <f t="shared" si="4"/>
        <v>1.0261636452719256</v>
      </c>
    </row>
    <row r="27" spans="1:9" x14ac:dyDescent="0.2">
      <c r="A27" s="4">
        <f>IF('True_Odds_Calculator_3-way'!A28="","",'True_Odds_Calculator_3-way'!A28)</f>
        <v>1.86</v>
      </c>
      <c r="B27" s="4">
        <f>IF('True_Odds_Calculator_3-way'!B28="","",'True_Odds_Calculator_3-way'!B28)</f>
        <v>3.69</v>
      </c>
      <c r="C27" s="4">
        <f>IF('True_Odds_Calculator_3-way'!C28="","",'True_Odds_Calculator_3-way'!C28)</f>
        <v>4.5</v>
      </c>
      <c r="D27" s="4">
        <f t="shared" si="0"/>
        <v>3.0859340851473016E-2</v>
      </c>
      <c r="E27" s="4">
        <f t="shared" si="1"/>
        <v>1.8962811515720839</v>
      </c>
      <c r="F27" s="4">
        <f t="shared" si="2"/>
        <v>3.8355873477143176</v>
      </c>
      <c r="G27" s="4">
        <f t="shared" si="3"/>
        <v>4.7184105596040142</v>
      </c>
      <c r="I27" s="4">
        <f t="shared" si="4"/>
        <v>1.030859340851473</v>
      </c>
    </row>
    <row r="28" spans="1: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3.32</v>
      </c>
      <c r="D28" s="4">
        <f t="shared" si="0"/>
        <v>2.6250935284487076E-2</v>
      </c>
      <c r="E28" s="4">
        <f t="shared" si="1"/>
        <v>2.4306194536227577</v>
      </c>
      <c r="F28" s="4">
        <f t="shared" si="2"/>
        <v>3.3769210884013376</v>
      </c>
      <c r="G28" s="4">
        <f t="shared" si="3"/>
        <v>3.4193352275365925</v>
      </c>
      <c r="I28" s="4">
        <f t="shared" si="4"/>
        <v>1.0262509352844871</v>
      </c>
    </row>
    <row r="29" spans="1: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4.78</v>
      </c>
      <c r="D29" s="4">
        <f t="shared" si="0"/>
        <v>3.1260158765113566E-2</v>
      </c>
      <c r="E29" s="4">
        <f t="shared" si="1"/>
        <v>1.78250412785445</v>
      </c>
      <c r="F29" s="4">
        <f t="shared" si="2"/>
        <v>4.1630844453499032</v>
      </c>
      <c r="G29" s="4">
        <f t="shared" si="3"/>
        <v>5.0305614658249658</v>
      </c>
      <c r="I29" s="4">
        <f t="shared" si="4"/>
        <v>1.0312601587651136</v>
      </c>
    </row>
    <row r="30" spans="1: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3.58</v>
      </c>
      <c r="C30" s="4">
        <f>IF('True_Odds_Calculator_3-way'!C31="","",'True_Odds_Calculator_3-way'!C31)</f>
        <v>3.88</v>
      </c>
      <c r="D30" s="4">
        <f t="shared" si="0"/>
        <v>2.9672405139857805E-2</v>
      </c>
      <c r="E30" s="4">
        <f t="shared" si="1"/>
        <v>2.0715941456579672</v>
      </c>
      <c r="F30" s="4">
        <f t="shared" si="2"/>
        <v>3.7114178551271584</v>
      </c>
      <c r="G30" s="4">
        <f t="shared" si="3"/>
        <v>4.0348423639737492</v>
      </c>
      <c r="I30" s="4">
        <f t="shared" si="4"/>
        <v>1.0296724051398578</v>
      </c>
    </row>
    <row r="31" spans="1: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2.48</v>
      </c>
      <c r="D31" s="4">
        <f t="shared" si="0"/>
        <v>3.7269214811741502E-2</v>
      </c>
      <c r="E31" s="4">
        <f t="shared" si="1"/>
        <v>3.2349861238299624</v>
      </c>
      <c r="F31" s="4">
        <f t="shared" si="2"/>
        <v>3.3324787925050052</v>
      </c>
      <c r="G31" s="4">
        <f t="shared" si="3"/>
        <v>2.5588357266479034</v>
      </c>
      <c r="I31" s="4">
        <f t="shared" si="4"/>
        <v>1.0372692148117415</v>
      </c>
    </row>
    <row r="32" spans="1:9" x14ac:dyDescent="0.2">
      <c r="A32" s="4">
        <f>IF('True_Odds_Calculator_3-way'!A33="","",'True_Odds_Calculator_3-way'!A33)</f>
        <v>2.76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2.67</v>
      </c>
      <c r="D32" s="4">
        <f t="shared" si="0"/>
        <v>3.8965479411080306E-2</v>
      </c>
      <c r="E32" s="4">
        <f t="shared" si="1"/>
        <v>2.8626198877956788</v>
      </c>
      <c r="F32" s="4">
        <f t="shared" si="2"/>
        <v>3.4586959530280823</v>
      </c>
      <c r="G32" s="4">
        <f t="shared" si="3"/>
        <v>2.7659201087134009</v>
      </c>
      <c r="I32" s="4">
        <f t="shared" si="4"/>
        <v>1.0389654794110803</v>
      </c>
    </row>
    <row r="33" spans="1: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3.68</v>
      </c>
      <c r="D33" s="4">
        <f t="shared" si="0"/>
        <v>3.9317089780008807E-2</v>
      </c>
      <c r="E33" s="4">
        <f t="shared" si="1"/>
        <v>2.2335198795110429</v>
      </c>
      <c r="F33" s="4">
        <f t="shared" si="2"/>
        <v>3.4054984604017844</v>
      </c>
      <c r="G33" s="4">
        <f t="shared" si="3"/>
        <v>3.8664761363105287</v>
      </c>
      <c r="I33" s="4">
        <f t="shared" si="4"/>
        <v>1.0393170897800088</v>
      </c>
    </row>
    <row r="34" spans="1: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2.87</v>
      </c>
      <c r="C34" s="4">
        <f>IF('True_Odds_Calculator_3-way'!C35="","",'True_Odds_Calculator_3-way'!C35)</f>
        <v>2.96</v>
      </c>
      <c r="D34" s="4">
        <f t="shared" si="0"/>
        <v>4.3412750729823868E-2</v>
      </c>
      <c r="E34" s="4">
        <f t="shared" si="1"/>
        <v>2.9182430266110928</v>
      </c>
      <c r="F34" s="4">
        <f t="shared" si="2"/>
        <v>2.9943603722154335</v>
      </c>
      <c r="G34" s="4">
        <f t="shared" si="3"/>
        <v>3.0924622627772651</v>
      </c>
      <c r="I34" s="4">
        <f t="shared" si="4"/>
        <v>1.0434127507298239</v>
      </c>
    </row>
    <row r="35" spans="1:9" x14ac:dyDescent="0.2">
      <c r="A35" s="4">
        <f>IF('True_Odds_Calculator_3-way'!A36="","",'True_Odds_Calculator_3-way'!A36)</f>
        <v>1.24</v>
      </c>
      <c r="B35" s="4">
        <f>IF('True_Odds_Calculator_3-way'!B36="","",'True_Odds_Calculator_3-way'!B36)</f>
        <v>5.98</v>
      </c>
      <c r="C35" s="4">
        <f>IF('True_Odds_Calculator_3-way'!C36="","",'True_Odds_Calculator_3-way'!C36)</f>
        <v>13.12</v>
      </c>
      <c r="D35" s="4">
        <f t="shared" si="0"/>
        <v>4.9895205365906303E-2</v>
      </c>
      <c r="E35" s="4">
        <f t="shared" si="1"/>
        <v>1.266111461779331</v>
      </c>
      <c r="F35" s="4">
        <f t="shared" si="2"/>
        <v>6.6404437691253122</v>
      </c>
      <c r="G35" s="4">
        <f t="shared" si="3"/>
        <v>16.781965180079563</v>
      </c>
      <c r="I35" s="4">
        <f t="shared" si="4"/>
        <v>1.0498952053659063</v>
      </c>
    </row>
    <row r="36" spans="1:9" x14ac:dyDescent="0.2">
      <c r="A36" s="4">
        <f>IF('True_Odds_Calculator_3-way'!A37="","",'True_Odds_Calculator_3-way'!A37)</f>
        <v>3.82</v>
      </c>
      <c r="B36" s="4">
        <f>IF('True_Odds_Calculator_3-way'!B37="","",'True_Odds_Calculator_3-way'!B37)</f>
        <v>3.84</v>
      </c>
      <c r="C36" s="4">
        <f>IF('True_Odds_Calculator_3-way'!C37="","",'True_Odds_Calculator_3-way'!C37)</f>
        <v>1.97</v>
      </c>
      <c r="D36" s="4">
        <f t="shared" si="0"/>
        <v>2.9810984576678079E-2</v>
      </c>
      <c r="E36" s="4">
        <f t="shared" si="1"/>
        <v>3.9707260626788807</v>
      </c>
      <c r="F36" s="4">
        <f t="shared" si="2"/>
        <v>3.9923399483189663</v>
      </c>
      <c r="G36" s="4">
        <f t="shared" si="3"/>
        <v>2.009334490610903</v>
      </c>
      <c r="I36" s="4">
        <f t="shared" si="4"/>
        <v>1.0298109845766781</v>
      </c>
    </row>
    <row r="37" spans="1:9" x14ac:dyDescent="0.2">
      <c r="A37" s="4">
        <f>IF('True_Odds_Calculator_3-way'!A38="","",'True_Odds_Calculator_3-way'!A38)</f>
        <v>1.35</v>
      </c>
      <c r="B37" s="4">
        <f>IF('True_Odds_Calculator_3-way'!B38="","",'True_Odds_Calculator_3-way'!B38)</f>
        <v>5.64</v>
      </c>
      <c r="C37" s="4">
        <f>IF('True_Odds_Calculator_3-way'!C38="","",'True_Odds_Calculator_3-way'!C38)</f>
        <v>8.69</v>
      </c>
      <c r="D37" s="4">
        <f t="shared" si="0"/>
        <v>3.312050389885024E-2</v>
      </c>
      <c r="E37" s="4">
        <f t="shared" si="1"/>
        <v>1.3704251268404712</v>
      </c>
      <c r="F37" s="4">
        <f t="shared" si="2"/>
        <v>6.0145022916056874</v>
      </c>
      <c r="G37" s="4">
        <f t="shared" si="3"/>
        <v>9.6121838826646826</v>
      </c>
      <c r="I37" s="4">
        <f t="shared" si="4"/>
        <v>1.0331205038988502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1.55</v>
      </c>
      <c r="B40" s="4">
        <f>IF('True_Odds_Calculator_3-way'!B39="","",'True_Odds_Calculator_3-way'!B39)</f>
        <v>4.57</v>
      </c>
      <c r="C40" s="4">
        <f>IF('True_Odds_Calculator_3-way'!C39="","",'True_Odds_Calculator_3-way'!C39)</f>
        <v>5.93</v>
      </c>
      <c r="D40" s="4">
        <f t="shared" si="0"/>
        <v>3.2613735147507539E-2</v>
      </c>
      <c r="E40" s="4">
        <f t="shared" si="1"/>
        <v>1.5765658115743388</v>
      </c>
      <c r="F40" s="4">
        <f t="shared" si="2"/>
        <v>4.8089145188689528</v>
      </c>
      <c r="G40" s="4">
        <f t="shared" si="3"/>
        <v>6.3386291278085549</v>
      </c>
      <c r="I40" s="4">
        <f t="shared" si="4"/>
        <v>1.0326137351475075</v>
      </c>
    </row>
    <row r="41" spans="1:9" x14ac:dyDescent="0.2">
      <c r="A41" s="4">
        <f>IF('True_Odds_Calculator_3-way'!A40="","",'True_Odds_Calculator_3-way'!A40)</f>
        <v>1.21</v>
      </c>
      <c r="B41" s="4">
        <f>IF('True_Odds_Calculator_3-way'!B40="","",'True_Odds_Calculator_3-way'!B40)</f>
        <v>7.24</v>
      </c>
      <c r="C41" s="4">
        <f>IF('True_Odds_Calculator_3-way'!C40="","",'True_Odds_Calculator_3-way'!C40)</f>
        <v>14.23</v>
      </c>
      <c r="D41" s="4">
        <f t="shared" si="0"/>
        <v>3.4841896821649065E-2</v>
      </c>
      <c r="E41" s="4">
        <f t="shared" si="1"/>
        <v>1.2272463685096977</v>
      </c>
      <c r="F41" s="4">
        <f t="shared" si="2"/>
        <v>7.9046646003047218</v>
      </c>
      <c r="G41" s="4">
        <f t="shared" si="3"/>
        <v>17.047361739959982</v>
      </c>
      <c r="I41" s="4">
        <f t="shared" si="4"/>
        <v>1.0348418968216491</v>
      </c>
    </row>
    <row r="42" spans="1:9" x14ac:dyDescent="0.2">
      <c r="A42" s="4">
        <f>IF('True_Odds_Calculator_3-way'!A41="","",'True_Odds_Calculator_3-way'!A41)</f>
        <v>1.4</v>
      </c>
      <c r="B42" s="4">
        <f>IF('True_Odds_Calculator_3-way'!B41="","",'True_Odds_Calculator_3-way'!B41)</f>
        <v>5.13</v>
      </c>
      <c r="C42" s="4">
        <f>IF('True_Odds_Calculator_3-way'!C41="","",'True_Odds_Calculator_3-way'!C41)</f>
        <v>7.03</v>
      </c>
      <c r="D42" s="4">
        <f t="shared" si="0"/>
        <v>5.1464998833419928E-2</v>
      </c>
      <c r="E42" s="4">
        <f t="shared" si="1"/>
        <v>1.4344512140263495</v>
      </c>
      <c r="F42" s="4">
        <f t="shared" si="2"/>
        <v>5.6250317518557198</v>
      </c>
      <c r="G42" s="4">
        <f t="shared" si="3"/>
        <v>7.9940836709317731</v>
      </c>
      <c r="I42" s="4">
        <f t="shared" si="4"/>
        <v>1.0514649988334199</v>
      </c>
    </row>
    <row r="43" spans="1:9" x14ac:dyDescent="0.2">
      <c r="A43" s="4">
        <f>IF('True_Odds_Calculator_3-way'!A42="","",'True_Odds_Calculator_3-way'!A42)</f>
        <v>1.56</v>
      </c>
      <c r="B43" s="4">
        <f>IF('True_Odds_Calculator_3-way'!B42="","",'True_Odds_Calculator_3-way'!B42)</f>
        <v>4.37</v>
      </c>
      <c r="C43" s="4">
        <f>IF('True_Odds_Calculator_3-way'!C42="","",'True_Odds_Calculator_3-way'!C42)</f>
        <v>5.5</v>
      </c>
      <c r="D43" s="4">
        <f t="shared" si="0"/>
        <v>5.1676774788902868E-2</v>
      </c>
      <c r="E43" s="4">
        <f t="shared" si="1"/>
        <v>1.603077782559992</v>
      </c>
      <c r="F43" s="4">
        <f t="shared" si="2"/>
        <v>4.7257335394750104</v>
      </c>
      <c r="G43" s="4">
        <f t="shared" si="3"/>
        <v>6.0756076482661765</v>
      </c>
      <c r="I43" s="4">
        <f t="shared" si="4"/>
        <v>1.0516767747889029</v>
      </c>
    </row>
    <row r="44" spans="1: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3.7</v>
      </c>
      <c r="C44" s="4">
        <f>IF('True_Odds_Calculator_3-way'!C43="","",'True_Odds_Calculator_3-way'!C43)</f>
        <v>3.76</v>
      </c>
      <c r="D44" s="4">
        <f t="shared" si="0"/>
        <v>2.8838554517204518E-2</v>
      </c>
      <c r="E44" s="4">
        <f t="shared" si="1"/>
        <v>2.0704020081345873</v>
      </c>
      <c r="F44" s="4">
        <f t="shared" si="2"/>
        <v>3.8364532447984874</v>
      </c>
      <c r="G44" s="4">
        <f t="shared" si="3"/>
        <v>3.9009989612570997</v>
      </c>
      <c r="I44" s="4">
        <f t="shared" si="4"/>
        <v>1.0288385545172045</v>
      </c>
    </row>
    <row r="45" spans="1:9" x14ac:dyDescent="0.2">
      <c r="A45" s="4">
        <f>IF('True_Odds_Calculator_3-way'!A44="","",'True_Odds_Calculator_3-way'!A44)</f>
        <v>5.38</v>
      </c>
      <c r="B45" s="4">
        <f>IF('True_Odds_Calculator_3-way'!B44="","",'True_Odds_Calculator_3-way'!B44)</f>
        <v>4.1399999999999997</v>
      </c>
      <c r="C45" s="4">
        <f>IF('True_Odds_Calculator_3-way'!C44="","",'True_Odds_Calculator_3-way'!C44)</f>
        <v>1.61</v>
      </c>
      <c r="D45" s="4">
        <f t="shared" si="0"/>
        <v>4.8537512090122359E-2</v>
      </c>
      <c r="E45" s="4">
        <f t="shared" si="1"/>
        <v>5.8929451547389258</v>
      </c>
      <c r="F45" s="4">
        <f t="shared" si="2"/>
        <v>4.4372123203721756</v>
      </c>
      <c r="G45" s="4">
        <f t="shared" si="3"/>
        <v>1.6530596665728936</v>
      </c>
      <c r="I45" s="4">
        <f t="shared" si="4"/>
        <v>1.0485375120901224</v>
      </c>
    </row>
    <row r="46" spans="1: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3.16</v>
      </c>
      <c r="C46" s="4">
        <f>IF('True_Odds_Calculator_3-way'!C45="","",'True_Odds_Calculator_3-way'!C45)</f>
        <v>3.65</v>
      </c>
      <c r="D46" s="4">
        <f t="shared" si="0"/>
        <v>4.4973753487712154E-2</v>
      </c>
      <c r="E46" s="4">
        <f t="shared" si="1"/>
        <v>2.2750322765743793</v>
      </c>
      <c r="F46" s="4">
        <f t="shared" si="2"/>
        <v>3.3171407655302239</v>
      </c>
      <c r="G46" s="4">
        <f t="shared" si="3"/>
        <v>3.8612818796031401</v>
      </c>
      <c r="I46" s="4">
        <f t="shared" si="4"/>
        <v>1.0449737534877122</v>
      </c>
    </row>
    <row r="47" spans="1:9" x14ac:dyDescent="0.2">
      <c r="A47" s="4">
        <f>IF('True_Odds_Calculator_3-way'!A46="","",'True_Odds_Calculator_3-way'!A46)</f>
        <v>3.03</v>
      </c>
      <c r="B47" s="4">
        <f>IF('True_Odds_Calculator_3-way'!B46="","",'True_Odds_Calculator_3-way'!B46)</f>
        <v>3.01</v>
      </c>
      <c r="C47" s="4">
        <f>IF('True_Odds_Calculator_3-way'!C46="","",'True_Odds_Calculator_3-way'!C46)</f>
        <v>2.62</v>
      </c>
      <c r="D47" s="4">
        <f t="shared" si="0"/>
        <v>4.3938306234569513E-2</v>
      </c>
      <c r="E47" s="4">
        <f t="shared" si="1"/>
        <v>3.170708726725648</v>
      </c>
      <c r="F47" s="4">
        <f t="shared" si="2"/>
        <v>3.1488147660934431</v>
      </c>
      <c r="G47" s="4">
        <f t="shared" si="3"/>
        <v>2.7245485212906879</v>
      </c>
      <c r="I47" s="4">
        <f t="shared" si="4"/>
        <v>1.0439383062345695</v>
      </c>
    </row>
    <row r="48" spans="1: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3.64</v>
      </c>
      <c r="C48" s="4">
        <f>IF('True_Odds_Calculator_3-way'!C47="","",'True_Odds_Calculator_3-way'!C47)</f>
        <v>4.4800000000000004</v>
      </c>
      <c r="D48" s="4">
        <f t="shared" si="0"/>
        <v>4.7390109890109944E-2</v>
      </c>
      <c r="E48" s="4">
        <f t="shared" si="1"/>
        <v>1.8738738738738741</v>
      </c>
      <c r="F48" s="4">
        <f t="shared" si="2"/>
        <v>3.862068965517242</v>
      </c>
      <c r="G48" s="4">
        <f t="shared" si="3"/>
        <v>4.8211920529801331</v>
      </c>
      <c r="I48" s="4">
        <f t="shared" si="4"/>
        <v>1.0473901098901099</v>
      </c>
    </row>
    <row r="49" spans="1:9" x14ac:dyDescent="0.2">
      <c r="A49" s="4">
        <f>IF('True_Odds_Calculator_3-way'!A48="","",'True_Odds_Calculator_3-way'!A48)</f>
        <v>2.86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2.46</v>
      </c>
      <c r="D49" s="4">
        <f t="shared" si="0"/>
        <v>3.3932192468777878E-2</v>
      </c>
      <c r="E49" s="4">
        <f t="shared" si="1"/>
        <v>2.9556101158524632</v>
      </c>
      <c r="F49" s="4">
        <f t="shared" si="2"/>
        <v>3.7528092551325218</v>
      </c>
      <c r="G49" s="4">
        <f t="shared" si="3"/>
        <v>2.5304070524860331</v>
      </c>
      <c r="I49" s="4">
        <f t="shared" si="4"/>
        <v>1.0339321924687779</v>
      </c>
    </row>
    <row r="50" spans="1:9" x14ac:dyDescent="0.2">
      <c r="A50" s="4">
        <f>IF('True_Odds_Calculator_3-way'!A49="","",'True_Odds_Calculator_3-way'!A49)</f>
        <v>1.43</v>
      </c>
      <c r="B50" s="4">
        <f>IF('True_Odds_Calculator_3-way'!B49="","",'True_Odds_Calculator_3-way'!B49)</f>
        <v>5.01</v>
      </c>
      <c r="C50" s="4">
        <f>IF('True_Odds_Calculator_3-way'!C49="","",'True_Odds_Calculator_3-way'!C49)</f>
        <v>7.52</v>
      </c>
      <c r="D50" s="4">
        <f t="shared" si="0"/>
        <v>3.1880221108148366E-2</v>
      </c>
      <c r="E50" s="4">
        <f t="shared" si="1"/>
        <v>1.4520659406837437</v>
      </c>
      <c r="F50" s="4">
        <f t="shared" si="2"/>
        <v>5.2917316292222614</v>
      </c>
      <c r="G50" s="4">
        <f t="shared" si="3"/>
        <v>8.1731409266573305</v>
      </c>
      <c r="I50" s="4">
        <f t="shared" si="4"/>
        <v>1.0318802211081484</v>
      </c>
    </row>
    <row r="51" spans="1:9" x14ac:dyDescent="0.2">
      <c r="A51" s="4">
        <f>IF('True_Odds_Calculator_3-way'!A50="","",'True_Odds_Calculator_3-way'!A50)</f>
        <v>2.58</v>
      </c>
      <c r="B51" s="4">
        <f>IF('True_Odds_Calculator_3-way'!B50="","",'True_Odds_Calculator_3-way'!B50)</f>
        <v>3.8</v>
      </c>
      <c r="C51" s="4">
        <f>IF('True_Odds_Calculator_3-way'!C50="","",'True_Odds_Calculator_3-way'!C50)</f>
        <v>2.65</v>
      </c>
      <c r="D51" s="4">
        <f t="shared" si="0"/>
        <v>2.8113284527686133E-2</v>
      </c>
      <c r="E51" s="4">
        <f t="shared" si="1"/>
        <v>2.6439232554037373</v>
      </c>
      <c r="F51" s="4">
        <f t="shared" si="2"/>
        <v>3.9403152583844774</v>
      </c>
      <c r="G51" s="4">
        <f t="shared" si="3"/>
        <v>2.7174843802298341</v>
      </c>
      <c r="I51" s="4">
        <f t="shared" si="4"/>
        <v>1.0281132845276861</v>
      </c>
    </row>
    <row r="52" spans="1:9" x14ac:dyDescent="0.2">
      <c r="A52" s="4">
        <f>IF('True_Odds_Calculator_3-way'!A51="","",'True_Odds_Calculator_3-way'!A51)</f>
        <v>2.78</v>
      </c>
      <c r="B52" s="4">
        <f>IF('True_Odds_Calculator_3-way'!B51="","",'True_Odds_Calculator_3-way'!B51)</f>
        <v>3.09</v>
      </c>
      <c r="C52" s="4">
        <f>IF('True_Odds_Calculator_3-way'!C51="","",'True_Odds_Calculator_3-way'!C51)</f>
        <v>2.85</v>
      </c>
      <c r="D52" s="4">
        <f t="shared" si="0"/>
        <v>3.4214018667539259E-2</v>
      </c>
      <c r="E52" s="4">
        <f t="shared" si="1"/>
        <v>2.8710258476022279</v>
      </c>
      <c r="F52" s="4">
        <f t="shared" si="2"/>
        <v>3.2028705655178911</v>
      </c>
      <c r="G52" s="4">
        <f t="shared" si="3"/>
        <v>2.9457465356112813</v>
      </c>
      <c r="I52" s="4">
        <f t="shared" si="4"/>
        <v>1.0342140186675393</v>
      </c>
    </row>
    <row r="53" spans="1:9" x14ac:dyDescent="0.2">
      <c r="A53" s="4">
        <f>IF('True_Odds_Calculator_3-way'!A52="","",'True_Odds_Calculator_3-way'!A52)</f>
        <v>5.26</v>
      </c>
      <c r="B53" s="4">
        <f>IF('True_Odds_Calculator_3-way'!B52="","",'True_Odds_Calculator_3-way'!B52)</f>
        <v>3.69</v>
      </c>
      <c r="C53" s="4">
        <f>IF('True_Odds_Calculator_3-way'!C52="","",'True_Odds_Calculator_3-way'!C52)</f>
        <v>1.74</v>
      </c>
      <c r="D53" s="4">
        <f t="shared" si="0"/>
        <v>3.5829422146325784E-2</v>
      </c>
      <c r="E53" s="4">
        <f t="shared" si="1"/>
        <v>5.6125879388132649</v>
      </c>
      <c r="F53" s="4">
        <f t="shared" si="2"/>
        <v>3.8601160445726008</v>
      </c>
      <c r="G53" s="4">
        <f t="shared" si="3"/>
        <v>1.7769264232256123</v>
      </c>
      <c r="I53" s="4">
        <f t="shared" si="4"/>
        <v>1.0358294221463258</v>
      </c>
    </row>
    <row r="54" spans="1:9" x14ac:dyDescent="0.2">
      <c r="A54" s="4">
        <f>IF('True_Odds_Calculator_3-way'!A53="","",'True_Odds_Calculator_3-way'!A53)</f>
        <v>2.27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3.47</v>
      </c>
      <c r="D54" s="4">
        <f t="shared" si="0"/>
        <v>3.4523469955096031E-2</v>
      </c>
      <c r="E54" s="4">
        <f t="shared" si="1"/>
        <v>2.3308892581905059</v>
      </c>
      <c r="F54" s="4">
        <f t="shared" si="2"/>
        <v>3.3978635851176326</v>
      </c>
      <c r="G54" s="4">
        <f t="shared" si="3"/>
        <v>3.6143278715653429</v>
      </c>
      <c r="I54" s="4">
        <f t="shared" si="4"/>
        <v>1.034523469955096</v>
      </c>
    </row>
    <row r="55" spans="1:9" x14ac:dyDescent="0.2">
      <c r="A55" s="4">
        <f>IF('True_Odds_Calculator_3-way'!A54="","",'True_Odds_Calculator_3-way'!A54)</f>
        <v>1.86</v>
      </c>
      <c r="B55" s="4">
        <f>IF('True_Odds_Calculator_3-way'!B54="","",'True_Odds_Calculator_3-way'!B54)</f>
        <v>3.75</v>
      </c>
      <c r="C55" s="4">
        <f>IF('True_Odds_Calculator_3-way'!C54="","",'True_Odds_Calculator_3-way'!C54)</f>
        <v>4.33</v>
      </c>
      <c r="D55" s="4">
        <f t="shared" si="0"/>
        <v>3.5247957485907255E-2</v>
      </c>
      <c r="E55" s="4">
        <f t="shared" si="1"/>
        <v>1.9015561005247865</v>
      </c>
      <c r="F55" s="4">
        <f t="shared" si="2"/>
        <v>3.9228401275498603</v>
      </c>
      <c r="G55" s="4">
        <f t="shared" si="3"/>
        <v>4.5620945144747473</v>
      </c>
      <c r="I55" s="4">
        <f t="shared" si="4"/>
        <v>1.0352479574859073</v>
      </c>
    </row>
    <row r="56" spans="1:9" x14ac:dyDescent="0.2">
      <c r="A56" s="4">
        <f>IF('True_Odds_Calculator_3-way'!A55="","",'True_Odds_Calculator_3-way'!A55)</f>
        <v>3.18</v>
      </c>
      <c r="B56" s="4">
        <f>IF('True_Odds_Calculator_3-way'!B55="","",'True_Odds_Calculator_3-way'!B55)</f>
        <v>3.11</v>
      </c>
      <c r="C56" s="4">
        <f>IF('True_Odds_Calculator_3-way'!C55="","",'True_Odds_Calculator_3-way'!C55)</f>
        <v>2.52</v>
      </c>
      <c r="D56" s="4">
        <f t="shared" si="0"/>
        <v>3.283421399055686E-2</v>
      </c>
      <c r="E56" s="4">
        <f t="shared" si="1"/>
        <v>3.2946685223688972</v>
      </c>
      <c r="F56" s="4">
        <f t="shared" si="2"/>
        <v>3.2195887987234446</v>
      </c>
      <c r="G56" s="4">
        <f t="shared" si="3"/>
        <v>2.5914747918068692</v>
      </c>
      <c r="I56" s="4">
        <f t="shared" si="4"/>
        <v>1.0328342139905569</v>
      </c>
    </row>
    <row r="57" spans="1:9" x14ac:dyDescent="0.2">
      <c r="A57" s="4">
        <f>IF('True_Odds_Calculator_3-way'!A56="","",'True_Odds_Calculator_3-way'!A56)</f>
        <v>3.26</v>
      </c>
      <c r="B57" s="4">
        <f>IF('True_Odds_Calculator_3-way'!B56="","",'True_Odds_Calculator_3-way'!B56)</f>
        <v>3.26</v>
      </c>
      <c r="C57" s="4">
        <f>IF('True_Odds_Calculator_3-way'!C56="","",'True_Odds_Calculator_3-way'!C56)</f>
        <v>2.38</v>
      </c>
      <c r="D57" s="4">
        <f t="shared" si="0"/>
        <v>3.3664999742228252E-2</v>
      </c>
      <c r="E57" s="4">
        <f t="shared" si="1"/>
        <v>3.3837878699773216</v>
      </c>
      <c r="F57" s="4">
        <f t="shared" si="2"/>
        <v>3.3837878699773216</v>
      </c>
      <c r="G57" s="4">
        <f t="shared" si="3"/>
        <v>2.4453082321301003</v>
      </c>
      <c r="I57" s="4">
        <f t="shared" si="4"/>
        <v>1.0336649997422283</v>
      </c>
    </row>
    <row r="58" spans="1:9" x14ac:dyDescent="0.2">
      <c r="A58" s="4">
        <f>IF('True_Odds_Calculator_3-way'!A57="","",'True_Odds_Calculator_3-way'!A57)</f>
        <v>3.99</v>
      </c>
      <c r="B58" s="4">
        <f>IF('True_Odds_Calculator_3-way'!B57="","",'True_Odds_Calculator_3-way'!B57)</f>
        <v>3.3</v>
      </c>
      <c r="C58" s="4">
        <f>IF('True_Odds_Calculator_3-way'!C57="","",'True_Odds_Calculator_3-way'!C57)</f>
        <v>2.08</v>
      </c>
      <c r="D58" s="4">
        <f t="shared" si="0"/>
        <v>3.4426100215573907E-2</v>
      </c>
      <c r="E58" s="4">
        <f t="shared" si="1"/>
        <v>4.1814550851028756</v>
      </c>
      <c r="F58" s="4">
        <f t="shared" si="2"/>
        <v>3.4298853338543149</v>
      </c>
      <c r="G58" s="4">
        <f t="shared" si="3"/>
        <v>2.1308610161895691</v>
      </c>
      <c r="I58" s="4">
        <f t="shared" si="4"/>
        <v>1.0344261002155739</v>
      </c>
    </row>
    <row r="59" spans="1:9" x14ac:dyDescent="0.2">
      <c r="A59" s="4">
        <f>IF('True_Odds_Calculator_3-way'!A58="","",'True_Odds_Calculator_3-way'!A58)</f>
        <v>1.61</v>
      </c>
      <c r="B59" s="4">
        <f>IF('True_Odds_Calculator_3-way'!B58="","",'True_Odds_Calculator_3-way'!B58)</f>
        <v>4.16</v>
      </c>
      <c r="C59" s="4">
        <f>IF('True_Odds_Calculator_3-way'!C58="","",'True_Odds_Calculator_3-way'!C58)</f>
        <v>5.49</v>
      </c>
      <c r="D59" s="4">
        <f t="shared" si="0"/>
        <v>4.3651990284206743E-2</v>
      </c>
      <c r="E59" s="4">
        <f t="shared" si="1"/>
        <v>1.6486215449249502</v>
      </c>
      <c r="F59" s="4">
        <f t="shared" si="2"/>
        <v>4.4280321507742721</v>
      </c>
      <c r="G59" s="4">
        <f t="shared" si="3"/>
        <v>5.9666334265916099</v>
      </c>
      <c r="I59" s="4">
        <f t="shared" si="4"/>
        <v>1.0436519902842067</v>
      </c>
    </row>
    <row r="60" spans="1:9" x14ac:dyDescent="0.2">
      <c r="A60" s="4">
        <f>IF('True_Odds_Calculator_3-way'!A59="","",'True_Odds_Calculator_3-way'!A59)</f>
        <v>2.29</v>
      </c>
      <c r="B60" s="4">
        <f>IF('True_Odds_Calculator_3-way'!B59="","",'True_Odds_Calculator_3-way'!B59)</f>
        <v>3.54</v>
      </c>
      <c r="C60" s="4">
        <f>IF('True_Odds_Calculator_3-way'!C59="","",'True_Odds_Calculator_3-way'!C59)</f>
        <v>3.13</v>
      </c>
      <c r="D60" s="4">
        <f t="shared" si="0"/>
        <v>3.8655916305011973E-2</v>
      </c>
      <c r="E60" s="4">
        <f t="shared" si="1"/>
        <v>2.3596263183375399</v>
      </c>
      <c r="F60" s="4">
        <f t="shared" si="2"/>
        <v>3.7091909671927912</v>
      </c>
      <c r="G60" s="4">
        <f t="shared" si="3"/>
        <v>3.2615412393303931</v>
      </c>
      <c r="I60" s="4">
        <f t="shared" si="4"/>
        <v>1.038655916305012</v>
      </c>
    </row>
    <row r="61" spans="1:9" x14ac:dyDescent="0.2">
      <c r="A61" s="4">
        <f>IF('True_Odds_Calculator_3-way'!A60="","",'True_Odds_Calculator_3-way'!A60)</f>
        <v>4.6399999999999997</v>
      </c>
      <c r="B61" s="4">
        <f>IF('True_Odds_Calculator_3-way'!B60="","",'True_Odds_Calculator_3-way'!B60)</f>
        <v>4.1399999999999997</v>
      </c>
      <c r="C61" s="4">
        <f>IF('True_Odds_Calculator_3-way'!C60="","",'True_Odds_Calculator_3-way'!C60)</f>
        <v>1.71</v>
      </c>
      <c r="D61" s="4">
        <f t="shared" si="0"/>
        <v>4.1858456736544092E-2</v>
      </c>
      <c r="E61" s="4">
        <f t="shared" si="1"/>
        <v>4.9611929911047632</v>
      </c>
      <c r="F61" s="4">
        <f t="shared" si="2"/>
        <v>4.3938068012186076</v>
      </c>
      <c r="G61" s="4">
        <f t="shared" si="3"/>
        <v>1.7517966781133567</v>
      </c>
      <c r="I61" s="4">
        <f t="shared" si="4"/>
        <v>1.0418584567365441</v>
      </c>
    </row>
    <row r="62" spans="1:9" x14ac:dyDescent="0.2">
      <c r="A62" s="4">
        <f>IF('True_Odds_Calculator_3-way'!A61="","",'True_Odds_Calculator_3-way'!A61)</f>
        <v>2.4900000000000002</v>
      </c>
      <c r="B62" s="4">
        <f>IF('True_Odds_Calculator_3-way'!B61="","",'True_Odds_Calculator_3-way'!B61)</f>
        <v>3.4</v>
      </c>
      <c r="C62" s="4">
        <f>IF('True_Odds_Calculator_3-way'!C61="","",'True_Odds_Calculator_3-way'!C61)</f>
        <v>2.93</v>
      </c>
      <c r="D62" s="4">
        <f t="shared" si="0"/>
        <v>3.7021001089279748E-2</v>
      </c>
      <c r="E62" s="4">
        <f t="shared" si="1"/>
        <v>2.5689368289072512</v>
      </c>
      <c r="F62" s="4">
        <f t="shared" si="2"/>
        <v>3.5489017482180647</v>
      </c>
      <c r="G62" s="4">
        <f t="shared" si="3"/>
        <v>3.0399147374475484</v>
      </c>
      <c r="I62" s="4">
        <f t="shared" si="4"/>
        <v>1.0370210010892797</v>
      </c>
    </row>
    <row r="63" spans="1:9" x14ac:dyDescent="0.2">
      <c r="A63" s="4">
        <f>IF('True_Odds_Calculator_3-way'!A62="","",'True_Odds_Calculator_3-way'!A62)</f>
        <v>3.01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2.34</v>
      </c>
      <c r="D63" s="4">
        <f t="shared" si="0"/>
        <v>3.8127873005115998E-2</v>
      </c>
      <c r="E63" s="4">
        <f t="shared" si="1"/>
        <v>3.1297276235630545</v>
      </c>
      <c r="F63" s="4">
        <f t="shared" si="2"/>
        <v>3.7616294390201066</v>
      </c>
      <c r="G63" s="4">
        <f t="shared" si="3"/>
        <v>2.4117240484286602</v>
      </c>
      <c r="I63" s="4">
        <f t="shared" si="4"/>
        <v>1.038127873005116</v>
      </c>
    </row>
    <row r="64" spans="1: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3.01</v>
      </c>
      <c r="D64" s="4">
        <f t="shared" si="0"/>
        <v>2.7469488611672865E-2</v>
      </c>
      <c r="E64" s="4">
        <f t="shared" si="1"/>
        <v>2.7053979913969548</v>
      </c>
      <c r="F64" s="4">
        <f t="shared" si="2"/>
        <v>3.254157511651262</v>
      </c>
      <c r="G64" s="4">
        <f t="shared" si="3"/>
        <v>3.0953100048715094</v>
      </c>
      <c r="I64" s="4">
        <f t="shared" si="4"/>
        <v>1.0274694886116729</v>
      </c>
    </row>
    <row r="65" spans="1: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3.8</v>
      </c>
      <c r="C65" s="4">
        <f>IF('True_Odds_Calculator_3-way'!C64="","",'True_Odds_Calculator_3-way'!C64)</f>
        <v>4.2</v>
      </c>
      <c r="D65" s="4">
        <f t="shared" si="0"/>
        <v>3.0353661932609466E-2</v>
      </c>
      <c r="E65" s="4">
        <f t="shared" si="1"/>
        <v>1.9268467179395459</v>
      </c>
      <c r="F65" s="4">
        <f t="shared" si="2"/>
        <v>3.9519442406456351</v>
      </c>
      <c r="G65" s="4">
        <f t="shared" si="3"/>
        <v>4.3864006514657996</v>
      </c>
      <c r="I65" s="4">
        <f t="shared" si="4"/>
        <v>1.0303536619326095</v>
      </c>
    </row>
    <row r="66" spans="1:9" x14ac:dyDescent="0.2">
      <c r="A66" s="4">
        <f>IF('True_Odds_Calculator_3-way'!A65="","",'True_Odds_Calculator_3-way'!A65)</f>
        <v>2.2999999999999998</v>
      </c>
      <c r="B66" s="4">
        <f>IF('True_Odds_Calculator_3-way'!B65="","",'True_Odds_Calculator_3-way'!B65)</f>
        <v>3.42</v>
      </c>
      <c r="C66" s="4">
        <f>IF('True_Odds_Calculator_3-way'!C65="","",'True_Odds_Calculator_3-way'!C65)</f>
        <v>3.33</v>
      </c>
      <c r="D66" s="4">
        <f t="shared" si="0"/>
        <v>2.7480569814665845E-2</v>
      </c>
      <c r="E66" s="4">
        <f t="shared" si="1"/>
        <v>2.3495002986906046</v>
      </c>
      <c r="F66" s="4">
        <f t="shared" si="2"/>
        <v>3.5306063032243973</v>
      </c>
      <c r="G66" s="4">
        <f t="shared" si="3"/>
        <v>3.4347723464016804</v>
      </c>
      <c r="I66" s="4">
        <f t="shared" si="4"/>
        <v>1.0274805698146658</v>
      </c>
    </row>
    <row r="67" spans="1:9" x14ac:dyDescent="0.2">
      <c r="A67" s="4">
        <f>IF('True_Odds_Calculator_3-way'!A66="","",'True_Odds_Calculator_3-way'!A66)</f>
        <v>1.41</v>
      </c>
      <c r="B67" s="4">
        <f>IF('True_Odds_Calculator_3-way'!B66="","",'True_Odds_Calculator_3-way'!B66)</f>
        <v>4.93</v>
      </c>
      <c r="C67" s="4">
        <f>IF('True_Odds_Calculator_3-way'!C66="","",'True_Odds_Calculator_3-way'!C66)</f>
        <v>8.4</v>
      </c>
      <c r="D67" s="4">
        <f t="shared" ref="D67:D130" si="5">IF(A67="","",((1/A67)+(1/B67)+(1/C67))-1)</f>
        <v>3.1107233795939493E-2</v>
      </c>
      <c r="E67" s="4">
        <f t="shared" ref="E67:E130" si="6">IF(A67="","",(3*A67)/(3-($D67*A67)))</f>
        <v>1.4309206318398962</v>
      </c>
      <c r="F67" s="4">
        <f t="shared" ref="F67:F130" si="7">IF(B67="","",(3*B67)/(3-($D67*B67)))</f>
        <v>5.1955965810505633</v>
      </c>
      <c r="G67" s="4">
        <f t="shared" ref="G67:G130" si="8">IF(C67="","",(3*C67)/(3-($D67*C67)))</f>
        <v>9.2014485079989417</v>
      </c>
      <c r="I67" s="4">
        <f t="shared" ref="I67:I130" si="9">IF(A67="","",D67+1)</f>
        <v>1.0311072337959395</v>
      </c>
    </row>
    <row r="68" spans="1:9" x14ac:dyDescent="0.2">
      <c r="A68" s="4">
        <f>IF('True_Odds_Calculator_3-way'!A67="","",'True_Odds_Calculator_3-way'!A67)</f>
        <v>1.41</v>
      </c>
      <c r="B68" s="4">
        <f>IF('True_Odds_Calculator_3-way'!B67="","",'True_Odds_Calculator_3-way'!B67)</f>
        <v>5</v>
      </c>
      <c r="C68" s="4">
        <f>IF('True_Odds_Calculator_3-way'!C67="","",'True_Odds_Calculator_3-way'!C67)</f>
        <v>8.0500000000000007</v>
      </c>
      <c r="D68" s="4">
        <f t="shared" si="5"/>
        <v>3.3443460640500522E-2</v>
      </c>
      <c r="E68" s="4">
        <f t="shared" si="6"/>
        <v>1.4325169117894523</v>
      </c>
      <c r="F68" s="4">
        <f t="shared" si="7"/>
        <v>5.2951467180866789</v>
      </c>
      <c r="G68" s="4">
        <f t="shared" si="8"/>
        <v>8.8436266361936458</v>
      </c>
      <c r="I68" s="4">
        <f t="shared" si="9"/>
        <v>1.0334434606405005</v>
      </c>
    </row>
    <row r="69" spans="1:9" x14ac:dyDescent="0.2">
      <c r="A69" s="4">
        <f>IF('True_Odds_Calculator_3-way'!A68="","",'True_Odds_Calculator_3-way'!A68)</f>
        <v>1.91</v>
      </c>
      <c r="B69" s="4">
        <f>IF('True_Odds_Calculator_3-way'!B68="","",'True_Odds_Calculator_3-way'!B68)</f>
        <v>3.67</v>
      </c>
      <c r="C69" s="4">
        <f>IF('True_Odds_Calculator_3-way'!C68="","",'True_Odds_Calculator_3-way'!C68)</f>
        <v>4.18</v>
      </c>
      <c r="D69" s="4">
        <f t="shared" si="5"/>
        <v>3.5274223217546918E-2</v>
      </c>
      <c r="E69" s="4">
        <f t="shared" si="6"/>
        <v>1.9538800868120085</v>
      </c>
      <c r="F69" s="4">
        <f t="shared" si="7"/>
        <v>3.8355104576581938</v>
      </c>
      <c r="G69" s="4">
        <f t="shared" si="8"/>
        <v>4.396060902763046</v>
      </c>
      <c r="I69" s="4">
        <f t="shared" si="9"/>
        <v>1.0352742232175469</v>
      </c>
    </row>
    <row r="70" spans="1:9" x14ac:dyDescent="0.2">
      <c r="A70" s="4">
        <f>IF('True_Odds_Calculator_3-way'!A69="","",'True_Odds_Calculator_3-way'!A69)</f>
        <v>2.3199999999999998</v>
      </c>
      <c r="B70" s="4">
        <f>IF('True_Odds_Calculator_3-way'!B69="","",'True_Odds_Calculator_3-way'!B69)</f>
        <v>3.49</v>
      </c>
      <c r="C70" s="4">
        <f>IF('True_Odds_Calculator_3-way'!C69="","",'True_Odds_Calculator_3-way'!C69)</f>
        <v>3.12</v>
      </c>
      <c r="D70" s="4">
        <f t="shared" si="5"/>
        <v>3.8080254560839411E-2</v>
      </c>
      <c r="E70" s="4">
        <f t="shared" si="6"/>
        <v>2.3903940700248185</v>
      </c>
      <c r="F70" s="4">
        <f t="shared" si="7"/>
        <v>3.651773681727208</v>
      </c>
      <c r="G70" s="4">
        <f t="shared" si="8"/>
        <v>3.248658117207786</v>
      </c>
      <c r="I70" s="4">
        <f t="shared" si="9"/>
        <v>1.0380802545608394</v>
      </c>
    </row>
    <row r="71" spans="1:9" x14ac:dyDescent="0.2">
      <c r="A71" s="4">
        <f>IF('True_Odds_Calculator_3-way'!A70="","",'True_Odds_Calculator_3-way'!A70)</f>
        <v>3.44</v>
      </c>
      <c r="B71" s="4">
        <f>IF('True_Odds_Calculator_3-way'!B70="","",'True_Odds_Calculator_3-way'!B70)</f>
        <v>3.58</v>
      </c>
      <c r="C71" s="4">
        <f>IF('True_Odds_Calculator_3-way'!C70="","",'True_Odds_Calculator_3-way'!C70)</f>
        <v>2.1800000000000002</v>
      </c>
      <c r="D71" s="4">
        <f t="shared" si="5"/>
        <v>2.8742879687427392E-2</v>
      </c>
      <c r="E71" s="4">
        <f t="shared" si="6"/>
        <v>3.5572413461701538</v>
      </c>
      <c r="F71" s="4">
        <f t="shared" si="7"/>
        <v>3.7071548033649737</v>
      </c>
      <c r="G71" s="4">
        <f t="shared" si="8"/>
        <v>2.2265038562571684</v>
      </c>
      <c r="I71" s="4">
        <f t="shared" si="9"/>
        <v>1.0287428796874274</v>
      </c>
    </row>
    <row r="72" spans="1:9" x14ac:dyDescent="0.2">
      <c r="A72" s="4">
        <f>IF('True_Odds_Calculator_3-way'!A71="","",'True_Odds_Calculator_3-way'!A71)</f>
        <v>1.51</v>
      </c>
      <c r="B72" s="4">
        <f>IF('True_Odds_Calculator_3-way'!B71="","",'True_Odds_Calculator_3-way'!B71)</f>
        <v>4.2300000000000004</v>
      </c>
      <c r="C72" s="4">
        <f>IF('True_Odds_Calculator_3-way'!C71="","",'True_Odds_Calculator_3-way'!C71)</f>
        <v>7.45</v>
      </c>
      <c r="D72" s="4">
        <f t="shared" si="5"/>
        <v>3.2886462933944927E-2</v>
      </c>
      <c r="E72" s="4">
        <f t="shared" si="6"/>
        <v>1.5354155072000892</v>
      </c>
      <c r="F72" s="4">
        <f t="shared" si="7"/>
        <v>4.4356821963743327</v>
      </c>
      <c r="G72" s="4">
        <f t="shared" si="8"/>
        <v>8.1125349029961669</v>
      </c>
      <c r="I72" s="4">
        <f t="shared" si="9"/>
        <v>1.0328864629339449</v>
      </c>
    </row>
    <row r="73" spans="1:9" x14ac:dyDescent="0.2">
      <c r="A73" s="4">
        <f>IF('True_Odds_Calculator_3-way'!A72="","",'True_Odds_Calculator_3-way'!A72)</f>
        <v>1.28</v>
      </c>
      <c r="B73" s="4">
        <f>IF('True_Odds_Calculator_3-way'!B72="","",'True_Odds_Calculator_3-way'!B72)</f>
        <v>6.1</v>
      </c>
      <c r="C73" s="4">
        <f>IF('True_Odds_Calculator_3-way'!C72="","",'True_Odds_Calculator_3-way'!C72)</f>
        <v>12.02</v>
      </c>
      <c r="D73" s="4">
        <f t="shared" si="5"/>
        <v>2.8379101770273474E-2</v>
      </c>
      <c r="E73" s="4">
        <f t="shared" si="6"/>
        <v>1.2956887392398873</v>
      </c>
      <c r="F73" s="4">
        <f t="shared" si="7"/>
        <v>6.4735509052416251</v>
      </c>
      <c r="G73" s="4">
        <f t="shared" si="8"/>
        <v>13.562085030461599</v>
      </c>
      <c r="I73" s="4">
        <f t="shared" si="9"/>
        <v>1.0283791017702735</v>
      </c>
    </row>
    <row r="74" spans="1:9" x14ac:dyDescent="0.2">
      <c r="A74" s="4">
        <f>IF('True_Odds_Calculator_3-way'!A73="","",'True_Odds_Calculator_3-way'!A73)</f>
        <v>2.74</v>
      </c>
      <c r="B74" s="4">
        <f>IF('True_Odds_Calculator_3-way'!B73="","",'True_Odds_Calculator_3-way'!B73)</f>
        <v>3.44</v>
      </c>
      <c r="C74" s="4">
        <f>IF('True_Odds_Calculator_3-way'!C73="","",'True_Odds_Calculator_3-way'!C73)</f>
        <v>2.69</v>
      </c>
      <c r="D74" s="4">
        <f t="shared" si="5"/>
        <v>2.7408389964150626E-2</v>
      </c>
      <c r="E74" s="4">
        <f t="shared" si="6"/>
        <v>2.8103515187987353</v>
      </c>
      <c r="F74" s="4">
        <f t="shared" si="7"/>
        <v>3.5516213765003135</v>
      </c>
      <c r="G74" s="4">
        <f t="shared" si="8"/>
        <v>2.7577756166153242</v>
      </c>
      <c r="I74" s="4">
        <f t="shared" si="9"/>
        <v>1.0274083899641506</v>
      </c>
    </row>
    <row r="75" spans="1:9" x14ac:dyDescent="0.2">
      <c r="A75" s="4">
        <f>IF('True_Odds_Calculator_3-way'!A74="","",'True_Odds_Calculator_3-way'!A74)</f>
        <v>1.55</v>
      </c>
      <c r="B75" s="4">
        <f>IF('True_Odds_Calculator_3-way'!B74="","",'True_Odds_Calculator_3-way'!B74)</f>
        <v>4.13</v>
      </c>
      <c r="C75" s="4">
        <f>IF('True_Odds_Calculator_3-way'!C74="","",'True_Odds_Calculator_3-way'!C74)</f>
        <v>7</v>
      </c>
      <c r="D75" s="4">
        <f t="shared" si="5"/>
        <v>3.0149183785050271E-2</v>
      </c>
      <c r="E75" s="4">
        <f t="shared" si="6"/>
        <v>1.574526522915471</v>
      </c>
      <c r="F75" s="4">
        <f t="shared" si="7"/>
        <v>4.3088400269239395</v>
      </c>
      <c r="G75" s="4">
        <f t="shared" si="8"/>
        <v>7.5297000588119962</v>
      </c>
      <c r="I75" s="4">
        <f t="shared" si="9"/>
        <v>1.0301491837850503</v>
      </c>
    </row>
    <row r="76" spans="1:9" x14ac:dyDescent="0.2">
      <c r="A76" s="4">
        <f>IF('True_Odds_Calculator_3-way'!A75="","",'True_Odds_Calculator_3-way'!A75)</f>
        <v>1.67</v>
      </c>
      <c r="B76" s="4">
        <f>IF('True_Odds_Calculator_3-way'!B75="","",'True_Odds_Calculator_3-way'!B75)</f>
        <v>3.82</v>
      </c>
      <c r="C76" s="4">
        <f>IF('True_Odds_Calculator_3-way'!C75="","",'True_Odds_Calculator_3-way'!C75)</f>
        <v>5.91</v>
      </c>
      <c r="D76" s="4">
        <f t="shared" si="5"/>
        <v>2.9787237654279153E-2</v>
      </c>
      <c r="E76" s="4">
        <f t="shared" si="6"/>
        <v>1.6981581145620379</v>
      </c>
      <c r="F76" s="4">
        <f t="shared" si="7"/>
        <v>3.9706012633410008</v>
      </c>
      <c r="G76" s="4">
        <f t="shared" si="8"/>
        <v>6.2784232652132745</v>
      </c>
      <c r="I76" s="4">
        <f t="shared" si="9"/>
        <v>1.0297872376542792</v>
      </c>
    </row>
    <row r="77" spans="1:9" x14ac:dyDescent="0.2">
      <c r="A77" s="4">
        <f>IF('True_Odds_Calculator_3-way'!A76="","",'True_Odds_Calculator_3-way'!A76)</f>
        <v>2.11</v>
      </c>
      <c r="B77" s="4">
        <f>IF('True_Odds_Calculator_3-way'!B76="","",'True_Odds_Calculator_3-way'!B76)</f>
        <v>3.54</v>
      </c>
      <c r="C77" s="4">
        <f>IF('True_Odds_Calculator_3-way'!C76="","",'True_Odds_Calculator_3-way'!C76)</f>
        <v>3.68</v>
      </c>
      <c r="D77" s="4">
        <f t="shared" si="5"/>
        <v>2.8158655430096768E-2</v>
      </c>
      <c r="E77" s="4">
        <f t="shared" si="6"/>
        <v>2.1526327209499359</v>
      </c>
      <c r="F77" s="4">
        <f t="shared" si="7"/>
        <v>3.6616669905213017</v>
      </c>
      <c r="G77" s="4">
        <f t="shared" si="8"/>
        <v>3.8116596173316757</v>
      </c>
      <c r="I77" s="4">
        <f t="shared" si="9"/>
        <v>1.0281586554300968</v>
      </c>
    </row>
    <row r="78" spans="1:9" x14ac:dyDescent="0.2">
      <c r="A78" s="4">
        <f>IF('True_Odds_Calculator_3-way'!A77="","",'True_Odds_Calculator_3-way'!A77)</f>
        <v>2.63</v>
      </c>
      <c r="B78" s="4">
        <f>IF('True_Odds_Calculator_3-way'!B77="","",'True_Odds_Calculator_3-way'!B77)</f>
        <v>3.8</v>
      </c>
      <c r="C78" s="4">
        <f>IF('True_Odds_Calculator_3-way'!C77="","",'True_Odds_Calculator_3-way'!C77)</f>
        <v>2.6</v>
      </c>
      <c r="D78" s="4">
        <f t="shared" si="5"/>
        <v>2.8001416234356036E-2</v>
      </c>
      <c r="E78" s="4">
        <f t="shared" si="6"/>
        <v>2.6961857196220307</v>
      </c>
      <c r="F78" s="4">
        <f t="shared" si="7"/>
        <v>3.9397363845873934</v>
      </c>
      <c r="G78" s="4">
        <f t="shared" si="8"/>
        <v>2.6646658280463797</v>
      </c>
      <c r="I78" s="4">
        <f t="shared" si="9"/>
        <v>1.028001416234356</v>
      </c>
    </row>
    <row r="79" spans="1:9" x14ac:dyDescent="0.2">
      <c r="A79" s="4">
        <f>IF('True_Odds_Calculator_3-way'!A78="","",'True_Odds_Calculator_3-way'!A78)</f>
        <v>1.95</v>
      </c>
      <c r="B79" s="4">
        <f>IF('True_Odds_Calculator_3-way'!B78="","",'True_Odds_Calculator_3-way'!B78)</f>
        <v>3.97</v>
      </c>
      <c r="C79" s="4">
        <f>IF('True_Odds_Calculator_3-way'!C78="","",'True_Odds_Calculator_3-way'!C78)</f>
        <v>3.79</v>
      </c>
      <c r="D79" s="4">
        <f t="shared" si="5"/>
        <v>2.8561924330319233E-2</v>
      </c>
      <c r="E79" s="4">
        <f t="shared" si="6"/>
        <v>1.9868870565452585</v>
      </c>
      <c r="F79" s="4">
        <f t="shared" si="7"/>
        <v>4.1259482452116947</v>
      </c>
      <c r="G79" s="4">
        <f t="shared" si="8"/>
        <v>3.931874744963312</v>
      </c>
      <c r="I79" s="4">
        <f t="shared" si="9"/>
        <v>1.0285619243303192</v>
      </c>
    </row>
    <row r="80" spans="1:9" x14ac:dyDescent="0.2">
      <c r="A80" s="4">
        <f>IF('True_Odds_Calculator_3-way'!A79="","",'True_Odds_Calculator_3-way'!A79)</f>
        <v>1.52</v>
      </c>
      <c r="B80" s="4">
        <f>IF('True_Odds_Calculator_3-way'!B79="","",'True_Odds_Calculator_3-way'!B79)</f>
        <v>4.79</v>
      </c>
      <c r="C80" s="4">
        <f>IF('True_Odds_Calculator_3-way'!C79="","",'True_Odds_Calculator_3-way'!C79)</f>
        <v>6.07</v>
      </c>
      <c r="D80" s="4">
        <f t="shared" si="5"/>
        <v>3.1407649864498843E-2</v>
      </c>
      <c r="E80" s="4">
        <f t="shared" si="6"/>
        <v>1.5445792122300912</v>
      </c>
      <c r="F80" s="4">
        <f t="shared" si="7"/>
        <v>5.0428884907152813</v>
      </c>
      <c r="G80" s="4">
        <f t="shared" si="8"/>
        <v>6.4819135835907034</v>
      </c>
      <c r="I80" s="4">
        <f t="shared" si="9"/>
        <v>1.0314076498644988</v>
      </c>
    </row>
    <row r="81" spans="1:9" x14ac:dyDescent="0.2">
      <c r="A81" s="4">
        <f>IF('True_Odds_Calculator_3-way'!A80="","",'True_Odds_Calculator_3-way'!A80)</f>
        <v>1.37</v>
      </c>
      <c r="B81" s="4">
        <f>IF('True_Odds_Calculator_3-way'!B80="","",'True_Odds_Calculator_3-way'!B80)</f>
        <v>5.44</v>
      </c>
      <c r="C81" s="4">
        <f>IF('True_Odds_Calculator_3-way'!C80="","",'True_Odds_Calculator_3-way'!C80)</f>
        <v>8.44</v>
      </c>
      <c r="D81" s="4">
        <f t="shared" si="5"/>
        <v>3.2233949033309672E-2</v>
      </c>
      <c r="E81" s="4">
        <f t="shared" si="6"/>
        <v>1.3904679243067473</v>
      </c>
      <c r="F81" s="4">
        <f t="shared" si="7"/>
        <v>5.7777124599887717</v>
      </c>
      <c r="G81" s="4">
        <f t="shared" si="8"/>
        <v>9.2817104582832606</v>
      </c>
      <c r="I81" s="4">
        <f t="shared" si="9"/>
        <v>1.0322339490333097</v>
      </c>
    </row>
    <row r="82" spans="1:9" x14ac:dyDescent="0.2">
      <c r="A82" s="4">
        <f>IF('True_Odds_Calculator_3-way'!A81="","",'True_Odds_Calculator_3-way'!A81)</f>
        <v>1.82</v>
      </c>
      <c r="B82" s="4">
        <f>IF('True_Odds_Calculator_3-way'!B81="","",'True_Odds_Calculator_3-way'!B81)</f>
        <v>4.09</v>
      </c>
      <c r="C82" s="4">
        <f>IF('True_Odds_Calculator_3-way'!C81="","",'True_Odds_Calculator_3-way'!C81)</f>
        <v>4.24</v>
      </c>
      <c r="D82" s="4">
        <f t="shared" si="5"/>
        <v>2.9798383560435404E-2</v>
      </c>
      <c r="E82" s="4">
        <f t="shared" si="6"/>
        <v>1.8535071197591932</v>
      </c>
      <c r="F82" s="4">
        <f t="shared" si="7"/>
        <v>4.2631927582603648</v>
      </c>
      <c r="G82" s="4">
        <f t="shared" si="8"/>
        <v>4.4264188455358981</v>
      </c>
      <c r="I82" s="4">
        <f t="shared" si="9"/>
        <v>1.0297983835604354</v>
      </c>
    </row>
    <row r="83" spans="1:9" x14ac:dyDescent="0.2">
      <c r="A83" s="4">
        <f>IF('True_Odds_Calculator_3-way'!A82="","",'True_Odds_Calculator_3-way'!A82)</f>
        <v>1.51</v>
      </c>
      <c r="B83" s="4">
        <f>IF('True_Odds_Calculator_3-way'!B82="","",'True_Odds_Calculator_3-way'!B82)</f>
        <v>4.92</v>
      </c>
      <c r="C83" s="4">
        <f>IF('True_Odds_Calculator_3-way'!C82="","",'True_Odds_Calculator_3-way'!C82)</f>
        <v>6.1</v>
      </c>
      <c r="D83" s="4">
        <f t="shared" si="5"/>
        <v>2.9438114378972591E-2</v>
      </c>
      <c r="E83" s="4">
        <f t="shared" si="6"/>
        <v>1.532710453167192</v>
      </c>
      <c r="F83" s="4">
        <f t="shared" si="7"/>
        <v>5.1695795872986423</v>
      </c>
      <c r="G83" s="4">
        <f t="shared" si="8"/>
        <v>6.4883780863549418</v>
      </c>
      <c r="I83" s="4">
        <f t="shared" si="9"/>
        <v>1.0294381143789726</v>
      </c>
    </row>
    <row r="84" spans="1:9" x14ac:dyDescent="0.2">
      <c r="A84" s="4">
        <f>IF('True_Odds_Calculator_3-way'!A83="","",'True_Odds_Calculator_3-way'!A83)</f>
        <v>2.5499999999999998</v>
      </c>
      <c r="B84" s="4">
        <f>IF('True_Odds_Calculator_3-way'!B83="","",'True_Odds_Calculator_3-way'!B83)</f>
        <v>3.24</v>
      </c>
      <c r="C84" s="4">
        <f>IF('True_Odds_Calculator_3-way'!C83="","",'True_Odds_Calculator_3-way'!C83)</f>
        <v>2.96</v>
      </c>
      <c r="D84" s="4">
        <f t="shared" si="5"/>
        <v>3.863667589157771E-2</v>
      </c>
      <c r="E84" s="4">
        <f t="shared" si="6"/>
        <v>2.6365886685699005</v>
      </c>
      <c r="F84" s="4">
        <f t="shared" si="7"/>
        <v>3.3810845785451202</v>
      </c>
      <c r="G84" s="4">
        <f t="shared" si="8"/>
        <v>3.0773118041434286</v>
      </c>
      <c r="I84" s="4">
        <f t="shared" si="9"/>
        <v>1.0386366758915777</v>
      </c>
    </row>
    <row r="85" spans="1:9" x14ac:dyDescent="0.2">
      <c r="A85" s="4">
        <f>IF('True_Odds_Calculator_3-way'!A84="","",'True_Odds_Calculator_3-way'!A84)</f>
        <v>2.1800000000000002</v>
      </c>
      <c r="B85" s="4">
        <f>IF('True_Odds_Calculator_3-way'!B84="","",'True_Odds_Calculator_3-way'!B84)</f>
        <v>3.44</v>
      </c>
      <c r="C85" s="4">
        <f>IF('True_Odds_Calculator_3-way'!C84="","",'True_Odds_Calculator_3-way'!C84)</f>
        <v>3.46</v>
      </c>
      <c r="D85" s="4">
        <f t="shared" si="5"/>
        <v>3.8430611789342262E-2</v>
      </c>
      <c r="E85" s="4">
        <f t="shared" si="6"/>
        <v>2.2426281831143227</v>
      </c>
      <c r="F85" s="4">
        <f t="shared" si="7"/>
        <v>3.5985789436311344</v>
      </c>
      <c r="G85" s="4">
        <f t="shared" si="8"/>
        <v>3.6204712537868997</v>
      </c>
      <c r="I85" s="4">
        <f t="shared" si="9"/>
        <v>1.0384306117893423</v>
      </c>
    </row>
    <row r="86" spans="1:9" x14ac:dyDescent="0.2">
      <c r="A86" s="4">
        <f>IF('True_Odds_Calculator_3-way'!A85="","",'True_Odds_Calculator_3-way'!A85)</f>
        <v>2.71</v>
      </c>
      <c r="B86" s="4">
        <f>IF('True_Odds_Calculator_3-way'!B85="","",'True_Odds_Calculator_3-way'!B85)</f>
        <v>3.43</v>
      </c>
      <c r="C86" s="4">
        <f>IF('True_Odds_Calculator_3-way'!C85="","",'True_Odds_Calculator_3-way'!C85)</f>
        <v>2.64</v>
      </c>
      <c r="D86" s="4">
        <f t="shared" si="5"/>
        <v>3.9336758329152399E-2</v>
      </c>
      <c r="E86" s="4">
        <f t="shared" si="6"/>
        <v>2.809845630728085</v>
      </c>
      <c r="F86" s="4">
        <f t="shared" si="7"/>
        <v>3.5915291191894276</v>
      </c>
      <c r="G86" s="4">
        <f t="shared" si="8"/>
        <v>2.7346640816814136</v>
      </c>
      <c r="I86" s="4">
        <f t="shared" si="9"/>
        <v>1.0393367583291524</v>
      </c>
    </row>
    <row r="87" spans="1:9" x14ac:dyDescent="0.2">
      <c r="A87" s="4">
        <f>IF('True_Odds_Calculator_3-way'!A86="","",'True_Odds_Calculator_3-way'!A86)</f>
        <v>1.58</v>
      </c>
      <c r="B87" s="4">
        <f>IF('True_Odds_Calculator_3-way'!B86="","",'True_Odds_Calculator_3-way'!B86)</f>
        <v>3.76</v>
      </c>
      <c r="C87" s="4">
        <f>IF('True_Odds_Calculator_3-way'!C86="","",'True_Odds_Calculator_3-way'!C86)</f>
        <v>5.89</v>
      </c>
      <c r="D87" s="4">
        <f t="shared" si="5"/>
        <v>6.8648126140568699E-2</v>
      </c>
      <c r="E87" s="4">
        <f t="shared" si="6"/>
        <v>1.6392671799440299</v>
      </c>
      <c r="F87" s="4">
        <f t="shared" si="7"/>
        <v>4.113961030410425</v>
      </c>
      <c r="G87" s="4">
        <f t="shared" si="8"/>
        <v>6.8075105095149802</v>
      </c>
      <c r="I87" s="4">
        <f t="shared" si="9"/>
        <v>1.0686481261405687</v>
      </c>
    </row>
    <row r="88" spans="1:9" x14ac:dyDescent="0.2">
      <c r="A88" s="4">
        <f>IF('True_Odds_Calculator_3-way'!A87="","",'True_Odds_Calculator_3-way'!A87)</f>
        <v>1.92</v>
      </c>
      <c r="B88" s="4">
        <f>IF('True_Odds_Calculator_3-way'!B87="","",'True_Odds_Calculator_3-way'!B87)</f>
        <v>3.4</v>
      </c>
      <c r="C88" s="4">
        <f>IF('True_Odds_Calculator_3-way'!C87="","",'True_Odds_Calculator_3-way'!C87)</f>
        <v>4.34</v>
      </c>
      <c r="D88" s="4">
        <f t="shared" si="5"/>
        <v>4.5365726935935768E-2</v>
      </c>
      <c r="E88" s="4">
        <f t="shared" si="6"/>
        <v>1.9774123182525443</v>
      </c>
      <c r="F88" s="4">
        <f t="shared" si="7"/>
        <v>3.5842841431241439</v>
      </c>
      <c r="G88" s="4">
        <f t="shared" si="8"/>
        <v>4.6448363601388518</v>
      </c>
      <c r="I88" s="4">
        <f t="shared" si="9"/>
        <v>1.0453657269359358</v>
      </c>
    </row>
    <row r="89" spans="1:9" x14ac:dyDescent="0.2">
      <c r="A89" s="4">
        <f>IF('True_Odds_Calculator_3-way'!A88="","",'True_Odds_Calculator_3-way'!A88)</f>
        <v>4.67</v>
      </c>
      <c r="B89" s="4">
        <f>IF('True_Odds_Calculator_3-way'!B88="","",'True_Odds_Calculator_3-way'!B88)</f>
        <v>3.27</v>
      </c>
      <c r="C89" s="4">
        <f>IF('True_Odds_Calculator_3-way'!C88="","",'True_Odds_Calculator_3-way'!C88)</f>
        <v>1.9</v>
      </c>
      <c r="D89" s="4">
        <f t="shared" si="5"/>
        <v>4.6258949339834654E-2</v>
      </c>
      <c r="E89" s="4">
        <f t="shared" si="6"/>
        <v>5.0323805372204449</v>
      </c>
      <c r="F89" s="4">
        <f t="shared" si="7"/>
        <v>3.4436358860156795</v>
      </c>
      <c r="G89" s="4">
        <f t="shared" si="8"/>
        <v>1.9573449910963461</v>
      </c>
      <c r="I89" s="4">
        <f t="shared" si="9"/>
        <v>1.0462589493398347</v>
      </c>
    </row>
    <row r="90" spans="1: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3.62</v>
      </c>
      <c r="C90" s="4">
        <f>IF('True_Odds_Calculator_3-way'!C89="","",'True_Odds_Calculator_3-way'!C89)</f>
        <v>4.3899999999999997</v>
      </c>
      <c r="D90" s="4">
        <f t="shared" si="5"/>
        <v>3.0349316198158505E-2</v>
      </c>
      <c r="E90" s="4">
        <f t="shared" si="6"/>
        <v>1.9372360669663304</v>
      </c>
      <c r="F90" s="4">
        <f t="shared" si="7"/>
        <v>3.7576093205932648</v>
      </c>
      <c r="G90" s="4">
        <f t="shared" si="8"/>
        <v>4.5940260538543694</v>
      </c>
      <c r="I90" s="4">
        <f t="shared" si="9"/>
        <v>1.0303493161981585</v>
      </c>
    </row>
    <row r="91" spans="1:9" x14ac:dyDescent="0.2">
      <c r="A91" s="4">
        <f>IF('True_Odds_Calculator_3-way'!A90="","",'True_Odds_Calculator_3-way'!A90)</f>
        <v>2.57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2.88</v>
      </c>
      <c r="D91" s="4">
        <f t="shared" si="5"/>
        <v>3.2185268753661456E-2</v>
      </c>
      <c r="E91" s="4">
        <f t="shared" si="6"/>
        <v>2.6428693167492594</v>
      </c>
      <c r="F91" s="4">
        <f t="shared" si="7"/>
        <v>3.5071775146535398</v>
      </c>
      <c r="G91" s="4">
        <f t="shared" si="8"/>
        <v>2.9718229639517668</v>
      </c>
      <c r="I91" s="4">
        <f t="shared" si="9"/>
        <v>1.0321852687536615</v>
      </c>
    </row>
    <row r="92" spans="1:9" x14ac:dyDescent="0.2">
      <c r="A92" s="4">
        <f>IF('True_Odds_Calculator_3-way'!A91="","",'True_Odds_Calculator_3-way'!A91)</f>
        <v>2.12</v>
      </c>
      <c r="B92" s="4">
        <f>IF('True_Odds_Calculator_3-way'!B91="","",'True_Odds_Calculator_3-way'!B91)</f>
        <v>3.64</v>
      </c>
      <c r="C92" s="4">
        <f>IF('True_Odds_Calculator_3-way'!C91="","",'True_Odds_Calculator_3-way'!C91)</f>
        <v>3.48</v>
      </c>
      <c r="D92" s="4">
        <f t="shared" si="5"/>
        <v>3.3779709771902144E-2</v>
      </c>
      <c r="E92" s="4">
        <f t="shared" si="6"/>
        <v>2.171844078943963</v>
      </c>
      <c r="F92" s="4">
        <f t="shared" si="7"/>
        <v>3.795565217653496</v>
      </c>
      <c r="G92" s="4">
        <f t="shared" si="8"/>
        <v>3.6219231134423424</v>
      </c>
      <c r="I92" s="4">
        <f t="shared" si="9"/>
        <v>1.0337797097719021</v>
      </c>
    </row>
    <row r="93" spans="1:9" x14ac:dyDescent="0.2">
      <c r="A93" s="4">
        <f>IF('True_Odds_Calculator_3-way'!A92="","",'True_Odds_Calculator_3-way'!A92)</f>
        <v>3.24</v>
      </c>
      <c r="B93" s="4">
        <f>IF('True_Odds_Calculator_3-way'!B92="","",'True_Odds_Calculator_3-way'!B92)</f>
        <v>3.29</v>
      </c>
      <c r="C93" s="4">
        <f>IF('True_Odds_Calculator_3-way'!C92="","",'True_Odds_Calculator_3-way'!C92)</f>
        <v>2.41</v>
      </c>
      <c r="D93" s="4">
        <f t="shared" si="5"/>
        <v>2.7531102425896403E-2</v>
      </c>
      <c r="E93" s="4">
        <f t="shared" si="6"/>
        <v>3.3392890536839803</v>
      </c>
      <c r="F93" s="4">
        <f t="shared" si="7"/>
        <v>3.3924256147213372</v>
      </c>
      <c r="G93" s="4">
        <f t="shared" si="8"/>
        <v>2.4645066363225649</v>
      </c>
      <c r="I93" s="4">
        <f t="shared" si="9"/>
        <v>1.0275311024258964</v>
      </c>
    </row>
    <row r="94" spans="1:9" x14ac:dyDescent="0.2">
      <c r="A94" s="4">
        <f>IF('True_Odds_Calculator_3-way'!A93="","",'True_Odds_Calculator_3-way'!A93)</f>
        <v>7.21</v>
      </c>
      <c r="B94" s="4">
        <f>IF('True_Odds_Calculator_3-way'!B93="","",'True_Odds_Calculator_3-way'!B93)</f>
        <v>4.3600000000000003</v>
      </c>
      <c r="C94" s="4">
        <f>IF('True_Odds_Calculator_3-way'!C93="","",'True_Odds_Calculator_3-way'!C93)</f>
        <v>1.51</v>
      </c>
      <c r="D94" s="4">
        <f t="shared" si="5"/>
        <v>3.0305708995386205E-2</v>
      </c>
      <c r="E94" s="4">
        <f t="shared" si="6"/>
        <v>7.776391286797212</v>
      </c>
      <c r="F94" s="4">
        <f t="shared" si="7"/>
        <v>4.5608807883583378</v>
      </c>
      <c r="G94" s="4">
        <f t="shared" si="8"/>
        <v>1.5333901392527496</v>
      </c>
      <c r="I94" s="4">
        <f t="shared" si="9"/>
        <v>1.0303057089953862</v>
      </c>
    </row>
    <row r="95" spans="1:9" x14ac:dyDescent="0.2">
      <c r="A95" s="4">
        <f>IF('True_Odds_Calculator_3-way'!A94="","",'True_Odds_Calculator_3-way'!A94)</f>
        <v>2.61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2.68</v>
      </c>
      <c r="D95" s="4">
        <f t="shared" si="5"/>
        <v>2.8015221245098809E-2</v>
      </c>
      <c r="E95" s="4">
        <f t="shared" si="6"/>
        <v>2.6752033806895179</v>
      </c>
      <c r="F95" s="4">
        <f t="shared" si="7"/>
        <v>3.810965104141169</v>
      </c>
      <c r="G95" s="4">
        <f t="shared" si="8"/>
        <v>2.7487938745743468</v>
      </c>
      <c r="I95" s="4">
        <f t="shared" si="9"/>
        <v>1.0280152212450988</v>
      </c>
    </row>
    <row r="96" spans="1:9" x14ac:dyDescent="0.2">
      <c r="A96" s="4">
        <f>IF('True_Odds_Calculator_3-way'!A95="","",'True_Odds_Calculator_3-way'!A95)</f>
        <v>1.64</v>
      </c>
      <c r="B96" s="4">
        <f>IF('True_Odds_Calculator_3-way'!B95="","",'True_Odds_Calculator_3-way'!B95)</f>
        <v>4.17</v>
      </c>
      <c r="C96" s="4">
        <f>IF('True_Odds_Calculator_3-way'!C95="","",'True_Odds_Calculator_3-way'!C95)</f>
        <v>5.57</v>
      </c>
      <c r="D96" s="4">
        <f t="shared" si="5"/>
        <v>2.9097464682718011E-2</v>
      </c>
      <c r="E96" s="4">
        <f t="shared" si="6"/>
        <v>1.6665085076023973</v>
      </c>
      <c r="F96" s="4">
        <f t="shared" si="7"/>
        <v>4.3457665982557963</v>
      </c>
      <c r="G96" s="4">
        <f t="shared" si="8"/>
        <v>5.8881004632312743</v>
      </c>
      <c r="I96" s="4">
        <f t="shared" si="9"/>
        <v>1.029097464682718</v>
      </c>
    </row>
    <row r="97" spans="1:9" x14ac:dyDescent="0.2">
      <c r="A97" s="4">
        <f>IF('True_Odds_Calculator_3-way'!A96="","",'True_Odds_Calculator_3-way'!A96)</f>
        <v>2.34</v>
      </c>
      <c r="B97" s="4">
        <f>IF('True_Odds_Calculator_3-way'!B96="","",'True_Odds_Calculator_3-way'!B96)</f>
        <v>3.57</v>
      </c>
      <c r="C97" s="4">
        <f>IF('True_Odds_Calculator_3-way'!C96="","",'True_Odds_Calculator_3-way'!C96)</f>
        <v>2.98</v>
      </c>
      <c r="D97" s="4">
        <f t="shared" si="5"/>
        <v>4.303294196701235E-2</v>
      </c>
      <c r="E97" s="4">
        <f t="shared" si="6"/>
        <v>2.4212716655961364</v>
      </c>
      <c r="F97" s="4">
        <f t="shared" si="7"/>
        <v>3.762684043247178</v>
      </c>
      <c r="G97" s="4">
        <f t="shared" si="8"/>
        <v>3.1130715289341566</v>
      </c>
      <c r="I97" s="4">
        <f t="shared" si="9"/>
        <v>1.0430329419670124</v>
      </c>
    </row>
    <row r="98" spans="1:9" x14ac:dyDescent="0.2">
      <c r="A98" s="4">
        <f>IF('True_Odds_Calculator_3-way'!A97="","",'True_Odds_Calculator_3-way'!A97)</f>
        <v>1.81</v>
      </c>
      <c r="B98" s="4">
        <f>IF('True_Odds_Calculator_3-way'!B97="","",'True_Odds_Calculator_3-way'!B97)</f>
        <v>3.93</v>
      </c>
      <c r="C98" s="4">
        <f>IF('True_Odds_Calculator_3-way'!C97="","",'True_Odds_Calculator_3-way'!C97)</f>
        <v>4.1900000000000004</v>
      </c>
      <c r="D98" s="4">
        <f t="shared" si="5"/>
        <v>4.560259854082882E-2</v>
      </c>
      <c r="E98" s="4">
        <f t="shared" si="6"/>
        <v>1.8612084858395843</v>
      </c>
      <c r="F98" s="4">
        <f t="shared" si="7"/>
        <v>4.1796923290081631</v>
      </c>
      <c r="G98" s="4">
        <f t="shared" si="8"/>
        <v>4.475021404376327</v>
      </c>
      <c r="I98" s="4">
        <f t="shared" si="9"/>
        <v>1.0456025985408288</v>
      </c>
    </row>
    <row r="99" spans="1: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3.73</v>
      </c>
      <c r="D99" s="4">
        <f t="shared" si="5"/>
        <v>4.8011334483256896E-2</v>
      </c>
      <c r="E99" s="4">
        <f t="shared" si="6"/>
        <v>1.9915124255114569</v>
      </c>
      <c r="F99" s="4">
        <f t="shared" si="7"/>
        <v>4.0687401184372094</v>
      </c>
      <c r="G99" s="4">
        <f t="shared" si="8"/>
        <v>3.9667941787997765</v>
      </c>
      <c r="I99" s="4">
        <f t="shared" si="9"/>
        <v>1.0480113344832569</v>
      </c>
    </row>
    <row r="100" spans="1:9" x14ac:dyDescent="0.2">
      <c r="A100" s="4">
        <f>IF('True_Odds_Calculator_3-way'!A99="","",'True_Odds_Calculator_3-way'!A99)</f>
        <v>1.51</v>
      </c>
      <c r="B100" s="4">
        <f>IF('True_Odds_Calculator_3-way'!B99="","",'True_Odds_Calculator_3-way'!B99)</f>
        <v>4.7</v>
      </c>
      <c r="C100" s="4">
        <f>IF('True_Odds_Calculator_3-way'!C99="","",'True_Odds_Calculator_3-way'!C99)</f>
        <v>6.45</v>
      </c>
      <c r="D100" s="4">
        <f t="shared" si="5"/>
        <v>3.0056372765870032E-2</v>
      </c>
      <c r="E100" s="4">
        <f t="shared" si="6"/>
        <v>1.5331947439492282</v>
      </c>
      <c r="F100" s="4">
        <f t="shared" si="7"/>
        <v>4.9322514200336531</v>
      </c>
      <c r="G100" s="4">
        <f t="shared" si="8"/>
        <v>6.8956020918747782</v>
      </c>
      <c r="I100" s="4">
        <f t="shared" si="9"/>
        <v>1.03005637276587</v>
      </c>
    </row>
    <row r="101" spans="1:9" x14ac:dyDescent="0.2">
      <c r="A101" s="4">
        <f>IF('True_Odds_Calculator_3-way'!A100="","",'True_Odds_Calculator_3-way'!A100)</f>
        <v>2.23</v>
      </c>
      <c r="B101" s="4">
        <f>IF('True_Odds_Calculator_3-way'!B100="","",'True_Odds_Calculator_3-way'!B100)</f>
        <v>3.43</v>
      </c>
      <c r="C101" s="4">
        <f>IF('True_Odds_Calculator_3-way'!C100="","",'True_Odds_Calculator_3-way'!C100)</f>
        <v>3.49</v>
      </c>
      <c r="D101" s="4">
        <f t="shared" si="5"/>
        <v>2.6508634067313963E-2</v>
      </c>
      <c r="E101" s="4">
        <f t="shared" si="6"/>
        <v>2.2748248581337456</v>
      </c>
      <c r="F101" s="4">
        <f t="shared" si="7"/>
        <v>3.537206375788903</v>
      </c>
      <c r="G101" s="4">
        <f t="shared" si="8"/>
        <v>3.6010505569457272</v>
      </c>
      <c r="I101" s="4">
        <f t="shared" si="9"/>
        <v>1.026508634067314</v>
      </c>
    </row>
    <row r="102" spans="1:9" x14ac:dyDescent="0.2">
      <c r="A102" s="4">
        <f>IF('True_Odds_Calculator_3-way'!A101="","",'True_Odds_Calculator_3-way'!A101)</f>
        <v>1.54</v>
      </c>
      <c r="B102" s="4">
        <f>IF('True_Odds_Calculator_3-way'!B101="","",'True_Odds_Calculator_3-way'!B101)</f>
        <v>4.46</v>
      </c>
      <c r="C102" s="4">
        <f>IF('True_Odds_Calculator_3-way'!C101="","",'True_Odds_Calculator_3-way'!C101)</f>
        <v>6.33</v>
      </c>
      <c r="D102" s="4">
        <f t="shared" si="5"/>
        <v>3.1543779083787138E-2</v>
      </c>
      <c r="E102" s="4">
        <f t="shared" si="6"/>
        <v>1.5653468368022592</v>
      </c>
      <c r="F102" s="4">
        <f t="shared" si="7"/>
        <v>4.6794428707288853</v>
      </c>
      <c r="G102" s="4">
        <f t="shared" si="8"/>
        <v>6.7813487650784259</v>
      </c>
      <c r="I102" s="4">
        <f t="shared" si="9"/>
        <v>1.0315437790837871</v>
      </c>
    </row>
    <row r="103" spans="1:9" x14ac:dyDescent="0.2">
      <c r="A103" s="4">
        <f>IF('True_Odds_Calculator_3-way'!A102="","",'True_Odds_Calculator_3-way'!A102)</f>
        <v>1.56</v>
      </c>
      <c r="B103" s="4">
        <f>IF('True_Odds_Calculator_3-way'!B102="","",'True_Odds_Calculator_3-way'!B102)</f>
        <v>4.51</v>
      </c>
      <c r="C103" s="4">
        <f>IF('True_Odds_Calculator_3-way'!C102="","",'True_Odds_Calculator_3-way'!C102)</f>
        <v>5.92</v>
      </c>
      <c r="D103" s="4">
        <f t="shared" si="5"/>
        <v>3.1674049966732731E-2</v>
      </c>
      <c r="E103" s="4">
        <f t="shared" si="6"/>
        <v>1.5861242692662572</v>
      </c>
      <c r="F103" s="4">
        <f t="shared" si="7"/>
        <v>4.7354881038500496</v>
      </c>
      <c r="G103" s="4">
        <f t="shared" si="8"/>
        <v>6.3146899626593491</v>
      </c>
      <c r="I103" s="4">
        <f t="shared" si="9"/>
        <v>1.0316740499667327</v>
      </c>
    </row>
    <row r="104" spans="1:9" x14ac:dyDescent="0.2">
      <c r="A104" s="4">
        <f>IF('True_Odds_Calculator_3-way'!A103="","",'True_Odds_Calculator_3-way'!A103)</f>
        <v>1.73</v>
      </c>
      <c r="B104" s="4">
        <f>IF('True_Odds_Calculator_3-way'!B103="","",'True_Odds_Calculator_3-way'!B103)</f>
        <v>4.03</v>
      </c>
      <c r="C104" s="4">
        <f>IF('True_Odds_Calculator_3-way'!C103="","",'True_Odds_Calculator_3-way'!C103)</f>
        <v>4.8899999999999997</v>
      </c>
      <c r="D104" s="4">
        <f t="shared" si="5"/>
        <v>3.0672617402414559E-2</v>
      </c>
      <c r="E104" s="4">
        <f t="shared" si="6"/>
        <v>1.7611510209379551</v>
      </c>
      <c r="F104" s="4">
        <f t="shared" si="7"/>
        <v>4.2031861897094416</v>
      </c>
      <c r="G104" s="4">
        <f t="shared" si="8"/>
        <v>5.1473487330718966</v>
      </c>
      <c r="I104" s="4">
        <f t="shared" si="9"/>
        <v>1.0306726174024146</v>
      </c>
    </row>
    <row r="105" spans="1: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4.03</v>
      </c>
      <c r="C105" s="4">
        <f>IF('True_Odds_Calculator_3-way'!C104="","",'True_Odds_Calculator_3-way'!C104)</f>
        <v>5.66</v>
      </c>
      <c r="D105" s="4">
        <f t="shared" si="5"/>
        <v>3.0878009106665161E-2</v>
      </c>
      <c r="E105" s="4">
        <f t="shared" si="6"/>
        <v>1.6785059063642687</v>
      </c>
      <c r="F105" s="4">
        <f t="shared" si="7"/>
        <v>4.2043960741571267</v>
      </c>
      <c r="G105" s="4">
        <f t="shared" si="8"/>
        <v>6.0101291521459439</v>
      </c>
      <c r="I105" s="4">
        <f t="shared" si="9"/>
        <v>1.0308780091066652</v>
      </c>
    </row>
    <row r="106" spans="1:9" x14ac:dyDescent="0.2">
      <c r="A106" s="4">
        <f>IF('True_Odds_Calculator_3-way'!A105="","",'True_Odds_Calculator_3-way'!A105)</f>
        <v>2.89</v>
      </c>
      <c r="B106" s="4">
        <f>IF('True_Odds_Calculator_3-way'!B105="","",'True_Odds_Calculator_3-way'!B105)</f>
        <v>3.88</v>
      </c>
      <c r="C106" s="4">
        <f>IF('True_Odds_Calculator_3-way'!C105="","",'True_Odds_Calculator_3-way'!C105)</f>
        <v>2.36</v>
      </c>
      <c r="D106" s="4">
        <f t="shared" si="5"/>
        <v>2.7481533567883298E-2</v>
      </c>
      <c r="E106" s="4">
        <f t="shared" si="6"/>
        <v>2.9685900899041369</v>
      </c>
      <c r="F106" s="4">
        <f t="shared" si="7"/>
        <v>4.0229881982078401</v>
      </c>
      <c r="G106" s="4">
        <f t="shared" si="8"/>
        <v>2.4121477553472932</v>
      </c>
      <c r="I106" s="4">
        <f t="shared" si="9"/>
        <v>1.0274815335678833</v>
      </c>
    </row>
    <row r="107" spans="1:9" x14ac:dyDescent="0.2">
      <c r="A107" s="4">
        <f>IF('True_Odds_Calculator_3-way'!A106="","",'True_Odds_Calculator_3-way'!A106)</f>
        <v>2.31</v>
      </c>
      <c r="B107" s="4">
        <f>IF('True_Odds_Calculator_3-way'!B106="","",'True_Odds_Calculator_3-way'!B106)</f>
        <v>3.48</v>
      </c>
      <c r="C107" s="4">
        <f>IF('True_Odds_Calculator_3-way'!C106="","",'True_Odds_Calculator_3-way'!C106)</f>
        <v>3.25</v>
      </c>
      <c r="D107" s="4">
        <f t="shared" si="5"/>
        <v>2.7949062431821048E-2</v>
      </c>
      <c r="E107" s="4">
        <f t="shared" si="6"/>
        <v>2.3608063903999419</v>
      </c>
      <c r="F107" s="4">
        <f t="shared" si="7"/>
        <v>3.596605222945719</v>
      </c>
      <c r="G107" s="4">
        <f t="shared" si="8"/>
        <v>3.351476511789004</v>
      </c>
      <c r="I107" s="4">
        <f t="shared" si="9"/>
        <v>1.027949062431821</v>
      </c>
    </row>
    <row r="108" spans="1: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3.48</v>
      </c>
      <c r="D108" s="4">
        <f t="shared" si="5"/>
        <v>2.8870816835469437E-2</v>
      </c>
      <c r="E108" s="4">
        <f t="shared" si="6"/>
        <v>2.2058530409603003</v>
      </c>
      <c r="F108" s="4">
        <f t="shared" si="7"/>
        <v>3.7184684138466242</v>
      </c>
      <c r="G108" s="4">
        <f t="shared" si="8"/>
        <v>3.6005840924471455</v>
      </c>
      <c r="I108" s="4">
        <f t="shared" si="9"/>
        <v>1.0288708168354694</v>
      </c>
    </row>
    <row r="109" spans="1:9" x14ac:dyDescent="0.2">
      <c r="A109" s="4">
        <f>IF('True_Odds_Calculator_3-way'!A108="","",'True_Odds_Calculator_3-way'!A108)</f>
        <v>2.93</v>
      </c>
      <c r="B109" s="4">
        <f>IF('True_Odds_Calculator_3-way'!B108="","",'True_Odds_Calculator_3-way'!B108)</f>
        <v>3.46</v>
      </c>
      <c r="C109" s="4">
        <f>IF('True_Odds_Calculator_3-way'!C108="","",'True_Odds_Calculator_3-way'!C108)</f>
        <v>2.5099999999999998</v>
      </c>
      <c r="D109" s="4">
        <f t="shared" si="5"/>
        <v>2.8720643870099538E-2</v>
      </c>
      <c r="E109" s="4">
        <f t="shared" si="6"/>
        <v>3.0145598989186824</v>
      </c>
      <c r="F109" s="4">
        <f t="shared" si="7"/>
        <v>3.5785371682964966</v>
      </c>
      <c r="G109" s="4">
        <f t="shared" si="8"/>
        <v>2.5717993228216227</v>
      </c>
      <c r="I109" s="4">
        <f t="shared" si="9"/>
        <v>1.0287206438700995</v>
      </c>
    </row>
    <row r="110" spans="1:9" x14ac:dyDescent="0.2">
      <c r="A110" s="4">
        <f>IF('True_Odds_Calculator_3-way'!A109="","",'True_Odds_Calculator_3-way'!A109)</f>
        <v>2.06</v>
      </c>
      <c r="B110" s="4">
        <f>IF('True_Odds_Calculator_3-way'!B109="","",'True_Odds_Calculator_3-way'!B109)</f>
        <v>3.29</v>
      </c>
      <c r="C110" s="4">
        <f>IF('True_Odds_Calculator_3-way'!C109="","",'True_Odds_Calculator_3-way'!C109)</f>
        <v>3.91</v>
      </c>
      <c r="D110" s="4">
        <f t="shared" si="5"/>
        <v>4.5142736688363216E-2</v>
      </c>
      <c r="E110" s="4">
        <f t="shared" si="6"/>
        <v>2.1258986324373184</v>
      </c>
      <c r="F110" s="4">
        <f t="shared" si="7"/>
        <v>3.4613599352895266</v>
      </c>
      <c r="G110" s="4">
        <f t="shared" si="8"/>
        <v>4.1544301940004598</v>
      </c>
      <c r="I110" s="4">
        <f t="shared" si="9"/>
        <v>1.0451427366883632</v>
      </c>
    </row>
    <row r="111" spans="1:9" x14ac:dyDescent="0.2">
      <c r="A111" s="4">
        <f>IF('True_Odds_Calculator_3-way'!A110="","",'True_Odds_Calculator_3-way'!A110)</f>
        <v>2.52</v>
      </c>
      <c r="B111" s="4">
        <f>IF('True_Odds_Calculator_3-way'!B110="","",'True_Odds_Calculator_3-way'!B110)</f>
        <v>2.97</v>
      </c>
      <c r="C111" s="4">
        <f>IF('True_Odds_Calculator_3-way'!C110="","",'True_Odds_Calculator_3-way'!C110)</f>
        <v>3.22</v>
      </c>
      <c r="D111" s="4">
        <f t="shared" si="5"/>
        <v>4.4084739736913514E-2</v>
      </c>
      <c r="E111" s="4">
        <f t="shared" si="6"/>
        <v>2.6169071638360362</v>
      </c>
      <c r="F111" s="4">
        <f t="shared" si="7"/>
        <v>3.1055377554554897</v>
      </c>
      <c r="G111" s="4">
        <f t="shared" si="8"/>
        <v>3.3799302577635353</v>
      </c>
      <c r="I111" s="4">
        <f t="shared" si="9"/>
        <v>1.0440847397369135</v>
      </c>
    </row>
    <row r="112" spans="1:9" x14ac:dyDescent="0.2">
      <c r="A112" s="4">
        <f>IF('True_Odds_Calculator_3-way'!A111="","",'True_Odds_Calculator_3-way'!A111)</f>
        <v>2.35</v>
      </c>
      <c r="B112" s="4">
        <f>IF('True_Odds_Calculator_3-way'!B111="","",'True_Odds_Calculator_3-way'!B111)</f>
        <v>3.12</v>
      </c>
      <c r="C112" s="4">
        <f>IF('True_Odds_Calculator_3-way'!C111="","",'True_Odds_Calculator_3-way'!C111)</f>
        <v>3.49</v>
      </c>
      <c r="D112" s="4">
        <f t="shared" si="5"/>
        <v>3.2577686695835606E-2</v>
      </c>
      <c r="E112" s="4">
        <f t="shared" si="6"/>
        <v>2.4115405566211936</v>
      </c>
      <c r="F112" s="4">
        <f t="shared" si="7"/>
        <v>3.2294151499649981</v>
      </c>
      <c r="G112" s="4">
        <f t="shared" si="8"/>
        <v>3.6274766826793576</v>
      </c>
      <c r="I112" s="4">
        <f t="shared" si="9"/>
        <v>1.0325776866958356</v>
      </c>
    </row>
    <row r="113" spans="1: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3.76</v>
      </c>
      <c r="C113" s="4">
        <f>IF('True_Odds_Calculator_3-way'!C112="","",'True_Odds_Calculator_3-way'!C112)</f>
        <v>4.6399999999999997</v>
      </c>
      <c r="D113" s="4">
        <f t="shared" si="5"/>
        <v>4.3272440996809713E-2</v>
      </c>
      <c r="E113" s="4">
        <f t="shared" si="6"/>
        <v>1.8269057721921227</v>
      </c>
      <c r="F113" s="4">
        <f t="shared" si="7"/>
        <v>3.9756167503748432</v>
      </c>
      <c r="G113" s="4">
        <f t="shared" si="8"/>
        <v>4.972821185537426</v>
      </c>
      <c r="I113" s="4">
        <f t="shared" si="9"/>
        <v>1.0432724409968097</v>
      </c>
    </row>
    <row r="114" spans="1:9" x14ac:dyDescent="0.2">
      <c r="A114" s="4">
        <f>IF('True_Odds_Calculator_3-way'!A113="","",'True_Odds_Calculator_3-way'!A113)</f>
        <v>2.48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2.88</v>
      </c>
      <c r="D114" s="4">
        <f t="shared" si="5"/>
        <v>3.9465369714297704E-2</v>
      </c>
      <c r="E114" s="4">
        <f t="shared" si="6"/>
        <v>2.5636379329041454</v>
      </c>
      <c r="F114" s="4">
        <f t="shared" si="7"/>
        <v>3.6249980441918765</v>
      </c>
      <c r="G114" s="4">
        <f t="shared" si="8"/>
        <v>2.9934106143374701</v>
      </c>
      <c r="I114" s="4">
        <f t="shared" si="9"/>
        <v>1.0394653697142977</v>
      </c>
    </row>
    <row r="115" spans="1:9" x14ac:dyDescent="0.2">
      <c r="A115" s="4">
        <f>IF('True_Odds_Calculator_3-way'!A114="","",'True_Odds_Calculator_3-way'!A114)</f>
        <v>2.61</v>
      </c>
      <c r="B115" s="4">
        <f>IF('True_Odds_Calculator_3-way'!B114="","",'True_Odds_Calculator_3-way'!B114)</f>
        <v>3.2</v>
      </c>
      <c r="C115" s="4">
        <f>IF('True_Odds_Calculator_3-way'!C114="","",'True_Odds_Calculator_3-way'!C114)</f>
        <v>3.02</v>
      </c>
      <c r="D115" s="4">
        <f t="shared" si="5"/>
        <v>2.6767590266676855E-2</v>
      </c>
      <c r="E115" s="4">
        <f t="shared" si="6"/>
        <v>2.6722303759882813</v>
      </c>
      <c r="F115" s="4">
        <f t="shared" si="7"/>
        <v>3.2940520925113974</v>
      </c>
      <c r="G115" s="4">
        <f t="shared" si="8"/>
        <v>3.1036305557970936</v>
      </c>
      <c r="I115" s="4">
        <f t="shared" si="9"/>
        <v>1.0267675902666769</v>
      </c>
    </row>
    <row r="116" spans="1:9" x14ac:dyDescent="0.2">
      <c r="A116" s="4">
        <f>IF('True_Odds_Calculator_3-way'!A115="","",'True_Odds_Calculator_3-way'!A115)</f>
        <v>2.11</v>
      </c>
      <c r="B116" s="4">
        <f>IF('True_Odds_Calculator_3-way'!B115="","",'True_Odds_Calculator_3-way'!B115)</f>
        <v>3.32</v>
      </c>
      <c r="C116" s="4">
        <f>IF('True_Odds_Calculator_3-way'!C115="","",'True_Odds_Calculator_3-way'!C115)</f>
        <v>3.8</v>
      </c>
      <c r="D116" s="4">
        <f t="shared" si="5"/>
        <v>3.8296363303049974E-2</v>
      </c>
      <c r="E116" s="4">
        <f t="shared" si="6"/>
        <v>2.1684062586210264</v>
      </c>
      <c r="F116" s="4">
        <f t="shared" si="7"/>
        <v>3.4669331647750155</v>
      </c>
      <c r="G116" s="4">
        <f t="shared" si="8"/>
        <v>3.993730796312891</v>
      </c>
      <c r="I116" s="4">
        <f t="shared" si="9"/>
        <v>1.03829636330305</v>
      </c>
    </row>
    <row r="117" spans="1:9" x14ac:dyDescent="0.2">
      <c r="A117" s="4">
        <f>IF('True_Odds_Calculator_3-way'!A116="","",'True_Odds_Calculator_3-way'!A116)</f>
        <v>4.21</v>
      </c>
      <c r="B117" s="4">
        <f>IF('True_Odds_Calculator_3-way'!B116="","",'True_Odds_Calculator_3-way'!B116)</f>
        <v>3.21</v>
      </c>
      <c r="C117" s="4">
        <f>IF('True_Odds_Calculator_3-way'!C116="","",'True_Odds_Calculator_3-way'!C116)</f>
        <v>2.0099999999999998</v>
      </c>
      <c r="D117" s="4">
        <f t="shared" si="5"/>
        <v>4.6568608773125408E-2</v>
      </c>
      <c r="E117" s="4">
        <f t="shared" si="6"/>
        <v>4.5043660942547037</v>
      </c>
      <c r="F117" s="4">
        <f t="shared" si="7"/>
        <v>3.3783371745376836</v>
      </c>
      <c r="G117" s="4">
        <f t="shared" si="8"/>
        <v>2.0747336995139256</v>
      </c>
      <c r="I117" s="4">
        <f t="shared" si="9"/>
        <v>1.0465686087731254</v>
      </c>
    </row>
    <row r="118" spans="1:9" x14ac:dyDescent="0.2">
      <c r="A118" s="4">
        <f>IF('True_Odds_Calculator_3-way'!A117="","",'True_Odds_Calculator_3-way'!A117)</f>
        <v>1.33</v>
      </c>
      <c r="B118" s="4">
        <f>IF('True_Odds_Calculator_3-way'!B117="","",'True_Odds_Calculator_3-way'!B117)</f>
        <v>4.97</v>
      </c>
      <c r="C118" s="4">
        <f>IF('True_Odds_Calculator_3-way'!C117="","",'True_Odds_Calculator_3-way'!C117)</f>
        <v>10.25</v>
      </c>
      <c r="D118" s="4">
        <f t="shared" si="5"/>
        <v>5.0647918318641016E-2</v>
      </c>
      <c r="E118" s="4">
        <f t="shared" si="6"/>
        <v>1.3605496602400635</v>
      </c>
      <c r="F118" s="4">
        <f t="shared" si="7"/>
        <v>5.4252117090396146</v>
      </c>
      <c r="G118" s="4">
        <f t="shared" si="8"/>
        <v>12.394901127984037</v>
      </c>
      <c r="I118" s="4">
        <f t="shared" si="9"/>
        <v>1.050647918318641</v>
      </c>
    </row>
    <row r="119" spans="1:9" x14ac:dyDescent="0.2">
      <c r="A119" s="4">
        <f>IF('True_Odds_Calculator_3-way'!A118="","",'True_Odds_Calculator_3-way'!A118)</f>
        <v>2.52</v>
      </c>
      <c r="B119" s="4">
        <f>IF('True_Odds_Calculator_3-way'!B118="","",'True_Odds_Calculator_3-way'!B118)</f>
        <v>3.27</v>
      </c>
      <c r="C119" s="4">
        <f>IF('True_Odds_Calculator_3-way'!C118="","",'True_Odds_Calculator_3-way'!C118)</f>
        <v>3.02</v>
      </c>
      <c r="D119" s="4">
        <f t="shared" si="5"/>
        <v>3.376162219348311E-2</v>
      </c>
      <c r="E119" s="4">
        <f t="shared" si="6"/>
        <v>2.5935525342729009</v>
      </c>
      <c r="F119" s="4">
        <f t="shared" si="7"/>
        <v>3.3949341476297947</v>
      </c>
      <c r="G119" s="4">
        <f t="shared" si="8"/>
        <v>3.1262509522211124</v>
      </c>
      <c r="I119" s="4">
        <f t="shared" si="9"/>
        <v>1.0337616221934831</v>
      </c>
    </row>
    <row r="120" spans="1:9" x14ac:dyDescent="0.2">
      <c r="A120" s="4">
        <f>IF('True_Odds_Calculator_3-way'!A119="","",'True_Odds_Calculator_3-way'!A119)</f>
        <v>4.91</v>
      </c>
      <c r="B120" s="4">
        <f>IF('True_Odds_Calculator_3-way'!B119="","",'True_Odds_Calculator_3-way'!B119)</f>
        <v>3.67</v>
      </c>
      <c r="C120" s="4">
        <f>IF('True_Odds_Calculator_3-way'!C119="","",'True_Odds_Calculator_3-way'!C119)</f>
        <v>1.79</v>
      </c>
      <c r="D120" s="4">
        <f t="shared" si="5"/>
        <v>3.4804769689833259E-2</v>
      </c>
      <c r="E120" s="4">
        <f t="shared" si="6"/>
        <v>5.2065870146685578</v>
      </c>
      <c r="F120" s="4">
        <f t="shared" si="7"/>
        <v>3.8332097729275989</v>
      </c>
      <c r="G120" s="4">
        <f t="shared" si="8"/>
        <v>1.8279609840952162</v>
      </c>
      <c r="I120" s="4">
        <f t="shared" si="9"/>
        <v>1.0348047696898333</v>
      </c>
    </row>
    <row r="121" spans="1:9" x14ac:dyDescent="0.2">
      <c r="A121" s="4">
        <f>IF('True_Odds_Calculator_3-way'!A120="","",'True_Odds_Calculator_3-way'!A120)</f>
        <v>4.83</v>
      </c>
      <c r="B121" s="4">
        <f>IF('True_Odds_Calculator_3-way'!B120="","",'True_Odds_Calculator_3-way'!B120)</f>
        <v>3.8</v>
      </c>
      <c r="C121" s="4">
        <f>IF('True_Odds_Calculator_3-way'!C120="","",'True_Odds_Calculator_3-way'!C120)</f>
        <v>1.77</v>
      </c>
      <c r="D121" s="4">
        <f t="shared" si="5"/>
        <v>3.5168983623391492E-2</v>
      </c>
      <c r="E121" s="4">
        <f t="shared" si="6"/>
        <v>5.1198992617995449</v>
      </c>
      <c r="F121" s="4">
        <f t="shared" si="7"/>
        <v>3.977172616934328</v>
      </c>
      <c r="G121" s="4">
        <f t="shared" si="8"/>
        <v>1.8075051910738014</v>
      </c>
      <c r="I121" s="4">
        <f t="shared" si="9"/>
        <v>1.0351689836233915</v>
      </c>
    </row>
    <row r="122" spans="1:9" x14ac:dyDescent="0.2">
      <c r="A122" s="4">
        <f>IF('True_Odds_Calculator_3-way'!A121="","",'True_Odds_Calculator_3-way'!A121)</f>
        <v>2.76</v>
      </c>
      <c r="B122" s="4">
        <f>IF('True_Odds_Calculator_3-way'!B121="","",'True_Odds_Calculator_3-way'!B121)</f>
        <v>3.26</v>
      </c>
      <c r="C122" s="4">
        <f>IF('True_Odds_Calculator_3-way'!C121="","",'True_Odds_Calculator_3-way'!C121)</f>
        <v>2.74</v>
      </c>
      <c r="D122" s="4">
        <f t="shared" si="5"/>
        <v>3.4030810487013952E-2</v>
      </c>
      <c r="E122" s="4">
        <f t="shared" si="6"/>
        <v>2.8492038592470732</v>
      </c>
      <c r="F122" s="4">
        <f t="shared" si="7"/>
        <v>3.3851846264483556</v>
      </c>
      <c r="G122" s="4">
        <f t="shared" si="8"/>
        <v>2.8278951483347141</v>
      </c>
      <c r="I122" s="4">
        <f t="shared" si="9"/>
        <v>1.034030810487014</v>
      </c>
    </row>
    <row r="123" spans="1:9" x14ac:dyDescent="0.2">
      <c r="A123" s="4">
        <f>IF('True_Odds_Calculator_3-way'!A122="","",'True_Odds_Calculator_3-way'!A122)</f>
        <v>2.16</v>
      </c>
      <c r="B123" s="4">
        <f>IF('True_Odds_Calculator_3-way'!B122="","",'True_Odds_Calculator_3-way'!B122)</f>
        <v>3.31</v>
      </c>
      <c r="C123" s="4">
        <f>IF('True_Odds_Calculator_3-way'!C122="","",'True_Odds_Calculator_3-way'!C122)</f>
        <v>3.73</v>
      </c>
      <c r="D123" s="4">
        <f t="shared" si="5"/>
        <v>3.3174281333648858E-2</v>
      </c>
      <c r="E123" s="4">
        <f t="shared" si="6"/>
        <v>2.2128551121905367</v>
      </c>
      <c r="F123" s="4">
        <f t="shared" si="7"/>
        <v>3.4357565593453288</v>
      </c>
      <c r="G123" s="4">
        <f t="shared" si="8"/>
        <v>3.8904689666092005</v>
      </c>
      <c r="I123" s="4">
        <f t="shared" si="9"/>
        <v>1.0331742813336489</v>
      </c>
    </row>
    <row r="124" spans="1:9" x14ac:dyDescent="0.2">
      <c r="A124" s="4">
        <f>IF('True_Odds_Calculator_3-way'!A123="","",'True_Odds_Calculator_3-way'!A123)</f>
        <v>1.93</v>
      </c>
      <c r="B124" s="4">
        <f>IF('True_Odds_Calculator_3-way'!B123="","",'True_Odds_Calculator_3-way'!B123)</f>
        <v>3.91</v>
      </c>
      <c r="C124" s="4">
        <f>IF('True_Odds_Calculator_3-way'!C123="","",'True_Odds_Calculator_3-way'!C123)</f>
        <v>3.84</v>
      </c>
      <c r="D124" s="4">
        <f t="shared" si="5"/>
        <v>3.4305857395898309E-2</v>
      </c>
      <c r="E124" s="4">
        <f t="shared" si="6"/>
        <v>1.9735565945377489</v>
      </c>
      <c r="F124" s="4">
        <f t="shared" si="7"/>
        <v>4.093006367572257</v>
      </c>
      <c r="G124" s="4">
        <f t="shared" si="8"/>
        <v>4.0163645832216828</v>
      </c>
      <c r="I124" s="4">
        <f t="shared" si="9"/>
        <v>1.0343058573958983</v>
      </c>
    </row>
    <row r="125" spans="1: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3.82</v>
      </c>
      <c r="C125" s="4">
        <f>IF('True_Odds_Calculator_3-way'!C124="","",'True_Odds_Calculator_3-way'!C124)</f>
        <v>2.88</v>
      </c>
      <c r="D125" s="4">
        <f t="shared" si="5"/>
        <v>2.7412368775268092E-2</v>
      </c>
      <c r="E125" s="4">
        <f t="shared" si="6"/>
        <v>2.4433593532206515</v>
      </c>
      <c r="F125" s="4">
        <f t="shared" si="7"/>
        <v>3.9581598994501617</v>
      </c>
      <c r="G125" s="4">
        <f t="shared" si="8"/>
        <v>2.9578380946838498</v>
      </c>
      <c r="I125" s="4">
        <f t="shared" si="9"/>
        <v>1.0274123687752681</v>
      </c>
    </row>
    <row r="126" spans="1:9" x14ac:dyDescent="0.2">
      <c r="A126" s="4">
        <f>IF('True_Odds_Calculator_3-way'!A125="","",'True_Odds_Calculator_3-way'!A125)</f>
        <v>2.21</v>
      </c>
      <c r="B126" s="4">
        <f>IF('True_Odds_Calculator_3-way'!B125="","",'True_Odds_Calculator_3-way'!B125)</f>
        <v>3.39</v>
      </c>
      <c r="C126" s="4">
        <f>IF('True_Odds_Calculator_3-way'!C125="","",'True_Odds_Calculator_3-way'!C125)</f>
        <v>3.37</v>
      </c>
      <c r="D126" s="4">
        <f t="shared" si="5"/>
        <v>4.4209843564778861E-2</v>
      </c>
      <c r="E126" s="4">
        <f t="shared" si="6"/>
        <v>2.2843980898824587</v>
      </c>
      <c r="F126" s="4">
        <f t="shared" si="7"/>
        <v>3.5682600047684767</v>
      </c>
      <c r="G126" s="4">
        <f t="shared" si="8"/>
        <v>3.5461082123493228</v>
      </c>
      <c r="I126" s="4">
        <f t="shared" si="9"/>
        <v>1.0442098435647789</v>
      </c>
    </row>
    <row r="127" spans="1:9" x14ac:dyDescent="0.2">
      <c r="A127" s="4">
        <f>IF('True_Odds_Calculator_3-way'!A126="","",'True_Odds_Calculator_3-way'!A126)</f>
        <v>3.06</v>
      </c>
      <c r="B127" s="4">
        <f>IF('True_Odds_Calculator_3-way'!B126="","",'True_Odds_Calculator_3-way'!B126)</f>
        <v>3.11</v>
      </c>
      <c r="C127" s="4">
        <f>IF('True_Odds_Calculator_3-way'!C126="","",'True_Odds_Calculator_3-way'!C126)</f>
        <v>2.6</v>
      </c>
      <c r="D127" s="4">
        <f t="shared" si="5"/>
        <v>3.2956178596428298E-2</v>
      </c>
      <c r="E127" s="4">
        <f t="shared" si="6"/>
        <v>3.1664408665265227</v>
      </c>
      <c r="F127" s="4">
        <f t="shared" si="7"/>
        <v>3.2200102721780142</v>
      </c>
      <c r="G127" s="4">
        <f t="shared" si="8"/>
        <v>2.6764446700771178</v>
      </c>
      <c r="I127" s="4">
        <f t="shared" si="9"/>
        <v>1.0329561785964283</v>
      </c>
    </row>
    <row r="128" spans="1:9" x14ac:dyDescent="0.2">
      <c r="A128" s="4">
        <f>IF('True_Odds_Calculator_3-way'!A127="","",'True_Odds_Calculator_3-way'!A127)</f>
        <v>1.66</v>
      </c>
      <c r="B128" s="4">
        <f>IF('True_Odds_Calculator_3-way'!B127="","",'True_Odds_Calculator_3-way'!B127)</f>
        <v>4.1500000000000004</v>
      </c>
      <c r="C128" s="4">
        <f>IF('True_Odds_Calculator_3-way'!C127="","",'True_Odds_Calculator_3-way'!C127)</f>
        <v>5.38</v>
      </c>
      <c r="D128" s="4">
        <f t="shared" si="5"/>
        <v>2.9247099923858988E-2</v>
      </c>
      <c r="E128" s="4">
        <f t="shared" si="6"/>
        <v>1.6873063455676749</v>
      </c>
      <c r="F128" s="4">
        <f t="shared" si="7"/>
        <v>4.3249822431716929</v>
      </c>
      <c r="G128" s="4">
        <f t="shared" si="8"/>
        <v>5.6777994405357299</v>
      </c>
      <c r="I128" s="4">
        <f t="shared" si="9"/>
        <v>1.029247099923859</v>
      </c>
    </row>
    <row r="129" spans="1:9" x14ac:dyDescent="0.2">
      <c r="A129" s="4">
        <f>IF('True_Odds_Calculator_3-way'!A128="","",'True_Odds_Calculator_3-way'!A128)</f>
        <v>3.94</v>
      </c>
      <c r="B129" s="4">
        <f>IF('True_Odds_Calculator_3-way'!B128="","",'True_Odds_Calculator_3-way'!B128)</f>
        <v>3.51</v>
      </c>
      <c r="C129" s="4">
        <f>IF('True_Odds_Calculator_3-way'!C128="","",'True_Odds_Calculator_3-way'!C128)</f>
        <v>2.04</v>
      </c>
      <c r="D129" s="4">
        <f t="shared" si="5"/>
        <v>2.89034699306423E-2</v>
      </c>
      <c r="E129" s="4">
        <f t="shared" si="6"/>
        <v>4.0954633399684583</v>
      </c>
      <c r="F129" s="4">
        <f t="shared" si="7"/>
        <v>3.6328523864661841</v>
      </c>
      <c r="G129" s="4">
        <f t="shared" si="8"/>
        <v>2.0808987318691994</v>
      </c>
      <c r="I129" s="4">
        <f t="shared" si="9"/>
        <v>1.0289034699306423</v>
      </c>
    </row>
    <row r="130" spans="1:9" x14ac:dyDescent="0.2">
      <c r="A130" s="4">
        <f>IF('True_Odds_Calculator_3-way'!A129="","",'True_Odds_Calculator_3-way'!A129)</f>
        <v>2.83</v>
      </c>
      <c r="B130" s="4">
        <f>IF('True_Odds_Calculator_3-way'!B129="","",'True_Odds_Calculator_3-way'!B129)</f>
        <v>3.41</v>
      </c>
      <c r="C130" s="4">
        <f>IF('True_Odds_Calculator_3-way'!C129="","",'True_Odds_Calculator_3-way'!C129)</f>
        <v>2.63</v>
      </c>
      <c r="D130" s="4">
        <f t="shared" si="5"/>
        <v>2.6840159306302791E-2</v>
      </c>
      <c r="E130" s="4">
        <f t="shared" si="6"/>
        <v>2.9035147190770911</v>
      </c>
      <c r="F130" s="4">
        <f t="shared" si="7"/>
        <v>3.5173071112312386</v>
      </c>
      <c r="G130" s="4">
        <f t="shared" si="8"/>
        <v>2.6933747661673957</v>
      </c>
      <c r="I130" s="4">
        <f t="shared" si="9"/>
        <v>1.0268401593063028</v>
      </c>
    </row>
    <row r="131" spans="1:9" x14ac:dyDescent="0.2">
      <c r="A131" s="4">
        <f>IF('True_Odds_Calculator_3-way'!A130="","",'True_Odds_Calculator_3-way'!A130)</f>
        <v>1.69</v>
      </c>
      <c r="B131" s="4">
        <f>IF('True_Odds_Calculator_3-way'!B130="","",'True_Odds_Calculator_3-way'!B130)</f>
        <v>3.79</v>
      </c>
      <c r="C131" s="4">
        <f>IF('True_Odds_Calculator_3-way'!C130="","",'True_Odds_Calculator_3-way'!C130)</f>
        <v>5.67</v>
      </c>
      <c r="D131" s="4">
        <f t="shared" ref="D131:D194" si="10">IF(A131="","",((1/A131)+(1/B131)+(1/C131))-1)</f>
        <v>3.1935062108934043E-2</v>
      </c>
      <c r="E131" s="4">
        <f t="shared" ref="E131:E194" si="11">IF(A131="","",(3*A131)/(3-($D131*A131)))</f>
        <v>1.7209602206301604</v>
      </c>
      <c r="F131" s="4">
        <f t="shared" ref="F131:F194" si="12">IF(B131="","",(3*B131)/(3-($D131*B131)))</f>
        <v>3.9493344302704783</v>
      </c>
      <c r="G131" s="4">
        <f t="shared" ref="G131:G194" si="13">IF(C131="","",(3*C131)/(3-($D131*C131)))</f>
        <v>6.0342083253556238</v>
      </c>
      <c r="I131" s="4">
        <f t="shared" ref="I131:I194" si="14">IF(A131="","",D131+1)</f>
        <v>1.031935062108934</v>
      </c>
    </row>
    <row r="132" spans="1:9" x14ac:dyDescent="0.2">
      <c r="A132" s="4">
        <f>IF('True_Odds_Calculator_3-way'!A131="","",'True_Odds_Calculator_3-way'!A131)</f>
        <v>4.74</v>
      </c>
      <c r="B132" s="4">
        <f>IF('True_Odds_Calculator_3-way'!B131="","",'True_Odds_Calculator_3-way'!B131)</f>
        <v>4.16</v>
      </c>
      <c r="C132" s="4">
        <f>IF('True_Odds_Calculator_3-way'!C131="","",'True_Odds_Calculator_3-way'!C131)</f>
        <v>1.72</v>
      </c>
      <c r="D132" s="4">
        <f t="shared" si="10"/>
        <v>3.2750428356845829E-2</v>
      </c>
      <c r="E132" s="4">
        <f t="shared" si="11"/>
        <v>4.9986589926881306</v>
      </c>
      <c r="F132" s="4">
        <f t="shared" si="12"/>
        <v>4.3579097988799562</v>
      </c>
      <c r="G132" s="4">
        <f t="shared" si="13"/>
        <v>1.7529143183513436</v>
      </c>
      <c r="I132" s="4">
        <f t="shared" si="14"/>
        <v>1.0327504283568458</v>
      </c>
    </row>
    <row r="133" spans="1:9" x14ac:dyDescent="0.2">
      <c r="A133" s="4">
        <f>IF('True_Odds_Calculator_3-way'!A132="","",'True_Odds_Calculator_3-way'!A132)</f>
        <v>2.31</v>
      </c>
      <c r="B133" s="4">
        <f>IF('True_Odds_Calculator_3-way'!B132="","",'True_Odds_Calculator_3-way'!B132)</f>
        <v>3.44</v>
      </c>
      <c r="C133" s="4">
        <f>IF('True_Odds_Calculator_3-way'!C132="","",'True_Odds_Calculator_3-way'!C132)</f>
        <v>3.29</v>
      </c>
      <c r="D133" s="4">
        <f t="shared" si="10"/>
        <v>2.7549475100192566E-2</v>
      </c>
      <c r="E133" s="4">
        <f t="shared" si="11"/>
        <v>2.3600642695072866</v>
      </c>
      <c r="F133" s="4">
        <f t="shared" si="12"/>
        <v>3.5522146922460411</v>
      </c>
      <c r="G133" s="4">
        <f t="shared" si="13"/>
        <v>3.3924960971421032</v>
      </c>
      <c r="I133" s="4">
        <f t="shared" si="14"/>
        <v>1.0275494751001926</v>
      </c>
    </row>
    <row r="134" spans="1:9" x14ac:dyDescent="0.2">
      <c r="A134" s="4">
        <f>IF('True_Odds_Calculator_3-way'!A133="","",'True_Odds_Calculator_3-way'!A133)</f>
        <v>2.31</v>
      </c>
      <c r="B134" s="4">
        <f>IF('True_Odds_Calculator_3-way'!B133="","",'True_Odds_Calculator_3-way'!B133)</f>
        <v>3.58</v>
      </c>
      <c r="C134" s="4">
        <f>IF('True_Odds_Calculator_3-way'!C133="","",'True_Odds_Calculator_3-way'!C133)</f>
        <v>3.16</v>
      </c>
      <c r="D134" s="4">
        <f t="shared" si="10"/>
        <v>2.8685738041511977E-2</v>
      </c>
      <c r="E134" s="4">
        <f t="shared" si="11"/>
        <v>2.3621757818789777</v>
      </c>
      <c r="F134" s="4">
        <f t="shared" si="12"/>
        <v>3.706893056029438</v>
      </c>
      <c r="G134" s="4">
        <f t="shared" si="13"/>
        <v>3.2584563575176619</v>
      </c>
      <c r="I134" s="4">
        <f t="shared" si="14"/>
        <v>1.028685738041512</v>
      </c>
    </row>
    <row r="135" spans="1:9" x14ac:dyDescent="0.2">
      <c r="A135" s="4">
        <f>IF('True_Odds_Calculator_3-way'!A134="","",'True_Odds_Calculator_3-way'!A134)</f>
        <v>3.06</v>
      </c>
      <c r="B135" s="4">
        <f>IF('True_Odds_Calculator_3-way'!B134="","",'True_Odds_Calculator_3-way'!B134)</f>
        <v>2.86</v>
      </c>
      <c r="C135" s="4">
        <f>IF('True_Odds_Calculator_3-way'!C134="","",'True_Odds_Calculator_3-way'!C134)</f>
        <v>2.81</v>
      </c>
      <c r="D135" s="4">
        <f t="shared" si="10"/>
        <v>3.2319621392261189E-2</v>
      </c>
      <c r="E135" s="4">
        <f t="shared" si="11"/>
        <v>3.1643148469765983</v>
      </c>
      <c r="F135" s="4">
        <f t="shared" si="12"/>
        <v>2.950921955269302</v>
      </c>
      <c r="G135" s="4">
        <f t="shared" si="13"/>
        <v>2.8977219006632997</v>
      </c>
      <c r="I135" s="4">
        <f t="shared" si="14"/>
        <v>1.0323196213922612</v>
      </c>
    </row>
    <row r="136" spans="1:9" x14ac:dyDescent="0.2">
      <c r="A136" s="4">
        <f>IF('True_Odds_Calculator_3-way'!A135="","",'True_Odds_Calculator_3-way'!A135)</f>
        <v>5.2</v>
      </c>
      <c r="B136" s="4">
        <f>IF('True_Odds_Calculator_3-way'!B135="","",'True_Odds_Calculator_3-way'!B135)</f>
        <v>3.22</v>
      </c>
      <c r="C136" s="4">
        <f>IF('True_Odds_Calculator_3-way'!C135="","",'True_Odds_Calculator_3-way'!C135)</f>
        <v>1.88</v>
      </c>
      <c r="D136" s="4">
        <f t="shared" si="10"/>
        <v>3.4781592135893602E-2</v>
      </c>
      <c r="E136" s="4">
        <f t="shared" si="11"/>
        <v>5.533610845474489</v>
      </c>
      <c r="F136" s="4">
        <f t="shared" si="12"/>
        <v>3.344871555109743</v>
      </c>
      <c r="G136" s="4">
        <f t="shared" si="13"/>
        <v>1.9218904160439192</v>
      </c>
      <c r="I136" s="4">
        <f t="shared" si="14"/>
        <v>1.0347815921358936</v>
      </c>
    </row>
    <row r="137" spans="1:9" x14ac:dyDescent="0.2">
      <c r="A137" s="4">
        <f>IF('True_Odds_Calculator_3-way'!A136="","",'True_Odds_Calculator_3-way'!A136)</f>
        <v>1.63</v>
      </c>
      <c r="B137" s="4">
        <f>IF('True_Odds_Calculator_3-way'!B136="","",'True_Odds_Calculator_3-way'!B136)</f>
        <v>4.1900000000000004</v>
      </c>
      <c r="C137" s="4">
        <f>IF('True_Odds_Calculator_3-way'!C136="","",'True_Odds_Calculator_3-way'!C136)</f>
        <v>5.58</v>
      </c>
      <c r="D137" s="4">
        <f t="shared" si="10"/>
        <v>3.1371886536261107E-2</v>
      </c>
      <c r="E137" s="4">
        <f t="shared" si="11"/>
        <v>1.6582657899062943</v>
      </c>
      <c r="F137" s="4">
        <f t="shared" si="12"/>
        <v>4.3820021029775216</v>
      </c>
      <c r="G137" s="4">
        <f t="shared" si="13"/>
        <v>5.9257793520997675</v>
      </c>
      <c r="I137" s="4">
        <f t="shared" si="14"/>
        <v>1.0313718865362611</v>
      </c>
    </row>
    <row r="138" spans="1:9" x14ac:dyDescent="0.2">
      <c r="A138" s="4">
        <f>IF('True_Odds_Calculator_3-way'!A137="","",'True_Odds_Calculator_3-way'!A137)</f>
        <v>2.12</v>
      </c>
      <c r="B138" s="4">
        <f>IF('True_Odds_Calculator_3-way'!B137="","",'True_Odds_Calculator_3-way'!B137)</f>
        <v>3.36</v>
      </c>
      <c r="C138" s="4">
        <f>IF('True_Odds_Calculator_3-way'!C137="","",'True_Odds_Calculator_3-way'!C137)</f>
        <v>3.79</v>
      </c>
      <c r="D138" s="4">
        <f t="shared" si="10"/>
        <v>3.3169403570658007E-2</v>
      </c>
      <c r="E138" s="4">
        <f t="shared" si="11"/>
        <v>2.1708849169265947</v>
      </c>
      <c r="F138" s="4">
        <f t="shared" si="12"/>
        <v>3.4896391595510141</v>
      </c>
      <c r="G138" s="4">
        <f t="shared" si="13"/>
        <v>3.9557623162266053</v>
      </c>
      <c r="I138" s="4">
        <f t="shared" si="14"/>
        <v>1.033169403570658</v>
      </c>
    </row>
    <row r="139" spans="1:9" x14ac:dyDescent="0.2">
      <c r="A139" s="4">
        <f>IF('True_Odds_Calculator_3-way'!A138="","",'True_Odds_Calculator_3-way'!A138)</f>
        <v>2.06</v>
      </c>
      <c r="B139" s="4">
        <f>IF('True_Odds_Calculator_3-way'!B138="","",'True_Odds_Calculator_3-way'!B138)</f>
        <v>3.4</v>
      </c>
      <c r="C139" s="4">
        <f>IF('True_Odds_Calculator_3-way'!C138="","",'True_Odds_Calculator_3-way'!C138)</f>
        <v>3.76</v>
      </c>
      <c r="D139" s="4">
        <f t="shared" si="10"/>
        <v>4.551198707121773E-2</v>
      </c>
      <c r="E139" s="4">
        <f t="shared" si="11"/>
        <v>2.126455046962004</v>
      </c>
      <c r="F139" s="4">
        <f t="shared" si="12"/>
        <v>3.5849105917713939</v>
      </c>
      <c r="G139" s="4">
        <f t="shared" si="13"/>
        <v>3.9874509423906201</v>
      </c>
      <c r="I139" s="4">
        <f t="shared" si="14"/>
        <v>1.0455119870712177</v>
      </c>
    </row>
    <row r="140" spans="1:9" x14ac:dyDescent="0.2">
      <c r="A140" s="4">
        <f>IF('True_Odds_Calculator_3-way'!A139="","",'True_Odds_Calculator_3-way'!A139)</f>
        <v>2.64</v>
      </c>
      <c r="B140" s="4">
        <f>IF('True_Odds_Calculator_3-way'!B139="","",'True_Odds_Calculator_3-way'!B139)</f>
        <v>2.92</v>
      </c>
      <c r="C140" s="4">
        <f>IF('True_Odds_Calculator_3-way'!C139="","",'True_Odds_Calculator_3-way'!C139)</f>
        <v>3.1</v>
      </c>
      <c r="D140" s="4">
        <f t="shared" si="10"/>
        <v>4.3834277373826502E-2</v>
      </c>
      <c r="E140" s="4">
        <f t="shared" si="11"/>
        <v>2.7459216315924935</v>
      </c>
      <c r="F140" s="4">
        <f t="shared" si="12"/>
        <v>3.050135123176517</v>
      </c>
      <c r="G140" s="4">
        <f t="shared" si="13"/>
        <v>3.2470777503206683</v>
      </c>
      <c r="I140" s="4">
        <f t="shared" si="14"/>
        <v>1.0438342773738265</v>
      </c>
    </row>
    <row r="141" spans="1:9" x14ac:dyDescent="0.2">
      <c r="A141" s="4">
        <f>IF('True_Odds_Calculator_3-way'!A140="","",'True_Odds_Calculator_3-way'!A140)</f>
        <v>1.97</v>
      </c>
      <c r="B141" s="4">
        <f>IF('True_Odds_Calculator_3-way'!B140="","",'True_Odds_Calculator_3-way'!B140)</f>
        <v>3.2</v>
      </c>
      <c r="C141" s="4">
        <f>IF('True_Odds_Calculator_3-way'!C140="","",'True_Odds_Calculator_3-way'!C140)</f>
        <v>4.4000000000000004</v>
      </c>
      <c r="D141" s="4">
        <f t="shared" si="10"/>
        <v>4.7386940470696803E-2</v>
      </c>
      <c r="E141" s="4">
        <f t="shared" si="11"/>
        <v>2.0332701292100785</v>
      </c>
      <c r="F141" s="4">
        <f t="shared" si="12"/>
        <v>3.3703583695159103</v>
      </c>
      <c r="G141" s="4">
        <f t="shared" si="13"/>
        <v>4.7286448152020739</v>
      </c>
      <c r="I141" s="4">
        <f t="shared" si="14"/>
        <v>1.0473869404706968</v>
      </c>
    </row>
    <row r="142" spans="1:9" x14ac:dyDescent="0.2">
      <c r="A142" s="4">
        <f>IF('True_Odds_Calculator_3-way'!A141="","",'True_Odds_Calculator_3-way'!A141)</f>
        <v>2.2400000000000002</v>
      </c>
      <c r="B142" s="4">
        <f>IF('True_Odds_Calculator_3-way'!B141="","",'True_Odds_Calculator_3-way'!B141)</f>
        <v>3.12</v>
      </c>
      <c r="C142" s="4">
        <f>IF('True_Odds_Calculator_3-way'!C141="","",'True_Odds_Calculator_3-way'!C141)</f>
        <v>3.6</v>
      </c>
      <c r="D142" s="4">
        <f t="shared" si="10"/>
        <v>4.471916971916956E-2</v>
      </c>
      <c r="E142" s="4">
        <f t="shared" si="11"/>
        <v>2.3173779768922422</v>
      </c>
      <c r="F142" s="4">
        <f t="shared" si="12"/>
        <v>3.2721824538038944</v>
      </c>
      <c r="G142" s="4">
        <f t="shared" si="13"/>
        <v>3.8041416682794655</v>
      </c>
      <c r="I142" s="4">
        <f t="shared" si="14"/>
        <v>1.0447191697191696</v>
      </c>
    </row>
    <row r="143" spans="1:9" x14ac:dyDescent="0.2">
      <c r="A143" s="4">
        <f>IF('True_Odds_Calculator_3-way'!A142="","",'True_Odds_Calculator_3-way'!A142)</f>
        <v>1.98</v>
      </c>
      <c r="B143" s="4">
        <f>IF('True_Odds_Calculator_3-way'!B142="","",'True_Odds_Calculator_3-way'!B142)</f>
        <v>3.9</v>
      </c>
      <c r="C143" s="4">
        <f>IF('True_Odds_Calculator_3-way'!C142="","",'True_Odds_Calculator_3-way'!C142)</f>
        <v>3.75</v>
      </c>
      <c r="D143" s="4">
        <f t="shared" si="10"/>
        <v>2.8127428127428189E-2</v>
      </c>
      <c r="E143" s="4">
        <f t="shared" si="11"/>
        <v>2.0174521893614794</v>
      </c>
      <c r="F143" s="4">
        <f t="shared" si="12"/>
        <v>4.0480184525057661</v>
      </c>
      <c r="G143" s="4">
        <f t="shared" si="13"/>
        <v>3.8866519025568755</v>
      </c>
      <c r="I143" s="4">
        <f t="shared" si="14"/>
        <v>1.0281274281274282</v>
      </c>
    </row>
    <row r="144" spans="1:9" x14ac:dyDescent="0.2">
      <c r="A144" s="4">
        <f>IF('True_Odds_Calculator_3-way'!A143="","",'True_Odds_Calculator_3-way'!A143)</f>
        <v>2.4900000000000002</v>
      </c>
      <c r="B144" s="4">
        <f>IF('True_Odds_Calculator_3-way'!B143="","",'True_Odds_Calculator_3-way'!B143)</f>
        <v>3.53</v>
      </c>
      <c r="C144" s="4">
        <f>IF('True_Odds_Calculator_3-way'!C143="","",'True_Odds_Calculator_3-way'!C143)</f>
        <v>2.92</v>
      </c>
      <c r="D144" s="4">
        <f t="shared" si="10"/>
        <v>2.735829810763879E-2</v>
      </c>
      <c r="E144" s="4">
        <f t="shared" si="11"/>
        <v>2.5478551336332438</v>
      </c>
      <c r="F144" s="4">
        <f t="shared" si="12"/>
        <v>3.6474161524766391</v>
      </c>
      <c r="G144" s="4">
        <f t="shared" si="13"/>
        <v>2.9998831180549721</v>
      </c>
      <c r="I144" s="4">
        <f t="shared" si="14"/>
        <v>1.0273582981076388</v>
      </c>
    </row>
    <row r="145" spans="1:9" x14ac:dyDescent="0.2">
      <c r="A145" s="4">
        <f>IF('True_Odds_Calculator_3-way'!A144="","",'True_Odds_Calculator_3-way'!A144)</f>
        <v>2.3199999999999998</v>
      </c>
      <c r="B145" s="4">
        <f>IF('True_Odds_Calculator_3-way'!B144="","",'True_Odds_Calculator_3-way'!B144)</f>
        <v>3.59</v>
      </c>
      <c r="C145" s="4">
        <f>IF('True_Odds_Calculator_3-way'!C144="","",'True_Odds_Calculator_3-way'!C144)</f>
        <v>3.15</v>
      </c>
      <c r="D145" s="4">
        <f t="shared" si="10"/>
        <v>2.7046332252364413E-2</v>
      </c>
      <c r="E145" s="4">
        <f t="shared" si="11"/>
        <v>2.3695613428741398</v>
      </c>
      <c r="F145" s="4">
        <f t="shared" si="12"/>
        <v>3.7100783335108858</v>
      </c>
      <c r="G145" s="4">
        <f t="shared" si="13"/>
        <v>3.2420704194371419</v>
      </c>
      <c r="I145" s="4">
        <f t="shared" si="14"/>
        <v>1.0270463322523644</v>
      </c>
    </row>
    <row r="146" spans="1:9" x14ac:dyDescent="0.2">
      <c r="A146" s="4">
        <f>IF('True_Odds_Calculator_3-way'!A145="","",'True_Odds_Calculator_3-way'!A145)</f>
        <v>3.01</v>
      </c>
      <c r="B146" s="4">
        <f>IF('True_Odds_Calculator_3-way'!B145="","",'True_Odds_Calculator_3-way'!B145)</f>
        <v>2.99</v>
      </c>
      <c r="C146" s="4">
        <f>IF('True_Odds_Calculator_3-way'!C145="","",'True_Odds_Calculator_3-way'!C145)</f>
        <v>2.73</v>
      </c>
      <c r="D146" s="4">
        <f t="shared" si="10"/>
        <v>3.2974440456745802E-2</v>
      </c>
      <c r="E146" s="4">
        <f t="shared" si="11"/>
        <v>3.1129913104301736</v>
      </c>
      <c r="F146" s="4">
        <f t="shared" si="12"/>
        <v>3.0916041023370497</v>
      </c>
      <c r="G146" s="4">
        <f t="shared" si="13"/>
        <v>2.8144525481502582</v>
      </c>
      <c r="I146" s="4">
        <f t="shared" si="14"/>
        <v>1.0329744404567458</v>
      </c>
    </row>
    <row r="147" spans="1:9" x14ac:dyDescent="0.2">
      <c r="A147" s="4">
        <f>IF('True_Odds_Calculator_3-way'!A146="","",'True_Odds_Calculator_3-way'!A146)</f>
        <v>1.72</v>
      </c>
      <c r="B147" s="4">
        <f>IF('True_Odds_Calculator_3-way'!B146="","",'True_Odds_Calculator_3-way'!B146)</f>
        <v>3.65</v>
      </c>
      <c r="C147" s="4">
        <f>IF('True_Odds_Calculator_3-way'!C146="","",'True_Odds_Calculator_3-way'!C146)</f>
        <v>5.51</v>
      </c>
      <c r="D147" s="4">
        <f t="shared" si="10"/>
        <v>3.6856154843722955E-2</v>
      </c>
      <c r="E147" s="4">
        <f t="shared" si="11"/>
        <v>1.757129664653897</v>
      </c>
      <c r="F147" s="4">
        <f t="shared" si="12"/>
        <v>3.8213559242145938</v>
      </c>
      <c r="G147" s="4">
        <f t="shared" si="13"/>
        <v>5.9100670422368378</v>
      </c>
      <c r="I147" s="4">
        <f t="shared" si="14"/>
        <v>1.036856154843723</v>
      </c>
    </row>
    <row r="148" spans="1:9" x14ac:dyDescent="0.2">
      <c r="A148" s="4">
        <f>IF('True_Odds_Calculator_3-way'!A147="","",'True_Odds_Calculator_3-way'!A147)</f>
        <v>3</v>
      </c>
      <c r="B148" s="4">
        <f>IF('True_Odds_Calculator_3-way'!B147="","",'True_Odds_Calculator_3-way'!B147)</f>
        <v>3.01</v>
      </c>
      <c r="C148" s="4">
        <f>IF('True_Odds_Calculator_3-way'!C147="","",'True_Odds_Calculator_3-way'!C147)</f>
        <v>2.73</v>
      </c>
      <c r="D148" s="4">
        <f t="shared" si="10"/>
        <v>3.1859613254962005E-2</v>
      </c>
      <c r="E148" s="4">
        <f t="shared" si="11"/>
        <v>3.0987241531016272</v>
      </c>
      <c r="F148" s="4">
        <f t="shared" si="12"/>
        <v>3.1093943139678615</v>
      </c>
      <c r="G148" s="4">
        <f t="shared" si="13"/>
        <v>2.8115120549257537</v>
      </c>
      <c r="I148" s="4">
        <f t="shared" si="14"/>
        <v>1.031859613254962</v>
      </c>
    </row>
    <row r="149" spans="1:9" x14ac:dyDescent="0.2">
      <c r="A149" s="4">
        <f>IF('True_Odds_Calculator_3-way'!A148="","",'True_Odds_Calculator_3-way'!A148)</f>
        <v>1.81</v>
      </c>
      <c r="B149" s="4">
        <f>IF('True_Odds_Calculator_3-way'!B148="","",'True_Odds_Calculator_3-way'!B148)</f>
        <v>3.77</v>
      </c>
      <c r="C149" s="4">
        <f>IF('True_Odds_Calculator_3-way'!C148="","",'True_Odds_Calculator_3-way'!C148)</f>
        <v>4.6900000000000004</v>
      </c>
      <c r="D149" s="4">
        <f t="shared" si="10"/>
        <v>3.0957793439915227E-2</v>
      </c>
      <c r="E149" s="4">
        <f t="shared" si="11"/>
        <v>1.8444504024568888</v>
      </c>
      <c r="F149" s="4">
        <f t="shared" si="12"/>
        <v>3.9226035039371099</v>
      </c>
      <c r="G149" s="4">
        <f t="shared" si="13"/>
        <v>4.928527681197564</v>
      </c>
      <c r="I149" s="4">
        <f t="shared" si="14"/>
        <v>1.0309577934399152</v>
      </c>
    </row>
    <row r="150" spans="1:9" x14ac:dyDescent="0.2">
      <c r="A150" s="4">
        <f>IF('True_Odds_Calculator_3-way'!A149="","",'True_Odds_Calculator_3-way'!A149)</f>
        <v>1.48</v>
      </c>
      <c r="B150" s="4">
        <f>IF('True_Odds_Calculator_3-way'!B149="","",'True_Odds_Calculator_3-way'!B149)</f>
        <v>4.5</v>
      </c>
      <c r="C150" s="4">
        <f>IF('True_Odds_Calculator_3-way'!C149="","",'True_Odds_Calculator_3-way'!C149)</f>
        <v>7.42</v>
      </c>
      <c r="D150" s="4">
        <f t="shared" si="10"/>
        <v>3.2668787385768505E-2</v>
      </c>
      <c r="E150" s="4">
        <f t="shared" si="11"/>
        <v>1.5042432900819434</v>
      </c>
      <c r="F150" s="4">
        <f t="shared" si="12"/>
        <v>4.7318770267854857</v>
      </c>
      <c r="G150" s="4">
        <f t="shared" si="13"/>
        <v>8.0722437600731798</v>
      </c>
      <c r="I150" s="4">
        <f t="shared" si="14"/>
        <v>1.0326687873857685</v>
      </c>
    </row>
    <row r="151" spans="1:9" x14ac:dyDescent="0.2">
      <c r="A151" s="4">
        <f>IF('True_Odds_Calculator_3-way'!A150="","",'True_Odds_Calculator_3-way'!A150)</f>
        <v>8.43</v>
      </c>
      <c r="B151" s="4">
        <f>IF('True_Odds_Calculator_3-way'!B150="","",'True_Odds_Calculator_3-way'!B150)</f>
        <v>4.71</v>
      </c>
      <c r="C151" s="4">
        <f>IF('True_Odds_Calculator_3-way'!C150="","",'True_Odds_Calculator_3-way'!C150)</f>
        <v>1.4</v>
      </c>
      <c r="D151" s="4">
        <f t="shared" si="10"/>
        <v>4.5223901379125131E-2</v>
      </c>
      <c r="E151" s="4">
        <f t="shared" si="11"/>
        <v>9.6572330977547107</v>
      </c>
      <c r="F151" s="4">
        <f t="shared" si="12"/>
        <v>5.0699760307331978</v>
      </c>
      <c r="G151" s="4">
        <f t="shared" si="13"/>
        <v>1.4301832849894023</v>
      </c>
      <c r="I151" s="4">
        <f t="shared" si="14"/>
        <v>1.0452239013791251</v>
      </c>
    </row>
    <row r="152" spans="1:9" x14ac:dyDescent="0.2">
      <c r="A152" s="4">
        <f>IF('True_Odds_Calculator_3-way'!A151="","",'True_Odds_Calculator_3-way'!A151)</f>
        <v>1.74</v>
      </c>
      <c r="B152" s="4">
        <f>IF('True_Odds_Calculator_3-way'!B151="","",'True_Odds_Calculator_3-way'!B151)</f>
        <v>3.71</v>
      </c>
      <c r="C152" s="4">
        <f>IF('True_Odds_Calculator_3-way'!C151="","",'True_Odds_Calculator_3-way'!C151)</f>
        <v>5.08</v>
      </c>
      <c r="D152" s="4">
        <f t="shared" si="10"/>
        <v>4.1104816354689433E-2</v>
      </c>
      <c r="E152" s="4">
        <f t="shared" si="11"/>
        <v>1.782496121932079</v>
      </c>
      <c r="F152" s="4">
        <f t="shared" si="12"/>
        <v>3.9086902820033278</v>
      </c>
      <c r="G152" s="4">
        <f t="shared" si="13"/>
        <v>5.4600415845461407</v>
      </c>
      <c r="I152" s="4">
        <f t="shared" si="14"/>
        <v>1.0411048163546894</v>
      </c>
    </row>
    <row r="153" spans="1:9" x14ac:dyDescent="0.2">
      <c r="A153" s="4">
        <f>IF('True_Odds_Calculator_3-way'!A152="","",'True_Odds_Calculator_3-way'!A152)</f>
        <v>2.56</v>
      </c>
      <c r="B153" s="4">
        <f>IF('True_Odds_Calculator_3-way'!B152="","",'True_Odds_Calculator_3-way'!B152)</f>
        <v>3.23</v>
      </c>
      <c r="C153" s="4">
        <f>IF('True_Odds_Calculator_3-way'!C152="","",'True_Odds_Calculator_3-way'!C152)</f>
        <v>3.06</v>
      </c>
      <c r="D153" s="4">
        <f t="shared" si="10"/>
        <v>2.7019908840729245E-2</v>
      </c>
      <c r="E153" s="4">
        <f t="shared" si="11"/>
        <v>2.6204189710701509</v>
      </c>
      <c r="F153" s="4">
        <f t="shared" si="12"/>
        <v>3.3267808288580398</v>
      </c>
      <c r="G153" s="4">
        <f t="shared" si="13"/>
        <v>3.1467246987985766</v>
      </c>
      <c r="I153" s="4">
        <f t="shared" si="14"/>
        <v>1.0270199088407292</v>
      </c>
    </row>
    <row r="154" spans="1:9" x14ac:dyDescent="0.2">
      <c r="A154" s="4">
        <f>IF('True_Odds_Calculator_3-way'!A153="","",'True_Odds_Calculator_3-way'!A153)</f>
        <v>2.59</v>
      </c>
      <c r="B154" s="4">
        <f>IF('True_Odds_Calculator_3-way'!B153="","",'True_Odds_Calculator_3-way'!B153)</f>
        <v>3.27</v>
      </c>
      <c r="C154" s="4">
        <f>IF('True_Odds_Calculator_3-way'!C153="","",'True_Odds_Calculator_3-way'!C153)</f>
        <v>2.98</v>
      </c>
      <c r="D154" s="4">
        <f t="shared" si="10"/>
        <v>2.7481253452560583E-2</v>
      </c>
      <c r="E154" s="4">
        <f t="shared" si="11"/>
        <v>2.6529423360315376</v>
      </c>
      <c r="F154" s="4">
        <f t="shared" si="12"/>
        <v>3.3709761277919155</v>
      </c>
      <c r="G154" s="4">
        <f t="shared" si="13"/>
        <v>3.0636311410464394</v>
      </c>
      <c r="I154" s="4">
        <f t="shared" si="14"/>
        <v>1.0274812534525606</v>
      </c>
    </row>
    <row r="155" spans="1:9" x14ac:dyDescent="0.2">
      <c r="A155" s="4">
        <f>IF('True_Odds_Calculator_3-way'!A154="","",'True_Odds_Calculator_3-way'!A154)</f>
        <v>1.33</v>
      </c>
      <c r="B155" s="4">
        <f>IF('True_Odds_Calculator_3-way'!B154="","",'True_Odds_Calculator_3-way'!B154)</f>
        <v>5.66</v>
      </c>
      <c r="C155" s="4">
        <f>IF('True_Odds_Calculator_3-way'!C154="","",'True_Odds_Calculator_3-way'!C154)</f>
        <v>9.75</v>
      </c>
      <c r="D155" s="4">
        <f t="shared" si="10"/>
        <v>3.1122247041904805E-2</v>
      </c>
      <c r="E155" s="4">
        <f t="shared" si="11"/>
        <v>1.3486074511203019</v>
      </c>
      <c r="F155" s="4">
        <f t="shared" si="12"/>
        <v>6.0130713510339788</v>
      </c>
      <c r="G155" s="4">
        <f t="shared" si="13"/>
        <v>10.847161088025851</v>
      </c>
      <c r="I155" s="4">
        <f t="shared" si="14"/>
        <v>1.0311222470419048</v>
      </c>
    </row>
    <row r="156" spans="1:9" x14ac:dyDescent="0.2">
      <c r="A156" s="4">
        <f>IF('True_Odds_Calculator_3-way'!A155="","",'True_Odds_Calculator_3-way'!A155)</f>
        <v>1.86</v>
      </c>
      <c r="B156" s="4">
        <f>IF('True_Odds_Calculator_3-way'!B155="","",'True_Odds_Calculator_3-way'!B155)</f>
        <v>3.92</v>
      </c>
      <c r="C156" s="4">
        <f>IF('True_Odds_Calculator_3-way'!C155="","",'True_Odds_Calculator_3-way'!C155)</f>
        <v>4.22</v>
      </c>
      <c r="D156" s="4">
        <f t="shared" si="10"/>
        <v>2.9703274063026752E-2</v>
      </c>
      <c r="E156" s="4">
        <f t="shared" si="11"/>
        <v>1.8948964700866688</v>
      </c>
      <c r="F156" s="4">
        <f t="shared" si="12"/>
        <v>4.078287633853714</v>
      </c>
      <c r="G156" s="4">
        <f t="shared" si="13"/>
        <v>4.4040110566657935</v>
      </c>
      <c r="I156" s="4">
        <f t="shared" si="14"/>
        <v>1.0297032740630268</v>
      </c>
    </row>
    <row r="157" spans="1:9" x14ac:dyDescent="0.2">
      <c r="A157" s="4">
        <f>IF('True_Odds_Calculator_3-way'!A156="","",'True_Odds_Calculator_3-way'!A156)</f>
        <v>1.48</v>
      </c>
      <c r="B157" s="4">
        <f>IF('True_Odds_Calculator_3-way'!B156="","",'True_Odds_Calculator_3-way'!B156)</f>
        <v>4.83</v>
      </c>
      <c r="C157" s="4">
        <f>IF('True_Odds_Calculator_3-way'!C156="","",'True_Odds_Calculator_3-way'!C156)</f>
        <v>6.78</v>
      </c>
      <c r="D157" s="4">
        <f t="shared" si="10"/>
        <v>3.0207638518527258E-2</v>
      </c>
      <c r="E157" s="4">
        <f t="shared" si="11"/>
        <v>1.5023892582697795</v>
      </c>
      <c r="F157" s="4">
        <f t="shared" si="12"/>
        <v>5.0769120538205881</v>
      </c>
      <c r="G157" s="4">
        <f t="shared" si="13"/>
        <v>7.2767804378846614</v>
      </c>
      <c r="I157" s="4">
        <f t="shared" si="14"/>
        <v>1.0302076385185273</v>
      </c>
    </row>
    <row r="158" spans="1:9" x14ac:dyDescent="0.2">
      <c r="A158" s="4">
        <f>IF('True_Odds_Calculator_3-way'!A157="","",'True_Odds_Calculator_3-way'!A157)</f>
        <v>3.06</v>
      </c>
      <c r="B158" s="4">
        <f>IF('True_Odds_Calculator_3-way'!B157="","",'True_Odds_Calculator_3-way'!B157)</f>
        <v>3.86</v>
      </c>
      <c r="C158" s="4">
        <f>IF('True_Odds_Calculator_3-way'!C157="","",'True_Odds_Calculator_3-way'!C157)</f>
        <v>2.2599999999999998</v>
      </c>
      <c r="D158" s="4">
        <f t="shared" si="10"/>
        <v>2.8342619240063094E-2</v>
      </c>
      <c r="E158" s="4">
        <f t="shared" si="11"/>
        <v>3.1510965358915657</v>
      </c>
      <c r="F158" s="4">
        <f t="shared" si="12"/>
        <v>4.0060921802946003</v>
      </c>
      <c r="G158" s="4">
        <f t="shared" si="13"/>
        <v>2.3093070300963578</v>
      </c>
      <c r="I158" s="4">
        <f t="shared" si="14"/>
        <v>1.0283426192400631</v>
      </c>
    </row>
    <row r="159" spans="1:9" x14ac:dyDescent="0.2">
      <c r="A159" s="4">
        <f>IF('True_Odds_Calculator_3-way'!A158="","",'True_Odds_Calculator_3-way'!A158)</f>
        <v>3.15</v>
      </c>
      <c r="B159" s="4">
        <f>IF('True_Odds_Calculator_3-way'!B158="","",'True_Odds_Calculator_3-way'!B158)</f>
        <v>3.14</v>
      </c>
      <c r="C159" s="4">
        <f>IF('True_Odds_Calculator_3-way'!C158="","",'True_Odds_Calculator_3-way'!C158)</f>
        <v>2.5499999999999998</v>
      </c>
      <c r="D159" s="4">
        <f t="shared" si="10"/>
        <v>2.8088517785033407E-2</v>
      </c>
      <c r="E159" s="4">
        <f t="shared" si="11"/>
        <v>3.2457260145286551</v>
      </c>
      <c r="F159" s="4">
        <f t="shared" si="12"/>
        <v>3.2351100194321707</v>
      </c>
      <c r="G159" s="4">
        <f t="shared" si="13"/>
        <v>2.6123709845310907</v>
      </c>
      <c r="I159" s="4">
        <f t="shared" si="14"/>
        <v>1.0280885177850334</v>
      </c>
    </row>
    <row r="160" spans="1:9" x14ac:dyDescent="0.2">
      <c r="A160" s="4">
        <f>IF('True_Odds_Calculator_3-way'!A159="","",'True_Odds_Calculator_3-way'!A159)</f>
        <v>4.92</v>
      </c>
      <c r="B160" s="4">
        <f>IF('True_Odds_Calculator_3-way'!B159="","",'True_Odds_Calculator_3-way'!B159)</f>
        <v>3.43</v>
      </c>
      <c r="C160" s="4">
        <f>IF('True_Odds_Calculator_3-way'!C159="","",'True_Odds_Calculator_3-way'!C159)</f>
        <v>1.87</v>
      </c>
      <c r="D160" s="4">
        <f t="shared" si="10"/>
        <v>2.9556580313468306E-2</v>
      </c>
      <c r="E160" s="4">
        <f t="shared" si="11"/>
        <v>5.1706351191606217</v>
      </c>
      <c r="F160" s="4">
        <f t="shared" si="12"/>
        <v>3.5499640174360194</v>
      </c>
      <c r="G160" s="4">
        <f t="shared" si="13"/>
        <v>1.905098781198691</v>
      </c>
      <c r="I160" s="4">
        <f t="shared" si="14"/>
        <v>1.0295565803134683</v>
      </c>
    </row>
    <row r="161" spans="1:9" x14ac:dyDescent="0.2">
      <c r="A161" s="4">
        <f>IF('True_Odds_Calculator_3-way'!A160="","",'True_Odds_Calculator_3-way'!A160)</f>
        <v>1.67</v>
      </c>
      <c r="B161" s="4">
        <f>IF('True_Odds_Calculator_3-way'!B160="","",'True_Odds_Calculator_3-way'!B160)</f>
        <v>3.94</v>
      </c>
      <c r="C161" s="4">
        <f>IF('True_Odds_Calculator_3-way'!C160="","",'True_Odds_Calculator_3-way'!C160)</f>
        <v>5.63</v>
      </c>
      <c r="D161" s="4">
        <f t="shared" si="10"/>
        <v>3.0229395236629486E-2</v>
      </c>
      <c r="E161" s="4">
        <f t="shared" si="11"/>
        <v>1.698583243612164</v>
      </c>
      <c r="F161" s="4">
        <f t="shared" si="12"/>
        <v>4.1028899516415454</v>
      </c>
      <c r="G161" s="4">
        <f t="shared" si="13"/>
        <v>5.9686017521131252</v>
      </c>
      <c r="I161" s="4">
        <f t="shared" si="14"/>
        <v>1.0302293952366295</v>
      </c>
    </row>
    <row r="162" spans="1:9" x14ac:dyDescent="0.2">
      <c r="A162" s="4">
        <f>IF('True_Odds_Calculator_3-way'!A161="","",'True_Odds_Calculator_3-way'!A161)</f>
        <v>2.57</v>
      </c>
      <c r="B162" s="4">
        <f>IF('True_Odds_Calculator_3-way'!B161="","",'True_Odds_Calculator_3-way'!B161)</f>
        <v>3.49</v>
      </c>
      <c r="C162" s="4">
        <f>IF('True_Odds_Calculator_3-way'!C161="","",'True_Odds_Calculator_3-way'!C161)</f>
        <v>2.84</v>
      </c>
      <c r="D162" s="4">
        <f t="shared" si="10"/>
        <v>2.7750685711495082E-2</v>
      </c>
      <c r="E162" s="4">
        <f t="shared" si="11"/>
        <v>2.6325846654075562</v>
      </c>
      <c r="F162" s="4">
        <f t="shared" si="12"/>
        <v>3.606427368407541</v>
      </c>
      <c r="G162" s="4">
        <f t="shared" si="13"/>
        <v>2.9166215411832184</v>
      </c>
      <c r="I162" s="4">
        <f t="shared" si="14"/>
        <v>1.0277506857114951</v>
      </c>
    </row>
    <row r="163" spans="1:9" x14ac:dyDescent="0.2">
      <c r="A163" s="4">
        <f>IF('True_Odds_Calculator_3-way'!A162="","",'True_Odds_Calculator_3-way'!A162)</f>
        <v>1.72</v>
      </c>
      <c r="B163" s="4">
        <f>IF('True_Odds_Calculator_3-way'!B162="","",'True_Odds_Calculator_3-way'!B162)</f>
        <v>4.2</v>
      </c>
      <c r="C163" s="4">
        <f>IF('True_Odds_Calculator_3-way'!C162="","",'True_Odds_Calculator_3-way'!C162)</f>
        <v>4.74</v>
      </c>
      <c r="D163" s="4">
        <f t="shared" si="10"/>
        <v>3.0461051067468325E-2</v>
      </c>
      <c r="E163" s="4">
        <f t="shared" si="11"/>
        <v>1.7505725877695251</v>
      </c>
      <c r="F163" s="4">
        <f t="shared" si="12"/>
        <v>4.3870895002254917</v>
      </c>
      <c r="G163" s="4">
        <f t="shared" si="13"/>
        <v>4.9796635409637702</v>
      </c>
      <c r="I163" s="4">
        <f t="shared" si="14"/>
        <v>1.0304610510674683</v>
      </c>
    </row>
    <row r="164" spans="1:9" x14ac:dyDescent="0.2">
      <c r="A164" s="4">
        <f>IF('True_Odds_Calculator_3-way'!A163="","",'True_Odds_Calculator_3-way'!A163)</f>
        <v>1.84</v>
      </c>
      <c r="B164" s="4">
        <f>IF('True_Odds_Calculator_3-way'!B163="","",'True_Odds_Calculator_3-way'!B163)</f>
        <v>3.54</v>
      </c>
      <c r="C164" s="4">
        <f>IF('True_Odds_Calculator_3-way'!C163="","",'True_Odds_Calculator_3-way'!C163)</f>
        <v>4.6100000000000003</v>
      </c>
      <c r="D164" s="4">
        <f t="shared" si="10"/>
        <v>4.2883876272092225E-2</v>
      </c>
      <c r="E164" s="4">
        <f t="shared" si="11"/>
        <v>1.8897031824464341</v>
      </c>
      <c r="F164" s="4">
        <f t="shared" si="12"/>
        <v>3.7286824195339179</v>
      </c>
      <c r="G164" s="4">
        <f t="shared" si="13"/>
        <v>4.9352223863831099</v>
      </c>
      <c r="I164" s="4">
        <f t="shared" si="14"/>
        <v>1.0428838762720922</v>
      </c>
    </row>
    <row r="165" spans="1:9" x14ac:dyDescent="0.2">
      <c r="A165" s="4">
        <f>IF('True_Odds_Calculator_3-way'!A164="","",'True_Odds_Calculator_3-way'!A164)</f>
        <v>1.82</v>
      </c>
      <c r="B165" s="4">
        <f>IF('True_Odds_Calculator_3-way'!B164="","",'True_Odds_Calculator_3-way'!B164)</f>
        <v>3.52</v>
      </c>
      <c r="C165" s="4">
        <f>IF('True_Odds_Calculator_3-way'!C164="","",'True_Odds_Calculator_3-way'!C164)</f>
        <v>4.82</v>
      </c>
      <c r="D165" s="4">
        <f t="shared" si="10"/>
        <v>4.1010338209508168E-2</v>
      </c>
      <c r="E165" s="4">
        <f t="shared" si="11"/>
        <v>1.8664361956420472</v>
      </c>
      <c r="F165" s="4">
        <f t="shared" si="12"/>
        <v>3.6979404449701656</v>
      </c>
      <c r="G165" s="4">
        <f t="shared" si="13"/>
        <v>5.1599915512012338</v>
      </c>
      <c r="I165" s="4">
        <f t="shared" si="14"/>
        <v>1.0410103382095082</v>
      </c>
    </row>
    <row r="166" spans="1:9" x14ac:dyDescent="0.2">
      <c r="A166" s="4">
        <f>IF('True_Odds_Calculator_3-way'!A165="","",'True_Odds_Calculator_3-way'!A165)</f>
        <v>1.5</v>
      </c>
      <c r="B166" s="4">
        <f>IF('True_Odds_Calculator_3-way'!B165="","",'True_Odds_Calculator_3-way'!B165)</f>
        <v>4.38</v>
      </c>
      <c r="C166" s="4">
        <f>IF('True_Odds_Calculator_3-way'!C165="","",'True_Odds_Calculator_3-way'!C165)</f>
        <v>6.75</v>
      </c>
      <c r="D166" s="4">
        <f t="shared" si="10"/>
        <v>4.312531709791978E-2</v>
      </c>
      <c r="E166" s="4">
        <f t="shared" si="11"/>
        <v>1.5330567798807364</v>
      </c>
      <c r="F166" s="4">
        <f t="shared" si="12"/>
        <v>4.674308300395257</v>
      </c>
      <c r="G166" s="4">
        <f t="shared" si="13"/>
        <v>7.4753476611883682</v>
      </c>
      <c r="I166" s="4">
        <f t="shared" si="14"/>
        <v>1.0431253170979198</v>
      </c>
    </row>
    <row r="167" spans="1:9" x14ac:dyDescent="0.2">
      <c r="A167" s="4">
        <f>IF('True_Odds_Calculator_3-way'!A166="","",'True_Odds_Calculator_3-way'!A166)</f>
        <v>2.14</v>
      </c>
      <c r="B167" s="4">
        <f>IF('True_Odds_Calculator_3-way'!B166="","",'True_Odds_Calculator_3-way'!B166)</f>
        <v>3.4</v>
      </c>
      <c r="C167" s="4">
        <f>IF('True_Odds_Calculator_3-way'!C166="","",'True_Odds_Calculator_3-way'!C166)</f>
        <v>3.6</v>
      </c>
      <c r="D167" s="4">
        <f t="shared" si="10"/>
        <v>3.918514446276955E-2</v>
      </c>
      <c r="E167" s="4">
        <f t="shared" si="11"/>
        <v>2.2015375305376872</v>
      </c>
      <c r="F167" s="4">
        <f t="shared" si="12"/>
        <v>3.5580106494729598</v>
      </c>
      <c r="G167" s="4">
        <f t="shared" si="13"/>
        <v>3.7776324898084765</v>
      </c>
      <c r="I167" s="4">
        <f t="shared" si="14"/>
        <v>1.0391851444627695</v>
      </c>
    </row>
    <row r="168" spans="1:9" x14ac:dyDescent="0.2">
      <c r="A168" s="4">
        <f>IF('True_Odds_Calculator_3-way'!A167="","",'True_Odds_Calculator_3-way'!A167)</f>
        <v>5.32</v>
      </c>
      <c r="B168" s="4">
        <f>IF('True_Odds_Calculator_3-way'!B167="","",'True_Odds_Calculator_3-way'!B167)</f>
        <v>3.49</v>
      </c>
      <c r="C168" s="4">
        <f>IF('True_Odds_Calculator_3-way'!C167="","",'True_Odds_Calculator_3-way'!C167)</f>
        <v>1.74</v>
      </c>
      <c r="D168" s="4">
        <f t="shared" si="10"/>
        <v>4.9215519779589156E-2</v>
      </c>
      <c r="E168" s="4">
        <f t="shared" si="11"/>
        <v>5.8287031045298017</v>
      </c>
      <c r="F168" s="4">
        <f t="shared" si="12"/>
        <v>3.7019517477786459</v>
      </c>
      <c r="G168" s="4">
        <f t="shared" si="13"/>
        <v>1.791127744091934</v>
      </c>
      <c r="I168" s="4">
        <f t="shared" si="14"/>
        <v>1.0492155197795892</v>
      </c>
    </row>
    <row r="169" spans="1:9" x14ac:dyDescent="0.2">
      <c r="A169" s="4">
        <f>IF('True_Odds_Calculator_3-way'!A168="","",'True_Odds_Calculator_3-way'!A168)</f>
        <v>1.92</v>
      </c>
      <c r="B169" s="4">
        <f>IF('True_Odds_Calculator_3-way'!B168="","",'True_Odds_Calculator_3-way'!B168)</f>
        <v>3.38</v>
      </c>
      <c r="C169" s="4">
        <f>IF('True_Odds_Calculator_3-way'!C168="","",'True_Odds_Calculator_3-way'!C168)</f>
        <v>4.38</v>
      </c>
      <c r="D169" s="4">
        <f t="shared" si="10"/>
        <v>4.5001823782119033E-2</v>
      </c>
      <c r="E169" s="4">
        <f t="shared" si="11"/>
        <v>1.976938125538322</v>
      </c>
      <c r="F169" s="4">
        <f t="shared" si="12"/>
        <v>3.5605259835134122</v>
      </c>
      <c r="G169" s="4">
        <f t="shared" si="13"/>
        <v>4.6880150731888834</v>
      </c>
      <c r="I169" s="4">
        <f t="shared" si="14"/>
        <v>1.045001823782119</v>
      </c>
    </row>
    <row r="170" spans="1:9" x14ac:dyDescent="0.2">
      <c r="A170" s="4">
        <f>IF('True_Odds_Calculator_3-way'!A169="","",'True_Odds_Calculator_3-way'!A169)</f>
        <v>1.71</v>
      </c>
      <c r="B170" s="4">
        <f>IF('True_Odds_Calculator_3-way'!B169="","",'True_Odds_Calculator_3-way'!B169)</f>
        <v>3.81</v>
      </c>
      <c r="C170" s="4">
        <f>IF('True_Odds_Calculator_3-way'!C169="","",'True_Odds_Calculator_3-way'!C169)</f>
        <v>5.43</v>
      </c>
      <c r="D170" s="4">
        <f t="shared" si="10"/>
        <v>3.1424575853578052E-2</v>
      </c>
      <c r="E170" s="4">
        <f t="shared" si="11"/>
        <v>1.7411881769672017</v>
      </c>
      <c r="F170" s="4">
        <f t="shared" si="12"/>
        <v>3.9683747047443156</v>
      </c>
      <c r="G170" s="4">
        <f t="shared" si="13"/>
        <v>5.7574765266869026</v>
      </c>
      <c r="I170" s="4">
        <f t="shared" si="14"/>
        <v>1.0314245758535781</v>
      </c>
    </row>
    <row r="171" spans="1:9" x14ac:dyDescent="0.2">
      <c r="A171" s="4">
        <f>IF('True_Odds_Calculator_3-way'!A170="","",'True_Odds_Calculator_3-way'!A170)</f>
        <v>1.7</v>
      </c>
      <c r="B171" s="4">
        <f>IF('True_Odds_Calculator_3-way'!B170="","",'True_Odds_Calculator_3-way'!B170)</f>
        <v>4.1100000000000003</v>
      </c>
      <c r="C171" s="4">
        <f>IF('True_Odds_Calculator_3-way'!C170="","",'True_Odds_Calculator_3-way'!C170)</f>
        <v>5.03</v>
      </c>
      <c r="D171" s="4">
        <f t="shared" si="10"/>
        <v>3.035145360839131E-2</v>
      </c>
      <c r="E171" s="4">
        <f t="shared" si="11"/>
        <v>1.7297502461314178</v>
      </c>
      <c r="F171" s="4">
        <f t="shared" si="12"/>
        <v>4.2883145132392801</v>
      </c>
      <c r="G171" s="4">
        <f t="shared" si="13"/>
        <v>5.2996977527745388</v>
      </c>
      <c r="I171" s="4">
        <f t="shared" si="14"/>
        <v>1.0303514536083913</v>
      </c>
    </row>
    <row r="172" spans="1:9" x14ac:dyDescent="0.2">
      <c r="A172" s="4">
        <f>IF('True_Odds_Calculator_3-way'!A171="","",'True_Odds_Calculator_3-way'!A171)</f>
        <v>2.74</v>
      </c>
      <c r="B172" s="4">
        <f>IF('True_Odds_Calculator_3-way'!B171="","",'True_Odds_Calculator_3-way'!B171)</f>
        <v>3.31</v>
      </c>
      <c r="C172" s="4">
        <f>IF('True_Odds_Calculator_3-way'!C171="","",'True_Odds_Calculator_3-way'!C171)</f>
        <v>2.77</v>
      </c>
      <c r="D172" s="4">
        <f t="shared" si="10"/>
        <v>2.8089137599922376E-2</v>
      </c>
      <c r="E172" s="4">
        <f t="shared" si="11"/>
        <v>2.8121448612145818</v>
      </c>
      <c r="F172" s="4">
        <f t="shared" si="12"/>
        <v>3.4158633500814775</v>
      </c>
      <c r="G172" s="4">
        <f t="shared" si="13"/>
        <v>2.8437545868248542</v>
      </c>
      <c r="I172" s="4">
        <f t="shared" si="14"/>
        <v>1.0280891375999224</v>
      </c>
    </row>
    <row r="173" spans="1:9" x14ac:dyDescent="0.2">
      <c r="A173" s="4">
        <f>IF('True_Odds_Calculator_3-way'!A172="","",'True_Odds_Calculator_3-way'!A172)</f>
        <v>2.4300000000000002</v>
      </c>
      <c r="B173" s="4">
        <f>IF('True_Odds_Calculator_3-way'!B172="","",'True_Odds_Calculator_3-way'!B172)</f>
        <v>3.51</v>
      </c>
      <c r="C173" s="4">
        <f>IF('True_Odds_Calculator_3-way'!C172="","",'True_Odds_Calculator_3-way'!C172)</f>
        <v>3.02</v>
      </c>
      <c r="D173" s="4">
        <f t="shared" si="10"/>
        <v>2.7548746459710394E-2</v>
      </c>
      <c r="E173" s="4">
        <f t="shared" si="11"/>
        <v>2.485461799120813</v>
      </c>
      <c r="F173" s="4">
        <f t="shared" si="12"/>
        <v>3.6269024404461687</v>
      </c>
      <c r="G173" s="4">
        <f t="shared" si="13"/>
        <v>3.1061407526225886</v>
      </c>
      <c r="I173" s="4">
        <f t="shared" si="14"/>
        <v>1.0275487464597104</v>
      </c>
    </row>
    <row r="174" spans="1:9" x14ac:dyDescent="0.2">
      <c r="A174" s="4">
        <f>IF('True_Odds_Calculator_3-way'!A173="","",'True_Odds_Calculator_3-way'!A173)</f>
        <v>1.93</v>
      </c>
      <c r="B174" s="4">
        <f>IF('True_Odds_Calculator_3-way'!B173="","",'True_Odds_Calculator_3-way'!B173)</f>
        <v>3.74</v>
      </c>
      <c r="C174" s="4">
        <f>IF('True_Odds_Calculator_3-way'!C173="","",'True_Odds_Calculator_3-way'!C173)</f>
        <v>4.07</v>
      </c>
      <c r="D174" s="4">
        <f t="shared" si="10"/>
        <v>3.1214639870537519E-2</v>
      </c>
      <c r="E174" s="4">
        <f t="shared" si="11"/>
        <v>1.9695513852637416</v>
      </c>
      <c r="F174" s="4">
        <f t="shared" si="12"/>
        <v>3.8914321682967992</v>
      </c>
      <c r="G174" s="4">
        <f t="shared" si="13"/>
        <v>4.2499774563794208</v>
      </c>
      <c r="I174" s="4">
        <f t="shared" si="14"/>
        <v>1.0312146398705375</v>
      </c>
    </row>
    <row r="175" spans="1:9" x14ac:dyDescent="0.2">
      <c r="A175" s="4">
        <f>IF('True_Odds_Calculator_3-way'!A174="","",'True_Odds_Calculator_3-way'!A174)</f>
        <v>1.63</v>
      </c>
      <c r="B175" s="4">
        <f>IF('True_Odds_Calculator_3-way'!B174="","",'True_Odds_Calculator_3-way'!B174)</f>
        <v>3.82</v>
      </c>
      <c r="C175" s="4">
        <f>IF('True_Odds_Calculator_3-way'!C174="","",'True_Odds_Calculator_3-way'!C174)</f>
        <v>6.44</v>
      </c>
      <c r="D175" s="4">
        <f t="shared" si="10"/>
        <v>3.0556540332969284E-2</v>
      </c>
      <c r="E175" s="4">
        <f t="shared" si="11"/>
        <v>1.65751876790234</v>
      </c>
      <c r="F175" s="4">
        <f t="shared" si="12"/>
        <v>3.9746482424811429</v>
      </c>
      <c r="G175" s="4">
        <f t="shared" si="13"/>
        <v>6.8920842437000776</v>
      </c>
      <c r="I175" s="4">
        <f t="shared" si="14"/>
        <v>1.0305565403329693</v>
      </c>
    </row>
    <row r="176" spans="1:9" x14ac:dyDescent="0.2">
      <c r="A176" s="4">
        <f>IF('True_Odds_Calculator_3-way'!A175="","",'True_Odds_Calculator_3-way'!A175)</f>
        <v>2.36</v>
      </c>
      <c r="B176" s="4">
        <f>IF('True_Odds_Calculator_3-way'!B175="","",'True_Odds_Calculator_3-way'!B175)</f>
        <v>3.46</v>
      </c>
      <c r="C176" s="4">
        <f>IF('True_Odds_Calculator_3-way'!C175="","",'True_Odds_Calculator_3-way'!C175)</f>
        <v>3.02</v>
      </c>
      <c r="D176" s="4">
        <f t="shared" si="10"/>
        <v>4.3871982414354083E-2</v>
      </c>
      <c r="E176" s="4">
        <f t="shared" si="11"/>
        <v>2.4443613287538057</v>
      </c>
      <c r="F176" s="4">
        <f t="shared" si="12"/>
        <v>3.6444032309423897</v>
      </c>
      <c r="G176" s="4">
        <f t="shared" si="13"/>
        <v>3.159539356799633</v>
      </c>
      <c r="I176" s="4">
        <f t="shared" si="14"/>
        <v>1.0438719824143541</v>
      </c>
    </row>
    <row r="177" spans="1:9" x14ac:dyDescent="0.2">
      <c r="A177" s="4">
        <f>IF('True_Odds_Calculator_3-way'!A176="","",'True_Odds_Calculator_3-way'!A176)</f>
        <v>1.94</v>
      </c>
      <c r="B177" s="4">
        <f>IF('True_Odds_Calculator_3-way'!B176="","",'True_Odds_Calculator_3-way'!B176)</f>
        <v>3.55</v>
      </c>
      <c r="C177" s="4">
        <f>IF('True_Odds_Calculator_3-way'!C176="","",'True_Odds_Calculator_3-way'!C176)</f>
        <v>4.01</v>
      </c>
      <c r="D177" s="4">
        <f t="shared" si="10"/>
        <v>4.6530616974334915E-2</v>
      </c>
      <c r="E177" s="4">
        <f t="shared" si="11"/>
        <v>2.0001851696716706</v>
      </c>
      <c r="F177" s="4">
        <f t="shared" si="12"/>
        <v>3.7568571774488655</v>
      </c>
      <c r="G177" s="4">
        <f t="shared" si="13"/>
        <v>4.2759464429393734</v>
      </c>
      <c r="I177" s="4">
        <f t="shared" si="14"/>
        <v>1.0465306169743349</v>
      </c>
    </row>
    <row r="178" spans="1:9" x14ac:dyDescent="0.2">
      <c r="A178" s="4">
        <f>IF('True_Odds_Calculator_3-way'!A177="","",'True_Odds_Calculator_3-way'!A177)</f>
        <v>2.4300000000000002</v>
      </c>
      <c r="B178" s="4">
        <f>IF('True_Odds_Calculator_3-way'!B177="","",'True_Odds_Calculator_3-way'!B177)</f>
        <v>3.79</v>
      </c>
      <c r="C178" s="4">
        <f>IF('True_Odds_Calculator_3-way'!C177="","",'True_Odds_Calculator_3-way'!C177)</f>
        <v>2.84</v>
      </c>
      <c r="D178" s="4">
        <f t="shared" si="10"/>
        <v>2.7487552545257365E-2</v>
      </c>
      <c r="E178" s="4">
        <f t="shared" si="11"/>
        <v>2.4853357966248923</v>
      </c>
      <c r="F178" s="4">
        <f t="shared" si="12"/>
        <v>3.9263460632381419</v>
      </c>
      <c r="G178" s="4">
        <f t="shared" si="13"/>
        <v>2.9158756020219583</v>
      </c>
      <c r="I178" s="4">
        <f t="shared" si="14"/>
        <v>1.0274875525452574</v>
      </c>
    </row>
    <row r="179" spans="1:9" x14ac:dyDescent="0.2">
      <c r="A179" s="4">
        <f>IF('True_Odds_Calculator_3-way'!A178="","",'True_Odds_Calculator_3-way'!A178)</f>
        <v>2.0499999999999998</v>
      </c>
      <c r="B179" s="4">
        <f>IF('True_Odds_Calculator_3-way'!B178="","",'True_Odds_Calculator_3-way'!B178)</f>
        <v>3.31</v>
      </c>
      <c r="C179" s="4">
        <f>IF('True_Odds_Calculator_3-way'!C178="","",'True_Odds_Calculator_3-way'!C178)</f>
        <v>3.92</v>
      </c>
      <c r="D179" s="4">
        <f t="shared" si="10"/>
        <v>4.502172249048475E-2</v>
      </c>
      <c r="E179" s="4">
        <f t="shared" si="11"/>
        <v>2.1150697915556749</v>
      </c>
      <c r="F179" s="4">
        <f t="shared" si="12"/>
        <v>3.4830151817117598</v>
      </c>
      <c r="G179" s="4">
        <f t="shared" si="13"/>
        <v>4.1650214834208121</v>
      </c>
      <c r="I179" s="4">
        <f t="shared" si="14"/>
        <v>1.0450217224904848</v>
      </c>
    </row>
    <row r="180" spans="1:9" x14ac:dyDescent="0.2">
      <c r="A180" s="4">
        <f>IF('True_Odds_Calculator_3-way'!A179="","",'True_Odds_Calculator_3-way'!A179)</f>
        <v>2.14</v>
      </c>
      <c r="B180" s="4">
        <f>IF('True_Odds_Calculator_3-way'!B179="","",'True_Odds_Calculator_3-way'!B179)</f>
        <v>3.2</v>
      </c>
      <c r="C180" s="4">
        <f>IF('True_Odds_Calculator_3-way'!C179="","",'True_Odds_Calculator_3-way'!C179)</f>
        <v>3.76</v>
      </c>
      <c r="D180" s="4">
        <f t="shared" si="10"/>
        <v>4.574716643467891E-2</v>
      </c>
      <c r="E180" s="4">
        <f t="shared" si="11"/>
        <v>2.212190360982047</v>
      </c>
      <c r="F180" s="4">
        <f t="shared" si="12"/>
        <v>3.3641608830169756</v>
      </c>
      <c r="G180" s="4">
        <f t="shared" si="13"/>
        <v>3.9886977643384722</v>
      </c>
      <c r="I180" s="4">
        <f t="shared" si="14"/>
        <v>1.0457471664346789</v>
      </c>
    </row>
    <row r="181" spans="1:9" x14ac:dyDescent="0.2">
      <c r="A181" s="4">
        <f>IF('True_Odds_Calculator_3-way'!A180="","",'True_Odds_Calculator_3-way'!A180)</f>
        <v>2.8</v>
      </c>
      <c r="B181" s="4">
        <f>IF('True_Odds_Calculator_3-way'!B180="","",'True_Odds_Calculator_3-way'!B180)</f>
        <v>3.27</v>
      </c>
      <c r="C181" s="4">
        <f>IF('True_Odds_Calculator_3-way'!C180="","",'True_Odds_Calculator_3-way'!C180)</f>
        <v>2.63</v>
      </c>
      <c r="D181" s="4">
        <f t="shared" si="10"/>
        <v>4.3181391578503092E-2</v>
      </c>
      <c r="E181" s="4">
        <f t="shared" si="11"/>
        <v>2.9175864118950834</v>
      </c>
      <c r="F181" s="4">
        <f t="shared" si="12"/>
        <v>3.4315135059647028</v>
      </c>
      <c r="G181" s="4">
        <f t="shared" si="13"/>
        <v>2.733477674209877</v>
      </c>
      <c r="I181" s="4">
        <f t="shared" si="14"/>
        <v>1.0431813915785031</v>
      </c>
    </row>
    <row r="182" spans="1:9" x14ac:dyDescent="0.2">
      <c r="A182" s="4">
        <f>IF('True_Odds_Calculator_3-way'!A181="","",'True_Odds_Calculator_3-way'!A181)</f>
        <v>2.34</v>
      </c>
      <c r="B182" s="4">
        <f>IF('True_Odds_Calculator_3-way'!B181="","",'True_Odds_Calculator_3-way'!B181)</f>
        <v>3.19</v>
      </c>
      <c r="C182" s="4">
        <f>IF('True_Odds_Calculator_3-way'!C181="","",'True_Odds_Calculator_3-way'!C181)</f>
        <v>3.3</v>
      </c>
      <c r="D182" s="4">
        <f t="shared" si="10"/>
        <v>4.3860354205181862E-2</v>
      </c>
      <c r="E182" s="4">
        <f t="shared" si="11"/>
        <v>2.4228896630818166</v>
      </c>
      <c r="F182" s="4">
        <f t="shared" si="12"/>
        <v>3.3460538505214719</v>
      </c>
      <c r="G182" s="4">
        <f t="shared" si="13"/>
        <v>3.4672839315021831</v>
      </c>
      <c r="I182" s="4">
        <f t="shared" si="14"/>
        <v>1.0438603542051819</v>
      </c>
    </row>
    <row r="183" spans="1:9" x14ac:dyDescent="0.2">
      <c r="A183" s="4">
        <f>IF('True_Odds_Calculator_3-way'!A182="","",'True_Odds_Calculator_3-way'!A182)</f>
        <v>4.26</v>
      </c>
      <c r="B183" s="4">
        <f>IF('True_Odds_Calculator_3-way'!B182="","",'True_Odds_Calculator_3-way'!B182)</f>
        <v>4.18</v>
      </c>
      <c r="C183" s="4">
        <f>IF('True_Odds_Calculator_3-way'!C182="","",'True_Odds_Calculator_3-way'!C182)</f>
        <v>1.8</v>
      </c>
      <c r="D183" s="4">
        <f t="shared" si="10"/>
        <v>2.9531789353879789E-2</v>
      </c>
      <c r="E183" s="4">
        <f t="shared" si="11"/>
        <v>4.4464630546245525</v>
      </c>
      <c r="F183" s="4">
        <f t="shared" si="12"/>
        <v>4.3593780601919345</v>
      </c>
      <c r="G183" s="4">
        <f t="shared" si="13"/>
        <v>1.8324696648844454</v>
      </c>
      <c r="I183" s="4">
        <f t="shared" si="14"/>
        <v>1.0295317893538798</v>
      </c>
    </row>
    <row r="184" spans="1:9" x14ac:dyDescent="0.2">
      <c r="A184" s="4">
        <f>IF('True_Odds_Calculator_3-way'!A183="","",'True_Odds_Calculator_3-way'!A183)</f>
        <v>1.49</v>
      </c>
      <c r="B184" s="4">
        <f>IF('True_Odds_Calculator_3-way'!B183="","",'True_Odds_Calculator_3-way'!B183)</f>
        <v>4.9800000000000004</v>
      </c>
      <c r="C184" s="4">
        <f>IF('True_Odds_Calculator_3-way'!C183="","",'True_Odds_Calculator_3-way'!C183)</f>
        <v>6.02</v>
      </c>
      <c r="D184" s="4">
        <f t="shared" si="10"/>
        <v>3.805710925935224E-2</v>
      </c>
      <c r="E184" s="4">
        <f t="shared" si="11"/>
        <v>1.518706123895333</v>
      </c>
      <c r="F184" s="4">
        <f t="shared" si="12"/>
        <v>5.3158262686416542</v>
      </c>
      <c r="G184" s="4">
        <f t="shared" si="13"/>
        <v>6.5177468521839135</v>
      </c>
      <c r="I184" s="4">
        <f t="shared" si="14"/>
        <v>1.0380571092593522</v>
      </c>
    </row>
    <row r="185" spans="1:9" x14ac:dyDescent="0.2">
      <c r="A185" s="4">
        <f>IF('True_Odds_Calculator_3-way'!A184="","",'True_Odds_Calculator_3-way'!A184)</f>
        <v>1.31</v>
      </c>
      <c r="B185" s="4">
        <f>IF('True_Odds_Calculator_3-way'!B184="","",'True_Odds_Calculator_3-way'!B184)</f>
        <v>5.96</v>
      </c>
      <c r="C185" s="4">
        <f>IF('True_Odds_Calculator_3-way'!C184="","",'True_Odds_Calculator_3-way'!C184)</f>
        <v>9.9</v>
      </c>
      <c r="D185" s="4">
        <f t="shared" si="10"/>
        <v>3.2154114535384082E-2</v>
      </c>
      <c r="E185" s="4">
        <f t="shared" si="11"/>
        <v>1.3286551554536317</v>
      </c>
      <c r="F185" s="4">
        <f t="shared" si="12"/>
        <v>6.3667017740002914</v>
      </c>
      <c r="G185" s="4">
        <f t="shared" si="13"/>
        <v>11.075170603473969</v>
      </c>
      <c r="I185" s="4">
        <f t="shared" si="14"/>
        <v>1.0321541145353841</v>
      </c>
    </row>
    <row r="186" spans="1:9" x14ac:dyDescent="0.2">
      <c r="A186" s="4">
        <f>IF('True_Odds_Calculator_3-way'!A185="","",'True_Odds_Calculator_3-way'!A185)</f>
        <v>1.68</v>
      </c>
      <c r="B186" s="4">
        <f>IF('True_Odds_Calculator_3-way'!B185="","",'True_Odds_Calculator_3-way'!B185)</f>
        <v>4.07</v>
      </c>
      <c r="C186" s="4">
        <f>IF('True_Odds_Calculator_3-way'!C185="","",'True_Odds_Calculator_3-way'!C185)</f>
        <v>5.15</v>
      </c>
      <c r="D186" s="4">
        <f t="shared" si="10"/>
        <v>3.5113098219894168E-2</v>
      </c>
      <c r="E186" s="4">
        <f t="shared" si="11"/>
        <v>1.7136969981688712</v>
      </c>
      <c r="F186" s="4">
        <f t="shared" si="12"/>
        <v>4.2735795245380777</v>
      </c>
      <c r="G186" s="4">
        <f t="shared" si="13"/>
        <v>5.4803411851004897</v>
      </c>
      <c r="I186" s="4">
        <f t="shared" si="14"/>
        <v>1.0351130982198942</v>
      </c>
    </row>
    <row r="187" spans="1:9" x14ac:dyDescent="0.2">
      <c r="A187" s="4">
        <f>IF('True_Odds_Calculator_3-way'!A186="","",'True_Odds_Calculator_3-way'!A186)</f>
        <v>4.8899999999999997</v>
      </c>
      <c r="B187" s="4">
        <f>IF('True_Odds_Calculator_3-way'!B186="","",'True_Odds_Calculator_3-way'!B186)</f>
        <v>3.78</v>
      </c>
      <c r="C187" s="4">
        <f>IF('True_Odds_Calculator_3-way'!C186="","",'True_Odds_Calculator_3-way'!C186)</f>
        <v>1.76</v>
      </c>
      <c r="D187" s="4">
        <f t="shared" si="10"/>
        <v>3.7231060237195246E-2</v>
      </c>
      <c r="E187" s="4">
        <f t="shared" si="11"/>
        <v>5.2059303601307327</v>
      </c>
      <c r="F187" s="4">
        <f t="shared" si="12"/>
        <v>3.9660520045682723</v>
      </c>
      <c r="G187" s="4">
        <f t="shared" si="13"/>
        <v>1.799300725910574</v>
      </c>
      <c r="I187" s="4">
        <f t="shared" si="14"/>
        <v>1.0372310602371952</v>
      </c>
    </row>
    <row r="188" spans="1:9" x14ac:dyDescent="0.2">
      <c r="A188" s="4">
        <f>IF('True_Odds_Calculator_3-way'!A187="","",'True_Odds_Calculator_3-way'!A187)</f>
        <v>1.39</v>
      </c>
      <c r="B188" s="4">
        <f>IF('True_Odds_Calculator_3-way'!B187="","",'True_Odds_Calculator_3-way'!B187)</f>
        <v>5.32</v>
      </c>
      <c r="C188" s="4">
        <f>IF('True_Odds_Calculator_3-way'!C187="","",'True_Odds_Calculator_3-way'!C187)</f>
        <v>7.62</v>
      </c>
      <c r="D188" s="4">
        <f t="shared" si="10"/>
        <v>3.8627981044209614E-2</v>
      </c>
      <c r="E188" s="4">
        <f t="shared" si="11"/>
        <v>1.415331073605566</v>
      </c>
      <c r="F188" s="4">
        <f t="shared" si="12"/>
        <v>5.7112202207280456</v>
      </c>
      <c r="G188" s="4">
        <f t="shared" si="13"/>
        <v>8.4489714399041631</v>
      </c>
      <c r="I188" s="4">
        <f t="shared" si="14"/>
        <v>1.0386279810442096</v>
      </c>
    </row>
    <row r="189" spans="1:9" x14ac:dyDescent="0.2">
      <c r="A189" s="4">
        <f>IF('True_Odds_Calculator_3-way'!A188="","",'True_Odds_Calculator_3-way'!A188)</f>
        <v>1.49</v>
      </c>
      <c r="B189" s="4">
        <f>IF('True_Odds_Calculator_3-way'!B188="","",'True_Odds_Calculator_3-way'!B188)</f>
        <v>4.49</v>
      </c>
      <c r="C189" s="4">
        <f>IF('True_Odds_Calculator_3-way'!C188="","",'True_Odds_Calculator_3-way'!C188)</f>
        <v>7.03</v>
      </c>
      <c r="D189" s="4">
        <f t="shared" si="10"/>
        <v>3.61055994863686E-2</v>
      </c>
      <c r="E189" s="4">
        <f t="shared" si="11"/>
        <v>1.5172072395412521</v>
      </c>
      <c r="F189" s="4">
        <f t="shared" si="12"/>
        <v>4.7464911108298011</v>
      </c>
      <c r="G189" s="4">
        <f t="shared" si="13"/>
        <v>7.6797654042903813</v>
      </c>
      <c r="I189" s="4">
        <f t="shared" si="14"/>
        <v>1.0361055994863686</v>
      </c>
    </row>
    <row r="190" spans="1:9" x14ac:dyDescent="0.2">
      <c r="A190" s="4">
        <f>IF('True_Odds_Calculator_3-way'!A189="","",'True_Odds_Calculator_3-way'!A189)</f>
        <v>1.69</v>
      </c>
      <c r="B190" s="4">
        <f>IF('True_Odds_Calculator_3-way'!B189="","",'True_Odds_Calculator_3-way'!B189)</f>
        <v>4</v>
      </c>
      <c r="C190" s="4">
        <f>IF('True_Odds_Calculator_3-way'!C189="","",'True_Odds_Calculator_3-way'!C189)</f>
        <v>4.9800000000000004</v>
      </c>
      <c r="D190" s="4">
        <f t="shared" si="10"/>
        <v>4.2519189182766537E-2</v>
      </c>
      <c r="E190" s="4">
        <f t="shared" si="11"/>
        <v>1.7314730681003832</v>
      </c>
      <c r="F190" s="4">
        <f t="shared" si="12"/>
        <v>4.2403976957828791</v>
      </c>
      <c r="G190" s="4">
        <f t="shared" si="13"/>
        <v>5.3581910592829178</v>
      </c>
      <c r="I190" s="4">
        <f t="shared" si="14"/>
        <v>1.0425191891827665</v>
      </c>
    </row>
    <row r="191" spans="1:9" x14ac:dyDescent="0.2">
      <c r="A191" s="4">
        <f>IF('True_Odds_Calculator_3-way'!A190="","",'True_Odds_Calculator_3-way'!A190)</f>
        <v>2.14</v>
      </c>
      <c r="B191" s="4">
        <f>IF('True_Odds_Calculator_3-way'!B190="","",'True_Odds_Calculator_3-way'!B190)</f>
        <v>3.9</v>
      </c>
      <c r="C191" s="4">
        <f>IF('True_Odds_Calculator_3-way'!C190="","",'True_Odds_Calculator_3-way'!C190)</f>
        <v>3.16</v>
      </c>
      <c r="D191" s="4">
        <f t="shared" si="10"/>
        <v>4.0155672238956219E-2</v>
      </c>
      <c r="E191" s="4">
        <f t="shared" si="11"/>
        <v>2.2031066222333107</v>
      </c>
      <c r="F191" s="4">
        <f t="shared" si="12"/>
        <v>4.1148024563972836</v>
      </c>
      <c r="G191" s="4">
        <f t="shared" si="13"/>
        <v>3.2995626165605176</v>
      </c>
      <c r="I191" s="4">
        <f t="shared" si="14"/>
        <v>1.0401556722389562</v>
      </c>
    </row>
    <row r="192" spans="1:9" x14ac:dyDescent="0.2">
      <c r="A192" s="4">
        <f>IF('True_Odds_Calculator_3-way'!A191="","",'True_Odds_Calculator_3-way'!A191)</f>
        <v>1.79</v>
      </c>
      <c r="B192" s="4">
        <f>IF('True_Odds_Calculator_3-way'!B191="","",'True_Odds_Calculator_3-way'!B191)</f>
        <v>3.61</v>
      </c>
      <c r="C192" s="4">
        <f>IF('True_Odds_Calculator_3-way'!C191="","",'True_Odds_Calculator_3-way'!C191)</f>
        <v>4.8600000000000003</v>
      </c>
      <c r="D192" s="4">
        <f t="shared" si="10"/>
        <v>4.1428844998830483E-2</v>
      </c>
      <c r="E192" s="4">
        <f t="shared" si="11"/>
        <v>1.8353688700858988</v>
      </c>
      <c r="F192" s="4">
        <f t="shared" si="12"/>
        <v>3.799410931924633</v>
      </c>
      <c r="G192" s="4">
        <f t="shared" si="13"/>
        <v>5.2096438335439919</v>
      </c>
      <c r="I192" s="4">
        <f t="shared" si="14"/>
        <v>1.0414288449988305</v>
      </c>
    </row>
    <row r="193" spans="1:9" x14ac:dyDescent="0.2">
      <c r="A193" s="4">
        <f>IF('True_Odds_Calculator_3-way'!A192="","",'True_Odds_Calculator_3-way'!A192)</f>
        <v>2.25</v>
      </c>
      <c r="B193" s="4">
        <f>IF('True_Odds_Calculator_3-way'!B192="","",'True_Odds_Calculator_3-way'!B192)</f>
        <v>3.6</v>
      </c>
      <c r="C193" s="4">
        <f>IF('True_Odds_Calculator_3-way'!C192="","",'True_Odds_Calculator_3-way'!C192)</f>
        <v>3.15</v>
      </c>
      <c r="D193" s="4">
        <f t="shared" si="10"/>
        <v>3.9682539682539542E-2</v>
      </c>
      <c r="E193" s="4">
        <f t="shared" si="11"/>
        <v>2.3190184049079754</v>
      </c>
      <c r="F193" s="4">
        <f t="shared" si="12"/>
        <v>3.7799999999999994</v>
      </c>
      <c r="G193" s="4">
        <f t="shared" si="13"/>
        <v>3.2869565217391297</v>
      </c>
      <c r="I193" s="4">
        <f t="shared" si="14"/>
        <v>1.0396825396825395</v>
      </c>
    </row>
    <row r="194" spans="1:9" x14ac:dyDescent="0.2">
      <c r="A194" s="4">
        <f>IF('True_Odds_Calculator_3-way'!A193="","",'True_Odds_Calculator_3-way'!A193)</f>
        <v>1.54</v>
      </c>
      <c r="B194" s="4">
        <f>IF('True_Odds_Calculator_3-way'!B193="","",'True_Odds_Calculator_3-way'!B193)</f>
        <v>4.58</v>
      </c>
      <c r="C194" s="4">
        <f>IF('True_Odds_Calculator_3-way'!C193="","",'True_Odds_Calculator_3-way'!C193)</f>
        <v>5.61</v>
      </c>
      <c r="D194" s="4">
        <f t="shared" si="10"/>
        <v>4.594438013395119E-2</v>
      </c>
      <c r="E194" s="4">
        <f t="shared" si="11"/>
        <v>1.577197867565256</v>
      </c>
      <c r="F194" s="4">
        <f t="shared" si="12"/>
        <v>4.9254819410187087</v>
      </c>
      <c r="G194" s="4">
        <f t="shared" si="13"/>
        <v>6.1372914785148662</v>
      </c>
      <c r="I194" s="4">
        <f t="shared" si="14"/>
        <v>1.0459443801339512</v>
      </c>
    </row>
    <row r="195" spans="1:9" x14ac:dyDescent="0.2">
      <c r="A195" s="4">
        <f>IF('True_Odds_Calculator_3-way'!A194="","",'True_Odds_Calculator_3-way'!A194)</f>
        <v>1.39</v>
      </c>
      <c r="B195" s="4">
        <f>IF('True_Odds_Calculator_3-way'!B194="","",'True_Odds_Calculator_3-way'!B194)</f>
        <v>5.34</v>
      </c>
      <c r="C195" s="4">
        <f>IF('True_Odds_Calculator_3-way'!C194="","",'True_Odds_Calculator_3-way'!C194)</f>
        <v>7.94</v>
      </c>
      <c r="D195" s="4">
        <f t="shared" ref="D195:D258" si="15">IF(A195="","",((1/A195)+(1/B195)+(1/C195))-1)</f>
        <v>3.2634962417522617E-2</v>
      </c>
      <c r="E195" s="4">
        <f t="shared" ref="E195:E258" si="16">IF(A195="","",(3*A195)/(3-($D195*A195)))</f>
        <v>1.4113406933923938</v>
      </c>
      <c r="F195" s="4">
        <f t="shared" ref="F195:F258" si="17">IF(B195="","",(3*B195)/(3-($D195*B195)))</f>
        <v>5.669332867831935</v>
      </c>
      <c r="G195" s="4">
        <f t="shared" ref="G195:G258" si="18">IF(C195="","",(3*C195)/(3-($D195*C195)))</f>
        <v>8.6906445808988479</v>
      </c>
      <c r="I195" s="4">
        <f t="shared" ref="I195:I258" si="19">IF(A195="","",D195+1)</f>
        <v>1.0326349624175226</v>
      </c>
    </row>
    <row r="196" spans="1:9" x14ac:dyDescent="0.2">
      <c r="A196" s="4">
        <f>IF('True_Odds_Calculator_3-way'!A195="","",'True_Odds_Calculator_3-way'!A195)</f>
        <v>2.02</v>
      </c>
      <c r="B196" s="4">
        <f>IF('True_Odds_Calculator_3-way'!B195="","",'True_Odds_Calculator_3-way'!B195)</f>
        <v>3.46</v>
      </c>
      <c r="C196" s="4">
        <f>IF('True_Odds_Calculator_3-way'!C195="","",'True_Odds_Calculator_3-way'!C195)</f>
        <v>4.0599999999999996</v>
      </c>
      <c r="D196" s="4">
        <f t="shared" si="15"/>
        <v>3.0372264710169183E-2</v>
      </c>
      <c r="E196" s="4">
        <f t="shared" si="16"/>
        <v>2.0621727909763319</v>
      </c>
      <c r="F196" s="4">
        <f t="shared" si="17"/>
        <v>3.5856012648097741</v>
      </c>
      <c r="G196" s="4">
        <f t="shared" si="18"/>
        <v>4.2340349169730125</v>
      </c>
      <c r="I196" s="4">
        <f t="shared" si="19"/>
        <v>1.0303722647101692</v>
      </c>
    </row>
    <row r="197" spans="1:9" x14ac:dyDescent="0.2">
      <c r="A197" s="4">
        <f>IF('True_Odds_Calculator_3-way'!A196="","",'True_Odds_Calculator_3-way'!A196)</f>
        <v>1.6</v>
      </c>
      <c r="B197" s="4">
        <f>IF('True_Odds_Calculator_3-way'!B196="","",'True_Odds_Calculator_3-way'!B196)</f>
        <v>4.18</v>
      </c>
      <c r="C197" s="4">
        <f>IF('True_Odds_Calculator_3-way'!C196="","",'True_Odds_Calculator_3-way'!C196)</f>
        <v>6.06</v>
      </c>
      <c r="D197" s="4">
        <f t="shared" si="15"/>
        <v>2.9250951410930703E-2</v>
      </c>
      <c r="E197" s="4">
        <f t="shared" si="16"/>
        <v>1.6253563843325645</v>
      </c>
      <c r="F197" s="4">
        <f t="shared" si="17"/>
        <v>4.3575997545737879</v>
      </c>
      <c r="G197" s="4">
        <f t="shared" si="18"/>
        <v>6.4405524173556365</v>
      </c>
      <c r="I197" s="4">
        <f t="shared" si="19"/>
        <v>1.0292509514109307</v>
      </c>
    </row>
    <row r="198" spans="1:9" x14ac:dyDescent="0.2">
      <c r="A198" s="4">
        <f>IF('True_Odds_Calculator_3-way'!A197="","",'True_Odds_Calculator_3-way'!A197)</f>
        <v>1.58</v>
      </c>
      <c r="B198" s="4">
        <f>IF('True_Odds_Calculator_3-way'!B197="","",'True_Odds_Calculator_3-way'!B197)</f>
        <v>4.1900000000000004</v>
      </c>
      <c r="C198" s="4">
        <f>IF('True_Odds_Calculator_3-way'!C197="","",'True_Odds_Calculator_3-way'!C197)</f>
        <v>6.28</v>
      </c>
      <c r="D198" s="4">
        <f t="shared" si="15"/>
        <v>3.0810545681745571E-2</v>
      </c>
      <c r="E198" s="4">
        <f t="shared" si="16"/>
        <v>1.6060613771116512</v>
      </c>
      <c r="F198" s="4">
        <f t="shared" si="17"/>
        <v>4.3784121016113868</v>
      </c>
      <c r="G198" s="4">
        <f t="shared" si="18"/>
        <v>6.7129643304483118</v>
      </c>
      <c r="I198" s="4">
        <f t="shared" si="19"/>
        <v>1.0308105456817456</v>
      </c>
    </row>
    <row r="199" spans="1:9" x14ac:dyDescent="0.2">
      <c r="A199" s="4">
        <f>IF('True_Odds_Calculator_3-way'!A198="","",'True_Odds_Calculator_3-way'!A198)</f>
        <v>3.26</v>
      </c>
      <c r="B199" s="4">
        <f>IF('True_Odds_Calculator_3-way'!B198="","",'True_Odds_Calculator_3-way'!B198)</f>
        <v>3.27</v>
      </c>
      <c r="C199" s="4">
        <f>IF('True_Odds_Calculator_3-way'!C198="","",'True_Odds_Calculator_3-way'!C198)</f>
        <v>2.41</v>
      </c>
      <c r="D199" s="4">
        <f t="shared" si="15"/>
        <v>2.7496623147285071E-2</v>
      </c>
      <c r="E199" s="4">
        <f t="shared" si="16"/>
        <v>3.3604078570674285</v>
      </c>
      <c r="F199" s="4">
        <f t="shared" si="17"/>
        <v>3.3710343465371833</v>
      </c>
      <c r="G199" s="4">
        <f t="shared" si="18"/>
        <v>2.4644368316331984</v>
      </c>
      <c r="I199" s="4">
        <f t="shared" si="19"/>
        <v>1.0274966231472851</v>
      </c>
    </row>
    <row r="200" spans="1:9" x14ac:dyDescent="0.2">
      <c r="A200" s="4">
        <f>IF('True_Odds_Calculator_3-way'!A199="","",'True_Odds_Calculator_3-way'!A199)</f>
        <v>2.91</v>
      </c>
      <c r="B200" s="4">
        <f>IF('True_Odds_Calculator_3-way'!B199="","",'True_Odds_Calculator_3-way'!B199)</f>
        <v>2.98</v>
      </c>
      <c r="C200" s="4">
        <f>IF('True_Odds_Calculator_3-way'!C199="","",'True_Odds_Calculator_3-way'!C199)</f>
        <v>2.87</v>
      </c>
      <c r="D200" s="4">
        <f t="shared" si="15"/>
        <v>2.764513723163553E-2</v>
      </c>
      <c r="E200" s="4">
        <f t="shared" si="16"/>
        <v>2.9901841290783424</v>
      </c>
      <c r="F200" s="4">
        <f t="shared" si="17"/>
        <v>3.0641439556161583</v>
      </c>
      <c r="G200" s="4">
        <f t="shared" si="18"/>
        <v>2.9479653746860217</v>
      </c>
      <c r="I200" s="4">
        <f t="shared" si="19"/>
        <v>1.0276451372316355</v>
      </c>
    </row>
    <row r="201" spans="1:9" x14ac:dyDescent="0.2">
      <c r="A201" s="4">
        <f>IF('True_Odds_Calculator_3-way'!A200="","",'True_Odds_Calculator_3-way'!A200)</f>
        <v>3.66</v>
      </c>
      <c r="B201" s="4">
        <f>IF('True_Odds_Calculator_3-way'!B200="","",'True_Odds_Calculator_3-way'!B200)</f>
        <v>3.37</v>
      </c>
      <c r="C201" s="4">
        <f>IF('True_Odds_Calculator_3-way'!C200="","",'True_Odds_Calculator_3-way'!C200)</f>
        <v>2.1800000000000002</v>
      </c>
      <c r="D201" s="4">
        <f t="shared" si="15"/>
        <v>2.8675545090632415E-2</v>
      </c>
      <c r="E201" s="4">
        <f t="shared" si="16"/>
        <v>3.7926838786433952</v>
      </c>
      <c r="F201" s="4">
        <f t="shared" si="17"/>
        <v>3.4821682861251939</v>
      </c>
      <c r="G201" s="4">
        <f t="shared" si="18"/>
        <v>2.2263925954491164</v>
      </c>
      <c r="I201" s="4">
        <f t="shared" si="19"/>
        <v>1.0286755450906324</v>
      </c>
    </row>
    <row r="202" spans="1:9" x14ac:dyDescent="0.2">
      <c r="A202" s="4">
        <f>IF('True_Odds_Calculator_3-way'!A201="","",'True_Odds_Calculator_3-way'!A201)</f>
        <v>1.54</v>
      </c>
      <c r="B202" s="4">
        <f>IF('True_Odds_Calculator_3-way'!B201="","",'True_Odds_Calculator_3-way'!B201)</f>
        <v>4.24</v>
      </c>
      <c r="C202" s="4">
        <f>IF('True_Odds_Calculator_3-way'!C201="","",'True_Odds_Calculator_3-way'!C201)</f>
        <v>6.86</v>
      </c>
      <c r="D202" s="4">
        <f t="shared" si="15"/>
        <v>3.097230070660939E-2</v>
      </c>
      <c r="E202" s="4">
        <f t="shared" si="16"/>
        <v>1.5648802094134311</v>
      </c>
      <c r="F202" s="4">
        <f t="shared" si="17"/>
        <v>4.4340990731296284</v>
      </c>
      <c r="G202" s="4">
        <f t="shared" si="18"/>
        <v>7.3828801388196617</v>
      </c>
      <c r="I202" s="4">
        <f t="shared" si="19"/>
        <v>1.0309723007066094</v>
      </c>
    </row>
    <row r="203" spans="1:9" x14ac:dyDescent="0.2">
      <c r="A203" s="4">
        <f>IF('True_Odds_Calculator_3-way'!A202="","",'True_Odds_Calculator_3-way'!A202)</f>
        <v>2.88</v>
      </c>
      <c r="B203" s="4">
        <f>IF('True_Odds_Calculator_3-way'!B202="","",'True_Odds_Calculator_3-way'!B202)</f>
        <v>2.95</v>
      </c>
      <c r="C203" s="4">
        <f>IF('True_Odds_Calculator_3-way'!C202="","",'True_Odds_Calculator_3-way'!C202)</f>
        <v>2.93</v>
      </c>
      <c r="D203" s="4">
        <f t="shared" si="15"/>
        <v>2.7502201397324733E-2</v>
      </c>
      <c r="E203" s="4">
        <f t="shared" si="16"/>
        <v>2.9581000939559243</v>
      </c>
      <c r="F203" s="4">
        <f t="shared" si="17"/>
        <v>3.0319968104689372</v>
      </c>
      <c r="G203" s="4">
        <f t="shared" si="18"/>
        <v>3.0108735180447179</v>
      </c>
      <c r="I203" s="4">
        <f t="shared" si="19"/>
        <v>1.0275022013973247</v>
      </c>
    </row>
    <row r="204" spans="1:9" x14ac:dyDescent="0.2">
      <c r="A204" s="4">
        <f>IF('True_Odds_Calculator_3-way'!A203="","",'True_Odds_Calculator_3-way'!A203)</f>
        <v>1.85</v>
      </c>
      <c r="B204" s="4">
        <f>IF('True_Odds_Calculator_3-way'!B203="","",'True_Odds_Calculator_3-way'!B203)</f>
        <v>3.76</v>
      </c>
      <c r="C204" s="4">
        <f>IF('True_Odds_Calculator_3-way'!C203="","",'True_Odds_Calculator_3-way'!C203)</f>
        <v>4.4400000000000004</v>
      </c>
      <c r="D204" s="4">
        <f t="shared" si="15"/>
        <v>3.1723212574276349E-2</v>
      </c>
      <c r="E204" s="4">
        <f t="shared" si="16"/>
        <v>1.8869130146482611</v>
      </c>
      <c r="F204" s="4">
        <f t="shared" si="17"/>
        <v>3.9156867650738048</v>
      </c>
      <c r="G204" s="4">
        <f t="shared" si="18"/>
        <v>4.6587289775264171</v>
      </c>
      <c r="I204" s="4">
        <f t="shared" si="19"/>
        <v>1.0317232125742763</v>
      </c>
    </row>
    <row r="205" spans="1:9" x14ac:dyDescent="0.2">
      <c r="A205" s="4">
        <f>IF('True_Odds_Calculator_3-way'!A204="","",'True_Odds_Calculator_3-way'!A204)</f>
        <v>1.37</v>
      </c>
      <c r="B205" s="4">
        <f>IF('True_Odds_Calculator_3-way'!B204="","",'True_Odds_Calculator_3-way'!B204)</f>
        <v>4.8899999999999997</v>
      </c>
      <c r="C205" s="4">
        <f>IF('True_Odds_Calculator_3-way'!C204="","",'True_Odds_Calculator_3-way'!C204)</f>
        <v>9.7100000000000009</v>
      </c>
      <c r="D205" s="4">
        <f t="shared" si="15"/>
        <v>3.741259654485618E-2</v>
      </c>
      <c r="E205" s="4">
        <f t="shared" si="16"/>
        <v>1.393813421839269</v>
      </c>
      <c r="F205" s="4">
        <f t="shared" si="17"/>
        <v>5.2075708584336873</v>
      </c>
      <c r="G205" s="4">
        <f t="shared" si="18"/>
        <v>11.047801533983726</v>
      </c>
      <c r="I205" s="4">
        <f t="shared" si="19"/>
        <v>1.0374125965448562</v>
      </c>
    </row>
    <row r="206" spans="1:9" x14ac:dyDescent="0.2">
      <c r="A206" s="4">
        <f>IF('True_Odds_Calculator_3-way'!A205="","",'True_Odds_Calculator_3-way'!A205)</f>
        <v>2.73</v>
      </c>
      <c r="B206" s="4">
        <f>IF('True_Odds_Calculator_3-way'!B205="","",'True_Odds_Calculator_3-way'!B205)</f>
        <v>3.69</v>
      </c>
      <c r="C206" s="4">
        <f>IF('True_Odds_Calculator_3-way'!C205="","",'True_Odds_Calculator_3-way'!C205)</f>
        <v>2.57</v>
      </c>
      <c r="D206" s="4">
        <f t="shared" si="15"/>
        <v>2.6408134693225227E-2</v>
      </c>
      <c r="E206" s="4">
        <f t="shared" si="16"/>
        <v>2.7972211474746151</v>
      </c>
      <c r="F206" s="4">
        <f t="shared" si="17"/>
        <v>3.8138825547792243</v>
      </c>
      <c r="G206" s="4">
        <f t="shared" si="18"/>
        <v>2.6294867975725285</v>
      </c>
      <c r="I206" s="4">
        <f t="shared" si="19"/>
        <v>1.0264081346932252</v>
      </c>
    </row>
    <row r="207" spans="1:9" x14ac:dyDescent="0.2">
      <c r="A207" s="4">
        <f>IF('True_Odds_Calculator_3-way'!A206="","",'True_Odds_Calculator_3-way'!A206)</f>
        <v>4.1900000000000004</v>
      </c>
      <c r="B207" s="4">
        <f>IF('True_Odds_Calculator_3-way'!B206="","",'True_Odds_Calculator_3-way'!B206)</f>
        <v>4.25</v>
      </c>
      <c r="C207" s="4">
        <f>IF('True_Odds_Calculator_3-way'!C206="","",'True_Odds_Calculator_3-way'!C206)</f>
        <v>1.8</v>
      </c>
      <c r="D207" s="4">
        <f t="shared" si="15"/>
        <v>2.9513157689487812E-2</v>
      </c>
      <c r="E207" s="4">
        <f t="shared" si="16"/>
        <v>4.3701372477731315</v>
      </c>
      <c r="F207" s="4">
        <f t="shared" si="17"/>
        <v>4.4354474169741689</v>
      </c>
      <c r="G207" s="4">
        <f t="shared" si="18"/>
        <v>1.8324488104199024</v>
      </c>
      <c r="I207" s="4">
        <f t="shared" si="19"/>
        <v>1.0295131576894878</v>
      </c>
    </row>
    <row r="208" spans="1:9" x14ac:dyDescent="0.2">
      <c r="A208" s="4">
        <f>IF('True_Odds_Calculator_3-way'!A207="","",'True_Odds_Calculator_3-way'!A207)</f>
        <v>6.23</v>
      </c>
      <c r="B208" s="4">
        <f>IF('True_Odds_Calculator_3-way'!B207="","",'True_Odds_Calculator_3-way'!B207)</f>
        <v>4.71</v>
      </c>
      <c r="C208" s="4">
        <f>IF('True_Odds_Calculator_3-way'!C207="","",'True_Odds_Calculator_3-way'!C207)</f>
        <v>1.52</v>
      </c>
      <c r="D208" s="4">
        <f t="shared" si="15"/>
        <v>3.0722605554895033E-2</v>
      </c>
      <c r="E208" s="4">
        <f t="shared" si="16"/>
        <v>6.6545653333343973</v>
      </c>
      <c r="F208" s="4">
        <f t="shared" si="17"/>
        <v>4.9486979241020483</v>
      </c>
      <c r="G208" s="4">
        <f t="shared" si="18"/>
        <v>1.5440346285402422</v>
      </c>
      <c r="I208" s="4">
        <f t="shared" si="19"/>
        <v>1.030722605554895</v>
      </c>
    </row>
    <row r="209" spans="1:9" x14ac:dyDescent="0.2">
      <c r="A209" s="4">
        <f>IF('True_Odds_Calculator_3-way'!A208="","",'True_Odds_Calculator_3-way'!A208)</f>
        <v>2.34</v>
      </c>
      <c r="B209" s="4">
        <f>IF('True_Odds_Calculator_3-way'!B208="","",'True_Odds_Calculator_3-way'!B208)</f>
        <v>3.68</v>
      </c>
      <c r="C209" s="4">
        <f>IF('True_Odds_Calculator_3-way'!C208="","",'True_Odds_Calculator_3-way'!C208)</f>
        <v>3.05</v>
      </c>
      <c r="D209" s="4">
        <f t="shared" si="15"/>
        <v>2.6958410244226405E-2</v>
      </c>
      <c r="E209" s="4">
        <f t="shared" si="16"/>
        <v>2.3902613642292976</v>
      </c>
      <c r="F209" s="4">
        <f t="shared" si="17"/>
        <v>3.8058557810090927</v>
      </c>
      <c r="G209" s="4">
        <f t="shared" si="18"/>
        <v>3.1359492086942535</v>
      </c>
      <c r="I209" s="4">
        <f t="shared" si="19"/>
        <v>1.0269584102442264</v>
      </c>
    </row>
    <row r="210" spans="1:9" x14ac:dyDescent="0.2">
      <c r="A210" s="4">
        <f>IF('True_Odds_Calculator_3-way'!A209="","",'True_Odds_Calculator_3-way'!A209)</f>
        <v>1.68</v>
      </c>
      <c r="B210" s="4">
        <f>IF('True_Odds_Calculator_3-way'!B209="","",'True_Odds_Calculator_3-way'!B209)</f>
        <v>4.33</v>
      </c>
      <c r="C210" s="4">
        <f>IF('True_Odds_Calculator_3-way'!C209="","",'True_Odds_Calculator_3-way'!C209)</f>
        <v>4.8899999999999997</v>
      </c>
      <c r="D210" s="4">
        <f t="shared" si="15"/>
        <v>3.0683954960297743E-2</v>
      </c>
      <c r="E210" s="4">
        <f t="shared" si="16"/>
        <v>1.7093721672098703</v>
      </c>
      <c r="F210" s="4">
        <f t="shared" si="17"/>
        <v>4.5306496749867406</v>
      </c>
      <c r="G210" s="4">
        <f t="shared" si="18"/>
        <v>5.147448865303768</v>
      </c>
      <c r="I210" s="4">
        <f t="shared" si="19"/>
        <v>1.0306839549602977</v>
      </c>
    </row>
    <row r="211" spans="1:9" x14ac:dyDescent="0.2">
      <c r="A211" s="4">
        <f>IF('True_Odds_Calculator_3-way'!A210="","",'True_Odds_Calculator_3-way'!A210)</f>
        <v>2.64</v>
      </c>
      <c r="B211" s="4">
        <f>IF('True_Odds_Calculator_3-way'!B210="","",'True_Odds_Calculator_3-way'!B210)</f>
        <v>3.65</v>
      </c>
      <c r="C211" s="4">
        <f>IF('True_Odds_Calculator_3-way'!C210="","",'True_Odds_Calculator_3-way'!C210)</f>
        <v>2.67</v>
      </c>
      <c r="D211" s="4">
        <f t="shared" si="15"/>
        <v>2.7292316733597222E-2</v>
      </c>
      <c r="E211" s="4">
        <f t="shared" si="16"/>
        <v>2.7049658095934999</v>
      </c>
      <c r="F211" s="4">
        <f t="shared" si="17"/>
        <v>3.7753634034460584</v>
      </c>
      <c r="G211" s="4">
        <f t="shared" si="18"/>
        <v>2.7364692818716132</v>
      </c>
      <c r="I211" s="4">
        <f t="shared" si="19"/>
        <v>1.0272923167335972</v>
      </c>
    </row>
    <row r="212" spans="1:9" x14ac:dyDescent="0.2">
      <c r="A212" s="4">
        <f>IF('True_Odds_Calculator_3-way'!A211="","",'True_Odds_Calculator_3-way'!A211)</f>
        <v>1.65</v>
      </c>
      <c r="B212" s="4">
        <f>IF('True_Odds_Calculator_3-way'!B211="","",'True_Odds_Calculator_3-way'!B211)</f>
        <v>3.68</v>
      </c>
      <c r="C212" s="4">
        <f>IF('True_Odds_Calculator_3-way'!C211="","",'True_Odds_Calculator_3-way'!C211)</f>
        <v>5.98</v>
      </c>
      <c r="D212" s="4">
        <f t="shared" si="15"/>
        <v>4.5023816762947089E-2</v>
      </c>
      <c r="E212" s="4">
        <f t="shared" si="16"/>
        <v>1.6918966034608403</v>
      </c>
      <c r="F212" s="4">
        <f t="shared" si="17"/>
        <v>3.8951246792552139</v>
      </c>
      <c r="G212" s="4">
        <f t="shared" si="18"/>
        <v>6.5696055040781216</v>
      </c>
      <c r="I212" s="4">
        <f t="shared" si="19"/>
        <v>1.0450238167629471</v>
      </c>
    </row>
    <row r="213" spans="1:9" x14ac:dyDescent="0.2">
      <c r="A213" s="4">
        <f>IF('True_Odds_Calculator_3-way'!A212="","",'True_Odds_Calculator_3-way'!A212)</f>
        <v>1.42</v>
      </c>
      <c r="B213" s="4">
        <f>IF('True_Odds_Calculator_3-way'!B212="","",'True_Odds_Calculator_3-way'!B212)</f>
        <v>4.62</v>
      </c>
      <c r="C213" s="4">
        <f>IF('True_Odds_Calculator_3-way'!C212="","",'True_Odds_Calculator_3-way'!C212)</f>
        <v>8.01</v>
      </c>
      <c r="D213" s="4">
        <f t="shared" si="15"/>
        <v>4.5519513631556707E-2</v>
      </c>
      <c r="E213" s="4">
        <f t="shared" si="16"/>
        <v>1.4512688990995244</v>
      </c>
      <c r="F213" s="4">
        <f t="shared" si="17"/>
        <v>4.9682764311703611</v>
      </c>
      <c r="G213" s="4">
        <f t="shared" si="18"/>
        <v>9.1181995423271101</v>
      </c>
      <c r="I213" s="4">
        <f t="shared" si="19"/>
        <v>1.0455195136315567</v>
      </c>
    </row>
    <row r="214" spans="1:9" x14ac:dyDescent="0.2">
      <c r="A214" s="4">
        <f>IF('True_Odds_Calculator_3-way'!A213="","",'True_Odds_Calculator_3-way'!A213)</f>
        <v>3.52</v>
      </c>
      <c r="B214" s="4">
        <f>IF('True_Odds_Calculator_3-way'!B213="","",'True_Odds_Calculator_3-way'!B213)</f>
        <v>3.43</v>
      </c>
      <c r="C214" s="4">
        <f>IF('True_Odds_Calculator_3-way'!C213="","",'True_Odds_Calculator_3-way'!C213)</f>
        <v>2.16</v>
      </c>
      <c r="D214" s="4">
        <f t="shared" si="15"/>
        <v>3.8599061558245218E-2</v>
      </c>
      <c r="E214" s="4">
        <f t="shared" si="16"/>
        <v>3.6869818041434561</v>
      </c>
      <c r="F214" s="4">
        <f t="shared" si="17"/>
        <v>3.5883600477292643</v>
      </c>
      <c r="G214" s="4">
        <f t="shared" si="18"/>
        <v>2.2217452425977537</v>
      </c>
      <c r="I214" s="4">
        <f t="shared" si="19"/>
        <v>1.0385990615582452</v>
      </c>
    </row>
    <row r="215" spans="1:9" x14ac:dyDescent="0.2">
      <c r="A215" s="4">
        <f>IF('True_Odds_Calculator_3-way'!A214="","",'True_Odds_Calculator_3-way'!A214)</f>
        <v>4.25</v>
      </c>
      <c r="B215" s="4">
        <f>IF('True_Odds_Calculator_3-way'!B214="","",'True_Odds_Calculator_3-way'!B214)</f>
        <v>3.38</v>
      </c>
      <c r="C215" s="4">
        <f>IF('True_Odds_Calculator_3-way'!C214="","",'True_Odds_Calculator_3-way'!C214)</f>
        <v>1.94</v>
      </c>
      <c r="D215" s="4">
        <f t="shared" si="15"/>
        <v>4.6616023338512669E-2</v>
      </c>
      <c r="E215" s="4">
        <f t="shared" si="16"/>
        <v>4.5505129949653025</v>
      </c>
      <c r="F215" s="4">
        <f t="shared" si="17"/>
        <v>3.567360331798652</v>
      </c>
      <c r="G215" s="4">
        <f t="shared" si="18"/>
        <v>2.0002990723970533</v>
      </c>
      <c r="I215" s="4">
        <f t="shared" si="19"/>
        <v>1.0466160233385127</v>
      </c>
    </row>
    <row r="216" spans="1:9" x14ac:dyDescent="0.2">
      <c r="A216" s="4">
        <f>IF('True_Odds_Calculator_3-way'!A215="","",'True_Odds_Calculator_3-way'!A215)</f>
        <v>1.36</v>
      </c>
      <c r="B216" s="4">
        <f>IF('True_Odds_Calculator_3-way'!B215="","",'True_Odds_Calculator_3-way'!B215)</f>
        <v>4.53</v>
      </c>
      <c r="C216" s="4">
        <f>IF('True_Odds_Calculator_3-way'!C215="","",'True_Odds_Calculator_3-way'!C215)</f>
        <v>10.52</v>
      </c>
      <c r="D216" s="4">
        <f t="shared" si="15"/>
        <v>5.1101703743970717E-2</v>
      </c>
      <c r="E216" s="4">
        <f t="shared" si="16"/>
        <v>1.3922530820562606</v>
      </c>
      <c r="F216" s="4">
        <f t="shared" si="17"/>
        <v>4.9087789187352877</v>
      </c>
      <c r="G216" s="4">
        <f t="shared" si="18"/>
        <v>12.816711684109382</v>
      </c>
      <c r="I216" s="4">
        <f t="shared" si="19"/>
        <v>1.0511017037439707</v>
      </c>
    </row>
    <row r="217" spans="1:9" x14ac:dyDescent="0.2">
      <c r="A217" s="4">
        <f>IF('True_Odds_Calculator_3-way'!A216="","",'True_Odds_Calculator_3-way'!A216)</f>
        <v>4.3099999999999996</v>
      </c>
      <c r="B217" s="4">
        <f>IF('True_Odds_Calculator_3-way'!B216="","",'True_Odds_Calculator_3-way'!B216)</f>
        <v>3.44</v>
      </c>
      <c r="C217" s="4">
        <f>IF('True_Odds_Calculator_3-way'!C216="","",'True_Odds_Calculator_3-way'!C216)</f>
        <v>1.91</v>
      </c>
      <c r="D217" s="4">
        <f t="shared" si="15"/>
        <v>4.6276445327607219E-2</v>
      </c>
      <c r="E217" s="4">
        <f t="shared" si="16"/>
        <v>4.6169526807749524</v>
      </c>
      <c r="F217" s="4">
        <f t="shared" si="17"/>
        <v>3.6327679537825994</v>
      </c>
      <c r="G217" s="4">
        <f t="shared" si="18"/>
        <v>1.9679820047495495</v>
      </c>
      <c r="I217" s="4">
        <f t="shared" si="19"/>
        <v>1.0462764453276072</v>
      </c>
    </row>
    <row r="218" spans="1:9" x14ac:dyDescent="0.2">
      <c r="A218" s="4">
        <f>IF('True_Odds_Calculator_3-way'!A217="","",'True_Odds_Calculator_3-way'!A217)</f>
        <v>3.81</v>
      </c>
      <c r="B218" s="4">
        <f>IF('True_Odds_Calculator_3-way'!B217="","",'True_Odds_Calculator_3-way'!B217)</f>
        <v>3.03</v>
      </c>
      <c r="C218" s="4">
        <f>IF('True_Odds_Calculator_3-way'!C217="","",'True_Odds_Calculator_3-way'!C217)</f>
        <v>2.13</v>
      </c>
      <c r="D218" s="4">
        <f t="shared" si="15"/>
        <v>6.1983762976497214E-2</v>
      </c>
      <c r="E218" s="4">
        <f t="shared" si="16"/>
        <v>4.1355477506759746</v>
      </c>
      <c r="F218" s="4">
        <f t="shared" si="17"/>
        <v>3.2323571991098494</v>
      </c>
      <c r="G218" s="4">
        <f t="shared" si="18"/>
        <v>2.2280532169750003</v>
      </c>
      <c r="I218" s="4">
        <f t="shared" si="19"/>
        <v>1.0619837629764972</v>
      </c>
    </row>
    <row r="219" spans="1:9" x14ac:dyDescent="0.2">
      <c r="A219" s="4">
        <f>IF('True_Odds_Calculator_3-way'!A218="","",'True_Odds_Calculator_3-way'!A218)</f>
        <v>2.08</v>
      </c>
      <c r="B219" s="4">
        <f>IF('True_Odds_Calculator_3-way'!B218="","",'True_Odds_Calculator_3-way'!B218)</f>
        <v>3.3</v>
      </c>
      <c r="C219" s="4">
        <f>IF('True_Odds_Calculator_3-way'!C218="","",'True_Odds_Calculator_3-way'!C218)</f>
        <v>4.07</v>
      </c>
      <c r="D219" s="4">
        <f t="shared" si="15"/>
        <v>2.9499779499779555E-2</v>
      </c>
      <c r="E219" s="4">
        <f t="shared" si="16"/>
        <v>2.1234309156986471</v>
      </c>
      <c r="F219" s="4">
        <f t="shared" si="17"/>
        <v>3.4106755958243054</v>
      </c>
      <c r="G219" s="4">
        <f t="shared" si="18"/>
        <v>4.2396776993789933</v>
      </c>
      <c r="I219" s="4">
        <f t="shared" si="19"/>
        <v>1.0294997794997796</v>
      </c>
    </row>
    <row r="220" spans="1:9" x14ac:dyDescent="0.2">
      <c r="A220" s="4">
        <f>IF('True_Odds_Calculator_3-way'!A219="","",'True_Odds_Calculator_3-way'!A219)</f>
        <v>1.38</v>
      </c>
      <c r="B220" s="4">
        <f>IF('True_Odds_Calculator_3-way'!B219="","",'True_Odds_Calculator_3-way'!B219)</f>
        <v>5.35</v>
      </c>
      <c r="C220" s="4">
        <f>IF('True_Odds_Calculator_3-way'!C219="","",'True_Odds_Calculator_3-way'!C219)</f>
        <v>8.18</v>
      </c>
      <c r="D220" s="4">
        <f t="shared" si="15"/>
        <v>3.3802957762943953E-2</v>
      </c>
      <c r="E220" s="4">
        <f t="shared" si="16"/>
        <v>1.4017970477426493</v>
      </c>
      <c r="F220" s="4">
        <f t="shared" si="17"/>
        <v>5.6931969655357921</v>
      </c>
      <c r="G220" s="4">
        <f t="shared" si="18"/>
        <v>9.0104915867381123</v>
      </c>
      <c r="I220" s="4">
        <f t="shared" si="19"/>
        <v>1.033802957762944</v>
      </c>
    </row>
    <row r="221" spans="1:9" x14ac:dyDescent="0.2">
      <c r="A221" s="4">
        <f>IF('True_Odds_Calculator_3-way'!A220="","",'True_Odds_Calculator_3-way'!A220)</f>
        <v>3.4</v>
      </c>
      <c r="B221" s="4">
        <f>IF('True_Odds_Calculator_3-way'!B220="","",'True_Odds_Calculator_3-way'!B220)</f>
        <v>3.56</v>
      </c>
      <c r="C221" s="4">
        <f>IF('True_Odds_Calculator_3-way'!C220="","",'True_Odds_Calculator_3-way'!C220)</f>
        <v>2.21</v>
      </c>
      <c r="D221" s="4">
        <f t="shared" si="15"/>
        <v>2.7505211246123373E-2</v>
      </c>
      <c r="E221" s="4">
        <f t="shared" si="16"/>
        <v>3.5093969311288213</v>
      </c>
      <c r="F221" s="4">
        <f t="shared" si="17"/>
        <v>3.6801172508419611</v>
      </c>
      <c r="G221" s="4">
        <f t="shared" si="18"/>
        <v>2.255705493329256</v>
      </c>
      <c r="I221" s="4">
        <f t="shared" si="19"/>
        <v>1.0275052112461234</v>
      </c>
    </row>
    <row r="222" spans="1:9" x14ac:dyDescent="0.2">
      <c r="A222" s="4">
        <f>IF('True_Odds_Calculator_3-way'!A221="","",'True_Odds_Calculator_3-way'!A221)</f>
        <v>1.88</v>
      </c>
      <c r="B222" s="4">
        <f>IF('True_Odds_Calculator_3-way'!B221="","",'True_Odds_Calculator_3-way'!B221)</f>
        <v>3.56</v>
      </c>
      <c r="C222" s="4">
        <f>IF('True_Odds_Calculator_3-way'!C221="","",'True_Odds_Calculator_3-way'!C221)</f>
        <v>4.5999999999999996</v>
      </c>
      <c r="D222" s="4">
        <f t="shared" si="15"/>
        <v>3.0205074369341833E-2</v>
      </c>
      <c r="E222" s="4">
        <f t="shared" si="16"/>
        <v>1.9162721834562704</v>
      </c>
      <c r="F222" s="4">
        <f t="shared" si="17"/>
        <v>3.6923460706929858</v>
      </c>
      <c r="G222" s="4">
        <f t="shared" si="18"/>
        <v>4.8233927706011137</v>
      </c>
      <c r="I222" s="4">
        <f t="shared" si="19"/>
        <v>1.0302050743693418</v>
      </c>
    </row>
    <row r="223" spans="1:9" x14ac:dyDescent="0.2">
      <c r="A223" s="4">
        <f>IF('True_Odds_Calculator_3-way'!A222="","",'True_Odds_Calculator_3-way'!A222)</f>
        <v>2.61</v>
      </c>
      <c r="B223" s="4">
        <f>IF('True_Odds_Calculator_3-way'!B222="","",'True_Odds_Calculator_3-way'!B222)</f>
        <v>3.35</v>
      </c>
      <c r="C223" s="4">
        <f>IF('True_Odds_Calculator_3-way'!C222="","",'True_Odds_Calculator_3-way'!C222)</f>
        <v>2.89</v>
      </c>
      <c r="D223" s="4">
        <f t="shared" si="15"/>
        <v>2.7669986384349254E-2</v>
      </c>
      <c r="E223" s="4">
        <f t="shared" si="16"/>
        <v>2.6743800518710059</v>
      </c>
      <c r="F223" s="4">
        <f t="shared" si="17"/>
        <v>3.4568090083159619</v>
      </c>
      <c r="G223" s="4">
        <f t="shared" si="18"/>
        <v>2.9691437750072804</v>
      </c>
      <c r="I223" s="4">
        <f t="shared" si="19"/>
        <v>1.0276699863843493</v>
      </c>
    </row>
    <row r="224" spans="1:9" x14ac:dyDescent="0.2">
      <c r="A224" s="4">
        <f>IF('True_Odds_Calculator_3-way'!A223="","",'True_Odds_Calculator_3-way'!A223)</f>
        <v>1.72</v>
      </c>
      <c r="B224" s="4">
        <f>IF('True_Odds_Calculator_3-way'!B223="","",'True_Odds_Calculator_3-way'!B223)</f>
        <v>3.83</v>
      </c>
      <c r="C224" s="4">
        <f>IF('True_Odds_Calculator_3-way'!C223="","",'True_Odds_Calculator_3-way'!C223)</f>
        <v>5.29</v>
      </c>
      <c r="D224" s="4">
        <f t="shared" si="15"/>
        <v>3.1527871405531149E-2</v>
      </c>
      <c r="E224" s="4">
        <f t="shared" si="16"/>
        <v>1.7516630251183394</v>
      </c>
      <c r="F224" s="4">
        <f t="shared" si="17"/>
        <v>3.9906249799600757</v>
      </c>
      <c r="G224" s="4">
        <f t="shared" si="18"/>
        <v>5.6014053500773455</v>
      </c>
      <c r="I224" s="4">
        <f t="shared" si="19"/>
        <v>1.0315278714055311</v>
      </c>
    </row>
    <row r="225" spans="1:9" x14ac:dyDescent="0.2">
      <c r="A225" s="4">
        <f>IF('True_Odds_Calculator_3-way'!A224="","",'True_Odds_Calculator_3-way'!A224)</f>
        <v>3.79</v>
      </c>
      <c r="B225" s="4">
        <f>IF('True_Odds_Calculator_3-way'!B224="","",'True_Odds_Calculator_3-way'!B224)</f>
        <v>3.72</v>
      </c>
      <c r="C225" s="4">
        <f>IF('True_Odds_Calculator_3-way'!C224="","",'True_Odds_Calculator_3-way'!C224)</f>
        <v>2.0099999999999998</v>
      </c>
      <c r="D225" s="4">
        <f t="shared" si="15"/>
        <v>3.0181884856083752E-2</v>
      </c>
      <c r="E225" s="4">
        <f t="shared" si="16"/>
        <v>3.9402405084692971</v>
      </c>
      <c r="F225" s="4">
        <f t="shared" si="17"/>
        <v>3.8646360815165175</v>
      </c>
      <c r="G225" s="4">
        <f t="shared" si="18"/>
        <v>2.0514848451855316</v>
      </c>
      <c r="I225" s="4">
        <f t="shared" si="19"/>
        <v>1.0301818848560838</v>
      </c>
    </row>
    <row r="226" spans="1:9" x14ac:dyDescent="0.2">
      <c r="A226" s="4">
        <f>IF('True_Odds_Calculator_3-way'!A225="","",'True_Odds_Calculator_3-way'!A225)</f>
        <v>1.37</v>
      </c>
      <c r="B226" s="4">
        <f>IF('True_Odds_Calculator_3-way'!B225="","",'True_Odds_Calculator_3-way'!B225)</f>
        <v>4.95</v>
      </c>
      <c r="C226" s="4">
        <f>IF('True_Odds_Calculator_3-way'!C225="","",'True_Odds_Calculator_3-way'!C225)</f>
        <v>9.91</v>
      </c>
      <c r="D226" s="4">
        <f t="shared" si="15"/>
        <v>3.2855382881530559E-2</v>
      </c>
      <c r="E226" s="4">
        <f t="shared" si="16"/>
        <v>1.3908685333112485</v>
      </c>
      <c r="F226" s="4">
        <f t="shared" si="17"/>
        <v>5.2337276052049653</v>
      </c>
      <c r="G226" s="4">
        <f t="shared" si="18"/>
        <v>11.116498998013116</v>
      </c>
      <c r="I226" s="4">
        <f t="shared" si="19"/>
        <v>1.0328553828815306</v>
      </c>
    </row>
    <row r="227" spans="1:9" x14ac:dyDescent="0.2">
      <c r="A227" s="4">
        <f>IF('True_Odds_Calculator_3-way'!A226="","",'True_Odds_Calculator_3-way'!A226)</f>
        <v>2.4300000000000002</v>
      </c>
      <c r="B227" s="4">
        <f>IF('True_Odds_Calculator_3-way'!B226="","",'True_Odds_Calculator_3-way'!B226)</f>
        <v>3.49</v>
      </c>
      <c r="C227" s="4">
        <f>IF('True_Odds_Calculator_3-way'!C226="","",'True_Odds_Calculator_3-way'!C226)</f>
        <v>3.04</v>
      </c>
      <c r="D227" s="4">
        <f t="shared" si="15"/>
        <v>2.7002953455306899E-2</v>
      </c>
      <c r="E227" s="4">
        <f t="shared" si="16"/>
        <v>2.4843384246264084</v>
      </c>
      <c r="F227" s="4">
        <f t="shared" si="17"/>
        <v>3.6031885318103138</v>
      </c>
      <c r="G227" s="4">
        <f t="shared" si="18"/>
        <v>3.125523682118529</v>
      </c>
      <c r="I227" s="4">
        <f t="shared" si="19"/>
        <v>1.0270029534553069</v>
      </c>
    </row>
    <row r="228" spans="1:9" x14ac:dyDescent="0.2">
      <c r="A228" s="4">
        <f>IF('True_Odds_Calculator_3-way'!A227="","",'True_Odds_Calculator_3-way'!A227)</f>
        <v>1.72</v>
      </c>
      <c r="B228" s="4">
        <f>IF('True_Odds_Calculator_3-way'!B227="","",'True_Odds_Calculator_3-way'!B227)</f>
        <v>4.03</v>
      </c>
      <c r="C228" s="4">
        <f>IF('True_Odds_Calculator_3-way'!C227="","",'True_Odds_Calculator_3-way'!C227)</f>
        <v>4.57</v>
      </c>
      <c r="D228" s="4">
        <f t="shared" si="15"/>
        <v>4.8352687397569039E-2</v>
      </c>
      <c r="E228" s="4">
        <f t="shared" si="16"/>
        <v>1.7690417421481004</v>
      </c>
      <c r="F228" s="4">
        <f t="shared" si="17"/>
        <v>4.3099473584721517</v>
      </c>
      <c r="G228" s="4">
        <f t="shared" si="18"/>
        <v>4.9333791964662828</v>
      </c>
      <c r="I228" s="4">
        <f t="shared" si="19"/>
        <v>1.048352687397569</v>
      </c>
    </row>
    <row r="229" spans="1:9" x14ac:dyDescent="0.2">
      <c r="A229" s="4">
        <f>IF('True_Odds_Calculator_3-way'!A228="","",'True_Odds_Calculator_3-way'!A228)</f>
        <v>1.45</v>
      </c>
      <c r="B229" s="4">
        <f>IF('True_Odds_Calculator_3-way'!B228="","",'True_Odds_Calculator_3-way'!B228)</f>
        <v>4.79</v>
      </c>
      <c r="C229" s="4">
        <f>IF('True_Odds_Calculator_3-way'!C228="","",'True_Odds_Calculator_3-way'!C228)</f>
        <v>6.61</v>
      </c>
      <c r="D229" s="4">
        <f t="shared" si="15"/>
        <v>4.9709370045647239E-2</v>
      </c>
      <c r="E229" s="4">
        <f t="shared" si="16"/>
        <v>1.4856956132912054</v>
      </c>
      <c r="F229" s="4">
        <f t="shared" si="17"/>
        <v>5.2029548544077189</v>
      </c>
      <c r="G229" s="4">
        <f t="shared" si="18"/>
        <v>7.4230155130695756</v>
      </c>
      <c r="I229" s="4">
        <f t="shared" si="19"/>
        <v>1.0497093700456472</v>
      </c>
    </row>
    <row r="230" spans="1:9" x14ac:dyDescent="0.2">
      <c r="A230" s="4">
        <f>IF('True_Odds_Calculator_3-way'!A229="","",'True_Odds_Calculator_3-way'!A229)</f>
        <v>4.1900000000000004</v>
      </c>
      <c r="B230" s="4">
        <f>IF('True_Odds_Calculator_3-way'!B229="","",'True_Odds_Calculator_3-way'!B229)</f>
        <v>3.96</v>
      </c>
      <c r="C230" s="4">
        <f>IF('True_Odds_Calculator_3-way'!C229="","",'True_Odds_Calculator_3-way'!C229)</f>
        <v>1.8</v>
      </c>
      <c r="D230" s="4">
        <f t="shared" si="15"/>
        <v>4.6744292567681534E-2</v>
      </c>
      <c r="E230" s="4">
        <f t="shared" si="16"/>
        <v>4.4826555239364572</v>
      </c>
      <c r="F230" s="4">
        <f t="shared" si="17"/>
        <v>4.2204096859526548</v>
      </c>
      <c r="G230" s="4">
        <f t="shared" si="18"/>
        <v>1.851940591701887</v>
      </c>
      <c r="I230" s="4">
        <f t="shared" si="19"/>
        <v>1.0467442925676815</v>
      </c>
    </row>
    <row r="231" spans="1:9" x14ac:dyDescent="0.2">
      <c r="A231" s="4">
        <f>IF('True_Odds_Calculator_3-way'!A230="","",'True_Odds_Calculator_3-way'!A230)</f>
        <v>2.31</v>
      </c>
      <c r="B231" s="4">
        <f>IF('True_Odds_Calculator_3-way'!B230="","",'True_Odds_Calculator_3-way'!B230)</f>
        <v>3.66</v>
      </c>
      <c r="C231" s="4">
        <f>IF('True_Odds_Calculator_3-way'!C230="","",'True_Odds_Calculator_3-way'!C230)</f>
        <v>3.12</v>
      </c>
      <c r="D231" s="4">
        <f t="shared" si="15"/>
        <v>2.6637297129100457E-2</v>
      </c>
      <c r="E231" s="4">
        <f t="shared" si="16"/>
        <v>2.3583719029012471</v>
      </c>
      <c r="F231" s="4">
        <f t="shared" si="17"/>
        <v>3.7829359711710224</v>
      </c>
      <c r="G231" s="4">
        <f t="shared" si="18"/>
        <v>3.2088953508741196</v>
      </c>
      <c r="I231" s="4">
        <f t="shared" si="19"/>
        <v>1.0266372971291005</v>
      </c>
    </row>
    <row r="232" spans="1:9" x14ac:dyDescent="0.2">
      <c r="A232" s="4">
        <f>IF('True_Odds_Calculator_3-way'!A231="","",'True_Odds_Calculator_3-way'!A231)</f>
        <v>3.14</v>
      </c>
      <c r="B232" s="4">
        <f>IF('True_Odds_Calculator_3-way'!B231="","",'True_Odds_Calculator_3-way'!B231)</f>
        <v>3.74</v>
      </c>
      <c r="C232" s="4">
        <f>IF('True_Odds_Calculator_3-way'!C231="","",'True_Odds_Calculator_3-way'!C231)</f>
        <v>2.2599999999999998</v>
      </c>
      <c r="D232" s="4">
        <f t="shared" si="15"/>
        <v>2.8328892830197461E-2</v>
      </c>
      <c r="E232" s="4">
        <f t="shared" si="16"/>
        <v>3.2359488202071289</v>
      </c>
      <c r="F232" s="4">
        <f t="shared" si="17"/>
        <v>3.8769199666402692</v>
      </c>
      <c r="G232" s="4">
        <f t="shared" si="18"/>
        <v>2.3092826298352125</v>
      </c>
      <c r="I232" s="4">
        <f t="shared" si="19"/>
        <v>1.0283288928301975</v>
      </c>
    </row>
    <row r="233" spans="1:9" x14ac:dyDescent="0.2">
      <c r="A233" s="4">
        <f>IF('True_Odds_Calculator_3-way'!A232="","",'True_Odds_Calculator_3-way'!A232)</f>
        <v>2.2200000000000002</v>
      </c>
      <c r="B233" s="4">
        <f>IF('True_Odds_Calculator_3-way'!B232="","",'True_Odds_Calculator_3-way'!B232)</f>
        <v>3.71</v>
      </c>
      <c r="C233" s="4">
        <f>IF('True_Odds_Calculator_3-way'!C232="","",'True_Odds_Calculator_3-way'!C232)</f>
        <v>3.25</v>
      </c>
      <c r="D233" s="4">
        <f t="shared" si="15"/>
        <v>2.7684537118499275E-2</v>
      </c>
      <c r="E233" s="4">
        <f t="shared" si="16"/>
        <v>2.2664313766441961</v>
      </c>
      <c r="F233" s="4">
        <f t="shared" si="17"/>
        <v>3.8415203825114381</v>
      </c>
      <c r="G233" s="4">
        <f t="shared" si="18"/>
        <v>3.3504863868021553</v>
      </c>
      <c r="I233" s="4">
        <f t="shared" si="19"/>
        <v>1.0276845371184993</v>
      </c>
    </row>
    <row r="234" spans="1:9" x14ac:dyDescent="0.2">
      <c r="A234" s="4">
        <f>IF('True_Odds_Calculator_3-way'!A233="","",'True_Odds_Calculator_3-way'!A233)</f>
        <v>2.17</v>
      </c>
      <c r="B234" s="4">
        <f>IF('True_Odds_Calculator_3-way'!B233="","",'True_Odds_Calculator_3-way'!B233)</f>
        <v>3.73</v>
      </c>
      <c r="C234" s="4">
        <f>IF('True_Odds_Calculator_3-way'!C233="","",'True_Odds_Calculator_3-way'!C233)</f>
        <v>3.35</v>
      </c>
      <c r="D234" s="4">
        <f t="shared" si="15"/>
        <v>2.7433470519433012E-2</v>
      </c>
      <c r="E234" s="4">
        <f t="shared" si="16"/>
        <v>2.2139322615266979</v>
      </c>
      <c r="F234" s="4">
        <f t="shared" si="17"/>
        <v>3.8617191800380111</v>
      </c>
      <c r="G234" s="4">
        <f t="shared" si="18"/>
        <v>3.4558671806345664</v>
      </c>
      <c r="I234" s="4">
        <f t="shared" si="19"/>
        <v>1.027433470519433</v>
      </c>
    </row>
    <row r="235" spans="1:9" x14ac:dyDescent="0.2">
      <c r="A235" s="4">
        <f>IF('True_Odds_Calculator_3-way'!A234="","",'True_Odds_Calculator_3-way'!A234)</f>
        <v>2.23</v>
      </c>
      <c r="B235" s="4">
        <f>IF('True_Odds_Calculator_3-way'!B234="","",'True_Odds_Calculator_3-way'!B234)</f>
        <v>3.62</v>
      </c>
      <c r="C235" s="4">
        <f>IF('True_Odds_Calculator_3-way'!C234="","",'True_Odds_Calculator_3-way'!C234)</f>
        <v>3.31</v>
      </c>
      <c r="D235" s="4">
        <f t="shared" si="15"/>
        <v>2.678839082157225E-2</v>
      </c>
      <c r="E235" s="4">
        <f t="shared" si="16"/>
        <v>2.2753075248973866</v>
      </c>
      <c r="F235" s="4">
        <f t="shared" si="17"/>
        <v>3.740924092871297</v>
      </c>
      <c r="G235" s="4">
        <f t="shared" si="18"/>
        <v>3.4108117409211798</v>
      </c>
      <c r="I235" s="4">
        <f t="shared" si="19"/>
        <v>1.0267883908215722</v>
      </c>
    </row>
    <row r="236" spans="1:9" x14ac:dyDescent="0.2">
      <c r="A236" s="4">
        <f>IF('True_Odds_Calculator_3-way'!A235="","",'True_Odds_Calculator_3-way'!A235)</f>
        <v>1.84</v>
      </c>
      <c r="B236" s="4">
        <f>IF('True_Odds_Calculator_3-way'!B235="","",'True_Odds_Calculator_3-way'!B235)</f>
        <v>3.82</v>
      </c>
      <c r="C236" s="4">
        <f>IF('True_Odds_Calculator_3-way'!C235="","",'True_Odds_Calculator_3-way'!C235)</f>
        <v>4.4400000000000004</v>
      </c>
      <c r="D236" s="4">
        <f t="shared" si="15"/>
        <v>3.0483590806832161E-2</v>
      </c>
      <c r="E236" s="4">
        <f t="shared" si="16"/>
        <v>1.8750571988520495</v>
      </c>
      <c r="F236" s="4">
        <f t="shared" si="17"/>
        <v>3.9742641315672569</v>
      </c>
      <c r="G236" s="4">
        <f t="shared" si="18"/>
        <v>4.6497780589014024</v>
      </c>
      <c r="I236" s="4">
        <f t="shared" si="19"/>
        <v>1.0304835908068322</v>
      </c>
    </row>
    <row r="237" spans="1:9" x14ac:dyDescent="0.2">
      <c r="A237" s="4">
        <f>IF('True_Odds_Calculator_3-way'!A236="","",'True_Odds_Calculator_3-way'!A236)</f>
        <v>1.62</v>
      </c>
      <c r="B237" s="4">
        <f>IF('True_Odds_Calculator_3-way'!B236="","",'True_Odds_Calculator_3-way'!B236)</f>
        <v>4.1900000000000004</v>
      </c>
      <c r="C237" s="4">
        <f>IF('True_Odds_Calculator_3-way'!C236="","",'True_Odds_Calculator_3-way'!C236)</f>
        <v>5.71</v>
      </c>
      <c r="D237" s="4">
        <f t="shared" si="15"/>
        <v>3.1078783615540839E-2</v>
      </c>
      <c r="E237" s="4">
        <f t="shared" si="16"/>
        <v>1.6476517872191208</v>
      </c>
      <c r="F237" s="4">
        <f t="shared" si="17"/>
        <v>4.3801268573487304</v>
      </c>
      <c r="G237" s="4">
        <f t="shared" si="18"/>
        <v>6.0690013663667894</v>
      </c>
      <c r="I237" s="4">
        <f t="shared" si="19"/>
        <v>1.0310787836155408</v>
      </c>
    </row>
    <row r="238" spans="1:9" x14ac:dyDescent="0.2">
      <c r="A238" s="4">
        <f>IF('True_Odds_Calculator_3-way'!A237="","",'True_Odds_Calculator_3-way'!A237)</f>
        <v>1.62</v>
      </c>
      <c r="B238" s="4">
        <f>IF('True_Odds_Calculator_3-way'!B237="","",'True_Odds_Calculator_3-way'!B237)</f>
        <v>4.2699999999999996</v>
      </c>
      <c r="C238" s="4">
        <f>IF('True_Odds_Calculator_3-way'!C237="","",'True_Odds_Calculator_3-way'!C237)</f>
        <v>5.54</v>
      </c>
      <c r="D238" s="4">
        <f t="shared" si="15"/>
        <v>3.1981403250464835E-2</v>
      </c>
      <c r="E238" s="4">
        <f t="shared" si="16"/>
        <v>1.6484689898149456</v>
      </c>
      <c r="F238" s="4">
        <f t="shared" si="17"/>
        <v>4.4736410219373699</v>
      </c>
      <c r="G238" s="4">
        <f t="shared" si="18"/>
        <v>5.887722980492863</v>
      </c>
      <c r="I238" s="4">
        <f t="shared" si="19"/>
        <v>1.0319814032504648</v>
      </c>
    </row>
    <row r="239" spans="1:9" x14ac:dyDescent="0.2">
      <c r="A239" s="4">
        <f>IF('True_Odds_Calculator_3-way'!A238="","",'True_Odds_Calculator_3-way'!A238)</f>
        <v>2.14</v>
      </c>
      <c r="B239" s="4">
        <f>IF('True_Odds_Calculator_3-way'!B238="","",'True_Odds_Calculator_3-way'!B238)</f>
        <v>3.72</v>
      </c>
      <c r="C239" s="4">
        <f>IF('True_Odds_Calculator_3-way'!C238="","",'True_Odds_Calculator_3-way'!C238)</f>
        <v>3.37</v>
      </c>
      <c r="D239" s="4">
        <f t="shared" si="15"/>
        <v>3.2842828971753946E-2</v>
      </c>
      <c r="E239" s="4">
        <f t="shared" si="16"/>
        <v>2.1913384238594888</v>
      </c>
      <c r="F239" s="4">
        <f t="shared" si="17"/>
        <v>3.8779290803214912</v>
      </c>
      <c r="G239" s="4">
        <f t="shared" si="18"/>
        <v>3.4990936162901431</v>
      </c>
      <c r="I239" s="4">
        <f t="shared" si="19"/>
        <v>1.0328428289717539</v>
      </c>
    </row>
    <row r="240" spans="1:9" x14ac:dyDescent="0.2">
      <c r="A240" s="4">
        <f>IF('True_Odds_Calculator_3-way'!A239="","",'True_Odds_Calculator_3-way'!A239)</f>
        <v>1.62</v>
      </c>
      <c r="B240" s="4">
        <f>IF('True_Odds_Calculator_3-way'!B239="","",'True_Odds_Calculator_3-way'!B239)</f>
        <v>4.2300000000000004</v>
      </c>
      <c r="C240" s="4">
        <f>IF('True_Odds_Calculator_3-way'!C239="","",'True_Odds_Calculator_3-way'!C239)</f>
        <v>5.46</v>
      </c>
      <c r="D240" s="4">
        <f t="shared" si="15"/>
        <v>3.684075315280988E-2</v>
      </c>
      <c r="E240" s="4">
        <f t="shared" si="16"/>
        <v>1.6528824546309007</v>
      </c>
      <c r="F240" s="4">
        <f t="shared" si="17"/>
        <v>4.4617686327204353</v>
      </c>
      <c r="G240" s="4">
        <f t="shared" si="18"/>
        <v>5.8524047368332131</v>
      </c>
      <c r="I240" s="4">
        <f t="shared" si="19"/>
        <v>1.0368407531528099</v>
      </c>
    </row>
    <row r="241" spans="1:9" x14ac:dyDescent="0.2">
      <c r="A241" s="4">
        <f>IF('True_Odds_Calculator_3-way'!A240="","",'True_Odds_Calculator_3-way'!A240)</f>
        <v>2.71</v>
      </c>
      <c r="B241" s="4">
        <f>IF('True_Odds_Calculator_3-way'!B240="","",'True_Odds_Calculator_3-way'!B240)</f>
        <v>2.93</v>
      </c>
      <c r="C241" s="4">
        <f>IF('True_Odds_Calculator_3-way'!C240="","",'True_Odds_Calculator_3-way'!C240)</f>
        <v>3</v>
      </c>
      <c r="D241" s="4">
        <f t="shared" si="15"/>
        <v>4.3633951697878759E-2</v>
      </c>
      <c r="E241" s="4">
        <f t="shared" si="16"/>
        <v>2.8212004453112045</v>
      </c>
      <c r="F241" s="4">
        <f t="shared" si="17"/>
        <v>3.0604224302587517</v>
      </c>
      <c r="G241" s="4">
        <f t="shared" si="18"/>
        <v>3.1368742181155764</v>
      </c>
      <c r="I241" s="4">
        <f t="shared" si="19"/>
        <v>1.0436339516978788</v>
      </c>
    </row>
    <row r="242" spans="1:9" x14ac:dyDescent="0.2">
      <c r="A242" s="4">
        <f>IF('True_Odds_Calculator_3-way'!A241="","",'True_Odds_Calculator_3-way'!A241)</f>
        <v>3.03</v>
      </c>
      <c r="B242" s="4">
        <f>IF('True_Odds_Calculator_3-way'!B241="","",'True_Odds_Calculator_3-way'!B241)</f>
        <v>3.02</v>
      </c>
      <c r="C242" s="4">
        <f>IF('True_Odds_Calculator_3-way'!C241="","",'True_Odds_Calculator_3-way'!C241)</f>
        <v>2.61</v>
      </c>
      <c r="D242" s="4">
        <f t="shared" si="15"/>
        <v>4.4300593567006885E-2</v>
      </c>
      <c r="E242" s="4">
        <f t="shared" si="16"/>
        <v>3.1719232641859603</v>
      </c>
      <c r="F242" s="4">
        <f t="shared" si="17"/>
        <v>3.1609662315028468</v>
      </c>
      <c r="G242" s="4">
        <f t="shared" si="18"/>
        <v>2.7146257945910408</v>
      </c>
      <c r="I242" s="4">
        <f t="shared" si="19"/>
        <v>1.0443005935670069</v>
      </c>
    </row>
    <row r="243" spans="1:9" x14ac:dyDescent="0.2">
      <c r="A243" s="4">
        <f>IF('True_Odds_Calculator_3-way'!A242="","",'True_Odds_Calculator_3-way'!A242)</f>
        <v>1.43</v>
      </c>
      <c r="B243" s="4">
        <f>IF('True_Odds_Calculator_3-way'!B242="","",'True_Odds_Calculator_3-way'!B242)</f>
        <v>4.45</v>
      </c>
      <c r="C243" s="4">
        <f>IF('True_Odds_Calculator_3-way'!C242="","",'True_Odds_Calculator_3-way'!C242)</f>
        <v>8.9</v>
      </c>
      <c r="D243" s="4">
        <f t="shared" si="15"/>
        <v>3.6379350986092573E-2</v>
      </c>
      <c r="E243" s="4">
        <f t="shared" si="16"/>
        <v>1.4552349735106911</v>
      </c>
      <c r="F243" s="4">
        <f t="shared" si="17"/>
        <v>4.7038314648269068</v>
      </c>
      <c r="G243" s="4">
        <f t="shared" si="18"/>
        <v>9.9767441860465134</v>
      </c>
      <c r="I243" s="4">
        <f t="shared" si="19"/>
        <v>1.0363793509860926</v>
      </c>
    </row>
    <row r="244" spans="1:9" x14ac:dyDescent="0.2">
      <c r="A244" s="4">
        <f>IF('True_Odds_Calculator_3-way'!A243="","",'True_Odds_Calculator_3-way'!A243)</f>
        <v>1.76</v>
      </c>
      <c r="B244" s="4">
        <f>IF('True_Odds_Calculator_3-way'!B243="","",'True_Odds_Calculator_3-way'!B243)</f>
        <v>3.81</v>
      </c>
      <c r="C244" s="4">
        <f>IF('True_Odds_Calculator_3-way'!C243="","",'True_Odds_Calculator_3-way'!C243)</f>
        <v>5.04</v>
      </c>
      <c r="D244" s="4">
        <f t="shared" si="15"/>
        <v>2.9061708195566416E-2</v>
      </c>
      <c r="E244" s="4">
        <f t="shared" si="16"/>
        <v>1.7905276649419171</v>
      </c>
      <c r="F244" s="4">
        <f t="shared" si="17"/>
        <v>3.9560098738055727</v>
      </c>
      <c r="G244" s="4">
        <f t="shared" si="18"/>
        <v>5.2987020805843903</v>
      </c>
      <c r="I244" s="4">
        <f t="shared" si="19"/>
        <v>1.0290617081955664</v>
      </c>
    </row>
    <row r="245" spans="1:9" x14ac:dyDescent="0.2">
      <c r="A245" s="4">
        <f>IF('True_Odds_Calculator_3-way'!A244="","",'True_Odds_Calculator_3-way'!A244)</f>
        <v>3.11</v>
      </c>
      <c r="B245" s="4">
        <f>IF('True_Odds_Calculator_3-way'!B244="","",'True_Odds_Calculator_3-way'!B244)</f>
        <v>3.49</v>
      </c>
      <c r="C245" s="4">
        <f>IF('True_Odds_Calculator_3-way'!C244="","",'True_Odds_Calculator_3-way'!C244)</f>
        <v>2.39</v>
      </c>
      <c r="D245" s="4">
        <f t="shared" si="15"/>
        <v>2.6486401490531053E-2</v>
      </c>
      <c r="E245" s="4">
        <f t="shared" si="16"/>
        <v>3.1978039236247895</v>
      </c>
      <c r="F245" s="4">
        <f t="shared" si="17"/>
        <v>3.6009544587145963</v>
      </c>
      <c r="G245" s="4">
        <f t="shared" si="18"/>
        <v>2.4415180654226445</v>
      </c>
      <c r="I245" s="4">
        <f t="shared" si="19"/>
        <v>1.0264864014905311</v>
      </c>
    </row>
    <row r="246" spans="1:9" x14ac:dyDescent="0.2">
      <c r="A246" s="4">
        <f>IF('True_Odds_Calculator_3-way'!A245="","",'True_Odds_Calculator_3-way'!A245)</f>
        <v>2.5499999999999998</v>
      </c>
      <c r="B246" s="4">
        <f>IF('True_Odds_Calculator_3-way'!B245="","",'True_Odds_Calculator_3-way'!B245)</f>
        <v>3.87</v>
      </c>
      <c r="C246" s="4">
        <f>IF('True_Odds_Calculator_3-way'!C245="","",'True_Odds_Calculator_3-way'!C245)</f>
        <v>2.65</v>
      </c>
      <c r="D246" s="4">
        <f t="shared" si="15"/>
        <v>2.7913286127673409E-2</v>
      </c>
      <c r="E246" s="4">
        <f t="shared" si="16"/>
        <v>2.6119724235742985</v>
      </c>
      <c r="F246" s="4">
        <f t="shared" si="17"/>
        <v>4.0145567166985847</v>
      </c>
      <c r="G246" s="4">
        <f t="shared" si="18"/>
        <v>2.7169921585841301</v>
      </c>
      <c r="I246" s="4">
        <f t="shared" si="19"/>
        <v>1.0279132861276734</v>
      </c>
    </row>
    <row r="247" spans="1:9" x14ac:dyDescent="0.2">
      <c r="A247" s="4">
        <f>IF('True_Odds_Calculator_3-way'!A246="","",'True_Odds_Calculator_3-way'!A246)</f>
        <v>2.0499999999999998</v>
      </c>
      <c r="B247" s="4">
        <f>IF('True_Odds_Calculator_3-way'!B246="","",'True_Odds_Calculator_3-way'!B246)</f>
        <v>3.51</v>
      </c>
      <c r="C247" s="4">
        <f>IF('True_Odds_Calculator_3-way'!C246="","",'True_Odds_Calculator_3-way'!C246)</f>
        <v>3.91</v>
      </c>
      <c r="D247" s="4">
        <f t="shared" si="15"/>
        <v>2.8459638652390318E-2</v>
      </c>
      <c r="E247" s="4">
        <f t="shared" si="16"/>
        <v>2.0906579017604079</v>
      </c>
      <c r="F247" s="4">
        <f t="shared" si="17"/>
        <v>3.6309009302968862</v>
      </c>
      <c r="G247" s="4">
        <f t="shared" si="18"/>
        <v>4.0606180515981949</v>
      </c>
      <c r="I247" s="4">
        <f t="shared" si="19"/>
        <v>1.0284596386523903</v>
      </c>
    </row>
    <row r="248" spans="1:9" x14ac:dyDescent="0.2">
      <c r="A248" s="4">
        <f>IF('True_Odds_Calculator_3-way'!A247="","",'True_Odds_Calculator_3-way'!A247)</f>
        <v>2.2400000000000002</v>
      </c>
      <c r="B248" s="4">
        <f>IF('True_Odds_Calculator_3-way'!B247="","",'True_Odds_Calculator_3-way'!B247)</f>
        <v>3.25</v>
      </c>
      <c r="C248" s="4">
        <f>IF('True_Odds_Calculator_3-way'!C247="","",'True_Odds_Calculator_3-way'!C247)</f>
        <v>3.45</v>
      </c>
      <c r="D248" s="4">
        <f t="shared" si="15"/>
        <v>4.3975951584647177E-2</v>
      </c>
      <c r="E248" s="4">
        <f t="shared" si="16"/>
        <v>2.3160483201672153</v>
      </c>
      <c r="F248" s="4">
        <f t="shared" si="17"/>
        <v>3.4125772775651622</v>
      </c>
      <c r="G248" s="4">
        <f t="shared" si="18"/>
        <v>3.6337681753514506</v>
      </c>
      <c r="I248" s="4">
        <f t="shared" si="19"/>
        <v>1.0439759515846472</v>
      </c>
    </row>
    <row r="249" spans="1:9" x14ac:dyDescent="0.2">
      <c r="A249" s="4">
        <f>IF('True_Odds_Calculator_3-way'!A248="","",'True_Odds_Calculator_3-way'!A248)</f>
        <v>1.61</v>
      </c>
      <c r="B249" s="4">
        <f>IF('True_Odds_Calculator_3-way'!B248="","",'True_Odds_Calculator_3-way'!B248)</f>
        <v>3.84</v>
      </c>
      <c r="C249" s="4">
        <f>IF('True_Odds_Calculator_3-way'!C248="","",'True_Odds_Calculator_3-way'!C248)</f>
        <v>6.39</v>
      </c>
      <c r="D249" s="4">
        <f t="shared" si="15"/>
        <v>3.8029201780732658E-2</v>
      </c>
      <c r="E249" s="4">
        <f t="shared" si="16"/>
        <v>1.6435430788409047</v>
      </c>
      <c r="F249" s="4">
        <f t="shared" si="17"/>
        <v>4.0364855332196052</v>
      </c>
      <c r="G249" s="4">
        <f t="shared" si="18"/>
        <v>6.9532266546888435</v>
      </c>
      <c r="I249" s="4">
        <f t="shared" si="19"/>
        <v>1.0380292017807327</v>
      </c>
    </row>
    <row r="250" spans="1:9" x14ac:dyDescent="0.2">
      <c r="A250" s="4">
        <f>IF('True_Odds_Calculator_3-way'!A249="","",'True_Odds_Calculator_3-way'!A249)</f>
        <v>2.83</v>
      </c>
      <c r="B250" s="4">
        <f>IF('True_Odds_Calculator_3-way'!B249="","",'True_Odds_Calculator_3-way'!B249)</f>
        <v>2.99</v>
      </c>
      <c r="C250" s="4">
        <f>IF('True_Odds_Calculator_3-way'!C249="","",'True_Odds_Calculator_3-way'!C249)</f>
        <v>2.9</v>
      </c>
      <c r="D250" s="4">
        <f t="shared" si="15"/>
        <v>3.2632637201377657E-2</v>
      </c>
      <c r="E250" s="4">
        <f t="shared" si="16"/>
        <v>2.9198841197307819</v>
      </c>
      <c r="F250" s="4">
        <f t="shared" si="17"/>
        <v>3.0905154988008094</v>
      </c>
      <c r="G250" s="4">
        <f t="shared" si="18"/>
        <v>2.9944598856263318</v>
      </c>
      <c r="I250" s="4">
        <f t="shared" si="19"/>
        <v>1.0326326372013777</v>
      </c>
    </row>
    <row r="251" spans="1:9" x14ac:dyDescent="0.2">
      <c r="A251" s="4">
        <f>IF('True_Odds_Calculator_3-way'!A250="","",'True_Odds_Calculator_3-way'!A250)</f>
        <v>3.1</v>
      </c>
      <c r="B251" s="4">
        <f>IF('True_Odds_Calculator_3-way'!B250="","",'True_Odds_Calculator_3-way'!B250)</f>
        <v>3.07</v>
      </c>
      <c r="C251" s="4">
        <f>IF('True_Odds_Calculator_3-way'!C250="","",'True_Odds_Calculator_3-way'!C250)</f>
        <v>2.6</v>
      </c>
      <c r="D251" s="4">
        <f t="shared" si="15"/>
        <v>3.2928928799476287E-2</v>
      </c>
      <c r="E251" s="4">
        <f t="shared" si="16"/>
        <v>3.2091979663830674</v>
      </c>
      <c r="F251" s="4">
        <f t="shared" si="17"/>
        <v>3.1770581891017411</v>
      </c>
      <c r="G251" s="4">
        <f t="shared" si="18"/>
        <v>2.6763796049927535</v>
      </c>
      <c r="I251" s="4">
        <f t="shared" si="19"/>
        <v>1.0329289287994763</v>
      </c>
    </row>
    <row r="252" spans="1:9" x14ac:dyDescent="0.2">
      <c r="A252" s="4">
        <f>IF('True_Odds_Calculator_3-way'!A251="","",'True_Odds_Calculator_3-way'!A251)</f>
        <v>8.77</v>
      </c>
      <c r="B252" s="4">
        <f>IF('True_Odds_Calculator_3-way'!B251="","",'True_Odds_Calculator_3-way'!B251)</f>
        <v>4.4400000000000004</v>
      </c>
      <c r="C252" s="4">
        <f>IF('True_Odds_Calculator_3-way'!C251="","",'True_Odds_Calculator_3-way'!C251)</f>
        <v>1.43</v>
      </c>
      <c r="D252" s="4">
        <f t="shared" si="15"/>
        <v>3.855101004473882E-2</v>
      </c>
      <c r="E252" s="4">
        <f t="shared" si="16"/>
        <v>9.8838891274022913</v>
      </c>
      <c r="F252" s="4">
        <f t="shared" si="17"/>
        <v>4.7086546194678185</v>
      </c>
      <c r="G252" s="4">
        <f t="shared" si="18"/>
        <v>1.4567695706133013</v>
      </c>
      <c r="I252" s="4">
        <f t="shared" si="19"/>
        <v>1.0385510100447388</v>
      </c>
    </row>
    <row r="253" spans="1:9" x14ac:dyDescent="0.2">
      <c r="A253" s="4">
        <f>IF('True_Odds_Calculator_3-way'!A252="","",'True_Odds_Calculator_3-way'!A252)</f>
        <v>2.65</v>
      </c>
      <c r="B253" s="4">
        <f>IF('True_Odds_Calculator_3-way'!B252="","",'True_Odds_Calculator_3-way'!B252)</f>
        <v>2.95</v>
      </c>
      <c r="C253" s="4">
        <f>IF('True_Odds_Calculator_3-way'!C252="","",'True_Odds_Calculator_3-way'!C252)</f>
        <v>3.16</v>
      </c>
      <c r="D253" s="4">
        <f t="shared" si="15"/>
        <v>3.2797237616027042E-2</v>
      </c>
      <c r="E253" s="4">
        <f t="shared" si="16"/>
        <v>2.729063404502905</v>
      </c>
      <c r="F253" s="4">
        <f t="shared" si="17"/>
        <v>3.048309874217459</v>
      </c>
      <c r="G253" s="4">
        <f t="shared" si="18"/>
        <v>3.2730729652022985</v>
      </c>
      <c r="I253" s="4">
        <f t="shared" si="19"/>
        <v>1.032797237616027</v>
      </c>
    </row>
    <row r="254" spans="1:9" x14ac:dyDescent="0.2">
      <c r="A254" s="4">
        <f>IF('True_Odds_Calculator_3-way'!A253="","",'True_Odds_Calculator_3-way'!A253)</f>
        <v>3.8</v>
      </c>
      <c r="B254" s="4">
        <f>IF('True_Odds_Calculator_3-way'!B253="","",'True_Odds_Calculator_3-way'!B253)</f>
        <v>3.78</v>
      </c>
      <c r="C254" s="4">
        <f>IF('True_Odds_Calculator_3-way'!C253="","",'True_Odds_Calculator_3-way'!C253)</f>
        <v>1.97</v>
      </c>
      <c r="D254" s="4">
        <f t="shared" si="15"/>
        <v>3.5322372485076192E-2</v>
      </c>
      <c r="E254" s="4">
        <f t="shared" si="16"/>
        <v>3.9779815447594871</v>
      </c>
      <c r="F254" s="4">
        <f t="shared" si="17"/>
        <v>3.9560695818156741</v>
      </c>
      <c r="G254" s="4">
        <f t="shared" si="18"/>
        <v>2.0167792441785326</v>
      </c>
      <c r="I254" s="4">
        <f t="shared" si="19"/>
        <v>1.0353223724850762</v>
      </c>
    </row>
    <row r="255" spans="1:9" x14ac:dyDescent="0.2">
      <c r="A255" s="4">
        <f>IF('True_Odds_Calculator_3-way'!A254="","",'True_Odds_Calculator_3-way'!A254)</f>
        <v>3.14</v>
      </c>
      <c r="B255" s="4">
        <f>IF('True_Odds_Calculator_3-way'!B254="","",'True_Odds_Calculator_3-way'!B254)</f>
        <v>3.39</v>
      </c>
      <c r="C255" s="4">
        <f>IF('True_Odds_Calculator_3-way'!C254="","",'True_Odds_Calculator_3-way'!C254)</f>
        <v>2.39</v>
      </c>
      <c r="D255" s="4">
        <f t="shared" si="15"/>
        <v>3.1866630158085218E-2</v>
      </c>
      <c r="E255" s="4">
        <f t="shared" si="16"/>
        <v>3.2483444342798911</v>
      </c>
      <c r="F255" s="4">
        <f t="shared" si="17"/>
        <v>3.5166314074850344</v>
      </c>
      <c r="G255" s="4">
        <f t="shared" si="18"/>
        <v>2.4522556144321643</v>
      </c>
      <c r="I255" s="4">
        <f t="shared" si="19"/>
        <v>1.0318666301580852</v>
      </c>
    </row>
    <row r="256" spans="1:9" x14ac:dyDescent="0.2">
      <c r="A256" s="4">
        <f>IF('True_Odds_Calculator_3-way'!A255="","",'True_Odds_Calculator_3-way'!A255)</f>
        <v>2.4</v>
      </c>
      <c r="B256" s="4">
        <f>IF('True_Odds_Calculator_3-way'!B255="","",'True_Odds_Calculator_3-way'!B255)</f>
        <v>3.13</v>
      </c>
      <c r="C256" s="4">
        <f>IF('True_Odds_Calculator_3-way'!C255="","",'True_Odds_Calculator_3-way'!C255)</f>
        <v>3.37</v>
      </c>
      <c r="D256" s="4">
        <f t="shared" si="15"/>
        <v>3.2891389602550891E-2</v>
      </c>
      <c r="E256" s="4">
        <f t="shared" si="16"/>
        <v>2.4648580860999281</v>
      </c>
      <c r="F256" s="4">
        <f t="shared" si="17"/>
        <v>3.2412282012040285</v>
      </c>
      <c r="G256" s="4">
        <f t="shared" si="18"/>
        <v>3.4992918140710141</v>
      </c>
      <c r="I256" s="4">
        <f t="shared" si="19"/>
        <v>1.0328913896025509</v>
      </c>
    </row>
    <row r="257" spans="1:9" x14ac:dyDescent="0.2">
      <c r="A257" s="4">
        <f>IF('True_Odds_Calculator_3-way'!A256="","",'True_Odds_Calculator_3-way'!A256)</f>
        <v>1.69</v>
      </c>
      <c r="B257" s="4">
        <f>IF('True_Odds_Calculator_3-way'!B256="","",'True_Odds_Calculator_3-way'!B256)</f>
        <v>3.54</v>
      </c>
      <c r="C257" s="4">
        <f>IF('True_Odds_Calculator_3-way'!C256="","",'True_Odds_Calculator_3-way'!C256)</f>
        <v>6.14</v>
      </c>
      <c r="D257" s="4">
        <f t="shared" si="15"/>
        <v>3.7068301548976335E-2</v>
      </c>
      <c r="E257" s="4">
        <f t="shared" si="16"/>
        <v>1.7260428996626904</v>
      </c>
      <c r="F257" s="4">
        <f t="shared" si="17"/>
        <v>3.7019243780032931</v>
      </c>
      <c r="G257" s="4">
        <f t="shared" si="18"/>
        <v>6.6440613996099405</v>
      </c>
      <c r="I257" s="4">
        <f t="shared" si="19"/>
        <v>1.0370683015489763</v>
      </c>
    </row>
    <row r="258" spans="1:9" x14ac:dyDescent="0.2">
      <c r="A258" s="4">
        <f>IF('True_Odds_Calculator_3-way'!A257="","",'True_Odds_Calculator_3-way'!A257)</f>
        <v>1.96</v>
      </c>
      <c r="B258" s="4">
        <f>IF('True_Odds_Calculator_3-way'!B257="","",'True_Odds_Calculator_3-way'!B257)</f>
        <v>3.38</v>
      </c>
      <c r="C258" s="4">
        <f>IF('True_Odds_Calculator_3-way'!C257="","",'True_Odds_Calculator_3-way'!C257)</f>
        <v>4.37</v>
      </c>
      <c r="D258" s="4">
        <f t="shared" si="15"/>
        <v>3.4895021743413634E-2</v>
      </c>
      <c r="E258" s="4">
        <f t="shared" si="16"/>
        <v>2.0057267199697306</v>
      </c>
      <c r="F258" s="4">
        <f t="shared" si="17"/>
        <v>3.5183230751680674</v>
      </c>
      <c r="G258" s="4">
        <f t="shared" si="18"/>
        <v>4.6040244747504477</v>
      </c>
      <c r="I258" s="4">
        <f t="shared" si="19"/>
        <v>1.0348950217434136</v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243" activePane="bottomLeft" state="frozen"/>
      <selection pane="bottomLeft" activeCell="Q248" sqref="Q248:S25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71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70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4.16</v>
      </c>
      <c r="B3">
        <v>3.52</v>
      </c>
      <c r="C3">
        <v>1.96</v>
      </c>
      <c r="D3" s="20">
        <f>IF(OR($A3="",$B3="",$C3=""),"",(1/A3)+(1/B3)+(1/C3)-1)</f>
        <v>3.4679606108177552E-2</v>
      </c>
      <c r="E3" s="17">
        <f>IF(OR($A3="",$B3="",$C3=""),"",A3*'MPTO_working_3-way'!$I2)</f>
        <v>4.304267161410019</v>
      </c>
      <c r="F3" s="21">
        <f>IF(OR($A3="",$B3="",$C3=""),"",B3*'MPTO_working_3-way'!$I2)</f>
        <v>3.6420722135007848</v>
      </c>
      <c r="G3" s="22">
        <f>IF(OR($A3="",$B3="",$C3=""),"",C3*'MPTO_working_3-way'!$I2)</f>
        <v>2.0279720279720279</v>
      </c>
      <c r="H3" s="17">
        <f>IF(OR($A3="",$B3="",$C3=""),"",'MPTO_working_3-way'!E2)</f>
        <v>4.3701567007094413</v>
      </c>
      <c r="I3" s="21">
        <f>IF(OR($A3="",$B3="",$C3=""),"",'MPTO_working_3-way'!F2)</f>
        <v>3.669306801073509</v>
      </c>
      <c r="J3" s="22">
        <f>IF(OR($A3="",$B3="",$C3=""),"",'MPTO_working_3-way'!G2)</f>
        <v>2.0054378935317687</v>
      </c>
      <c r="K3" s="17">
        <f>IF(OR($A3="",$B3="",$C3=""),"",'OddsRatio_working_3-way'!H2)</f>
        <v>4.3385610302072806</v>
      </c>
      <c r="L3" s="21">
        <f>IF(OR($A3="",$B3="",$C3=""),"",'OddsRatio_working_3-way'!I2)</f>
        <v>3.6623967709247922</v>
      </c>
      <c r="M3" s="22">
        <f>IF(OR($A3="",$B3="",$C3=""),"",'OddsRatio_working_3-way'!J2)</f>
        <v>2.0142463889237305</v>
      </c>
      <c r="N3" s="23">
        <f>(1/E3)* 100</f>
        <v>23.232758620689651</v>
      </c>
      <c r="O3" s="24">
        <f>(1/F3)* 100</f>
        <v>27.456896551724142</v>
      </c>
      <c r="P3" s="24">
        <f>(1/G3)* 100</f>
        <v>49.310344827586214</v>
      </c>
      <c r="Q3" t="s">
        <v>91</v>
      </c>
      <c r="R3" t="s">
        <v>93</v>
      </c>
      <c r="S3" s="68" t="s">
        <v>318</v>
      </c>
      <c r="AD3" s="28"/>
      <c r="AE3" s="28"/>
      <c r="AH3" s="37"/>
      <c r="AI3" s="28"/>
      <c r="AJ3" t="s">
        <v>123</v>
      </c>
    </row>
    <row r="4" spans="1:36" s="40" customFormat="1" ht="15" x14ac:dyDescent="0.25">
      <c r="A4">
        <v>1.66</v>
      </c>
      <c r="B4">
        <v>3.95</v>
      </c>
      <c r="C4">
        <v>5.76</v>
      </c>
      <c r="D4" s="20">
        <f t="shared" ref="D4:D67" si="0">IF(OR($A4="",$B4="",$C4=""),"",(1/A4)+(1/B4)+(1/C4)-1)</f>
        <v>2.9185306627353302E-2</v>
      </c>
      <c r="E4" s="17">
        <f>IF(OR($A4="",$B4="",$C4=""),"",A4*'MPTO_working_3-way'!$I3)</f>
        <v>1.7084476090014065</v>
      </c>
      <c r="F4" s="21">
        <f>IF(OR($A4="",$B4="",$C4=""),"",B4*'MPTO_working_3-way'!$I3)</f>
        <v>4.0652819611780453</v>
      </c>
      <c r="G4" s="22">
        <f>IF(OR($A4="",$B4="",$C4=""),"",C4*'MPTO_working_3-way'!$I3)</f>
        <v>5.9281073661735544</v>
      </c>
      <c r="H4" s="17"/>
      <c r="I4" s="21"/>
      <c r="J4" s="22"/>
      <c r="K4" s="17"/>
      <c r="L4" s="21"/>
      <c r="M4" s="22"/>
      <c r="N4" s="23">
        <f t="shared" ref="N4" si="1">(1/E4)* 100</f>
        <v>58.532669935632583</v>
      </c>
      <c r="O4" s="24">
        <f t="shared" ref="O4" si="2">(1/F4)* 100</f>
        <v>24.598539770417744</v>
      </c>
      <c r="P4" s="24">
        <f t="shared" ref="P4" si="3">(1/G4)* 100</f>
        <v>16.868790293949669</v>
      </c>
      <c r="Q4" t="s">
        <v>146</v>
      </c>
      <c r="R4" t="s">
        <v>320</v>
      </c>
      <c r="S4" s="68" t="s">
        <v>318</v>
      </c>
      <c r="AD4" s="37"/>
      <c r="AE4" s="37"/>
      <c r="AH4" s="37"/>
      <c r="AI4" s="37"/>
      <c r="AJ4" t="s">
        <v>131</v>
      </c>
    </row>
    <row r="5" spans="1:36" s="40" customFormat="1" ht="15" x14ac:dyDescent="0.25">
      <c r="A5">
        <v>1.39</v>
      </c>
      <c r="B5">
        <v>5.05</v>
      </c>
      <c r="C5">
        <v>8.6300000000000008</v>
      </c>
      <c r="D5" s="20">
        <f t="shared" si="0"/>
        <v>3.3319117568283874E-2</v>
      </c>
      <c r="E5" s="17">
        <f>IF(OR($A5="",$B5="",$C5=""),"",A5*'MPTO_working_3-way'!$I4)</f>
        <v>1.4363135734199144</v>
      </c>
      <c r="F5" s="21">
        <f>IF(OR($A5="",$B5="",$C5=""),"",B5*'MPTO_working_3-way'!$I4)</f>
        <v>5.2182615437198336</v>
      </c>
      <c r="G5" s="22">
        <f>IF(OR($A5="",$B5="",$C5=""),"",C5*'MPTO_working_3-way'!$I4)</f>
        <v>8.9175439846142908</v>
      </c>
      <c r="H5" s="17"/>
      <c r="I5" s="21"/>
      <c r="J5" s="22"/>
      <c r="K5" s="17"/>
      <c r="L5" s="21"/>
      <c r="M5" s="22"/>
      <c r="N5" s="23">
        <f t="shared" ref="N5:N68" si="4">(1/E5)* 100</f>
        <v>69.622679789829178</v>
      </c>
      <c r="O5" s="24">
        <f t="shared" ref="O5:O68" si="5">(1/F5)* 100</f>
        <v>19.163470278784661</v>
      </c>
      <c r="P5" s="24">
        <f t="shared" ref="P5:P68" si="6">(1/G5)* 100</f>
        <v>11.213849931386157</v>
      </c>
      <c r="Q5" t="s">
        <v>145</v>
      </c>
      <c r="R5" t="s">
        <v>321</v>
      </c>
      <c r="S5" s="68" t="s">
        <v>318</v>
      </c>
      <c r="AD5" s="37"/>
      <c r="AE5" s="37"/>
      <c r="AH5" s="37"/>
      <c r="AI5" s="37"/>
      <c r="AJ5" t="s">
        <v>131</v>
      </c>
    </row>
    <row r="6" spans="1:36" s="40" customFormat="1" ht="15" x14ac:dyDescent="0.25">
      <c r="A6">
        <v>2.5099999999999998</v>
      </c>
      <c r="B6">
        <v>3.22</v>
      </c>
      <c r="C6">
        <v>3.14</v>
      </c>
      <c r="D6" s="20">
        <f t="shared" si="0"/>
        <v>2.743671829278993E-2</v>
      </c>
      <c r="E6" s="17">
        <f>IF(OR($A6="",$B6="",$C6=""),"",A6*'MPTO_working_3-way'!$I5)</f>
        <v>2.5788661629149026</v>
      </c>
      <c r="F6" s="21">
        <f>IF(OR($A6="",$B6="",$C6=""),"",B6*'MPTO_working_3-way'!$I5)</f>
        <v>3.308346232902784</v>
      </c>
      <c r="G6" s="22">
        <f>IF(OR($A6="",$B6="",$C6=""),"",C6*'MPTO_working_3-way'!$I5)</f>
        <v>3.2261512954393603</v>
      </c>
      <c r="H6" s="17"/>
      <c r="I6" s="21"/>
      <c r="J6" s="22"/>
      <c r="K6" s="17"/>
      <c r="L6" s="21"/>
      <c r="M6" s="22"/>
      <c r="N6" s="23">
        <f t="shared" si="4"/>
        <v>38.776731199950916</v>
      </c>
      <c r="O6" s="24">
        <f t="shared" si="5"/>
        <v>30.226582394992789</v>
      </c>
      <c r="P6" s="24">
        <f t="shared" si="6"/>
        <v>30.996686405056302</v>
      </c>
      <c r="Q6" t="s">
        <v>322</v>
      </c>
      <c r="R6" t="s">
        <v>129</v>
      </c>
      <c r="S6" s="68" t="s">
        <v>318</v>
      </c>
      <c r="AD6" s="37"/>
      <c r="AE6" s="37"/>
      <c r="AH6" s="37"/>
      <c r="AI6" s="37"/>
      <c r="AJ6" t="s">
        <v>131</v>
      </c>
    </row>
    <row r="7" spans="1:36" s="40" customFormat="1" ht="15" x14ac:dyDescent="0.25">
      <c r="A7">
        <v>3.06</v>
      </c>
      <c r="B7">
        <v>3.2</v>
      </c>
      <c r="C7">
        <v>2.58</v>
      </c>
      <c r="D7" s="20">
        <f t="shared" si="0"/>
        <v>2.6894284845721206E-2</v>
      </c>
      <c r="E7" s="17">
        <f>IF(OR($A7="",$B7="",$C7=""),"",A7*'MPTO_working_3-way'!$I6)</f>
        <v>3.1422965116279071</v>
      </c>
      <c r="F7" s="21">
        <f>IF(OR($A7="",$B7="",$C7=""),"",B7*'MPTO_working_3-way'!$I6)</f>
        <v>3.2860617115063082</v>
      </c>
      <c r="G7" s="22">
        <f>IF(OR($A7="",$B7="",$C7=""),"",C7*'MPTO_working_3-way'!$I6)</f>
        <v>2.6493872549019608</v>
      </c>
      <c r="H7" s="17"/>
      <c r="I7" s="21"/>
      <c r="J7" s="22"/>
      <c r="K7" s="17"/>
      <c r="L7" s="21"/>
      <c r="M7" s="22"/>
      <c r="N7" s="23">
        <f t="shared" si="4"/>
        <v>31.823858642860447</v>
      </c>
      <c r="O7" s="24">
        <f t="shared" si="5"/>
        <v>30.431564827235302</v>
      </c>
      <c r="P7" s="24">
        <f t="shared" si="6"/>
        <v>37.744576529904251</v>
      </c>
      <c r="Q7" t="s">
        <v>323</v>
      </c>
      <c r="R7" t="s">
        <v>130</v>
      </c>
      <c r="S7" s="68" t="s">
        <v>318</v>
      </c>
      <c r="AD7" s="37"/>
      <c r="AE7" s="37"/>
      <c r="AH7" s="37"/>
      <c r="AI7" s="37"/>
      <c r="AJ7" t="s">
        <v>131</v>
      </c>
    </row>
    <row r="8" spans="1:36" s="36" customFormat="1" ht="15" x14ac:dyDescent="0.25">
      <c r="A8">
        <v>2.38</v>
      </c>
      <c r="B8">
        <v>3.39</v>
      </c>
      <c r="C8">
        <v>3.2</v>
      </c>
      <c r="D8" s="20">
        <f t="shared" si="0"/>
        <v>2.7653317964353885E-2</v>
      </c>
      <c r="E8" s="17">
        <f>IF(OR($A8="",$B8="",$C8=""),"",A8*'MPTO_working_3-way'!$I7)</f>
        <v>2.4458148967551621</v>
      </c>
      <c r="F8" s="21">
        <f>IF(OR($A8="",$B8="",$C8=""),"",B8*'MPTO_working_3-way'!$I7)</f>
        <v>3.4837447478991597</v>
      </c>
      <c r="G8" s="22">
        <f>IF(OR($A8="",$B8="",$C8=""),"",C8*'MPTO_working_3-way'!$I7)</f>
        <v>3.2884906174859325</v>
      </c>
      <c r="H8" s="17"/>
      <c r="I8" s="21"/>
      <c r="J8" s="22"/>
      <c r="K8" s="17"/>
      <c r="L8" s="21"/>
      <c r="M8" s="22"/>
      <c r="N8" s="23">
        <f t="shared" si="4"/>
        <v>40.886168504684875</v>
      </c>
      <c r="O8" s="24">
        <f t="shared" si="5"/>
        <v>28.70474366995575</v>
      </c>
      <c r="P8" s="24">
        <f t="shared" si="6"/>
        <v>30.409087825359371</v>
      </c>
      <c r="Q8" t="s">
        <v>324</v>
      </c>
      <c r="R8" t="s">
        <v>325</v>
      </c>
      <c r="S8" s="68" t="s">
        <v>318</v>
      </c>
      <c r="AD8" s="37"/>
      <c r="AE8" s="37"/>
      <c r="AH8" s="37"/>
      <c r="AI8" s="37"/>
      <c r="AJ8" t="s">
        <v>131</v>
      </c>
    </row>
    <row r="9" spans="1:36" s="36" customFormat="1" ht="15" x14ac:dyDescent="0.25">
      <c r="A9">
        <v>3.21</v>
      </c>
      <c r="B9">
        <v>3.5</v>
      </c>
      <c r="C9">
        <v>2.3199999999999998</v>
      </c>
      <c r="D9" s="20">
        <f t="shared" si="0"/>
        <v>2.8275248223685212E-2</v>
      </c>
      <c r="E9" s="17">
        <f>IF(OR($A9="",$B9="",$C9=""),"",A9*'MPTO_working_3-way'!$I8)</f>
        <v>3.3007635467980294</v>
      </c>
      <c r="F9" s="21">
        <f>IF(OR($A9="",$B9="",$C9=""),"",B9*'MPTO_working_3-way'!$I8)</f>
        <v>3.5989633687828984</v>
      </c>
      <c r="G9" s="22">
        <f>IF(OR($A9="",$B9="",$C9=""),"",C9*'MPTO_working_3-way'!$I8)</f>
        <v>2.3855985758789497</v>
      </c>
      <c r="H9" s="17"/>
      <c r="I9" s="21"/>
      <c r="J9" s="22"/>
      <c r="K9" s="17"/>
      <c r="L9" s="21"/>
      <c r="M9" s="22"/>
      <c r="N9" s="23">
        <f t="shared" si="4"/>
        <v>30.29602047593108</v>
      </c>
      <c r="O9" s="24">
        <f t="shared" si="5"/>
        <v>27.785778779353933</v>
      </c>
      <c r="P9" s="24">
        <f t="shared" si="6"/>
        <v>41.918200744714987</v>
      </c>
      <c r="Q9" t="s">
        <v>173</v>
      </c>
      <c r="R9" t="s">
        <v>133</v>
      </c>
      <c r="S9" s="68" t="s">
        <v>318</v>
      </c>
      <c r="AD9" s="37"/>
      <c r="AE9" s="37"/>
      <c r="AH9" s="37"/>
      <c r="AI9" s="37"/>
      <c r="AJ9" t="s">
        <v>126</v>
      </c>
    </row>
    <row r="10" spans="1:36" s="36" customFormat="1" ht="15" x14ac:dyDescent="0.25">
      <c r="A10">
        <v>3.7</v>
      </c>
      <c r="B10">
        <v>3.38</v>
      </c>
      <c r="C10">
        <v>2.16</v>
      </c>
      <c r="D10" s="20">
        <f t="shared" si="0"/>
        <v>2.9091221398913625E-2</v>
      </c>
      <c r="E10" s="17">
        <f>IF(OR($A10="",$B10="",$C10=""),"",A10*'MPTO_working_3-way'!$I9)</f>
        <v>3.8076375191759806</v>
      </c>
      <c r="F10" s="21">
        <f>IF(OR($A10="",$B10="",$C10=""),"",B10*'MPTO_working_3-way'!$I9)</f>
        <v>3.4783283283283279</v>
      </c>
      <c r="G10" s="22">
        <f>IF(OR($A10="",$B10="",$C10=""),"",C10*'MPTO_working_3-way'!$I9)</f>
        <v>2.2228370382216536</v>
      </c>
      <c r="H10" s="17"/>
      <c r="I10" s="21"/>
      <c r="J10" s="22"/>
      <c r="K10" s="17"/>
      <c r="L10" s="21"/>
      <c r="M10" s="22"/>
      <c r="N10" s="23">
        <f t="shared" si="4"/>
        <v>26.263004158452887</v>
      </c>
      <c r="O10" s="24">
        <f t="shared" si="5"/>
        <v>28.749442421975051</v>
      </c>
      <c r="P10" s="24">
        <f t="shared" si="6"/>
        <v>44.987553419572066</v>
      </c>
      <c r="Q10" t="s">
        <v>278</v>
      </c>
      <c r="R10" t="s">
        <v>251</v>
      </c>
      <c r="S10" s="68" t="s">
        <v>318</v>
      </c>
      <c r="AD10" s="37"/>
      <c r="AE10" s="37"/>
      <c r="AH10" s="37"/>
      <c r="AI10" s="37"/>
      <c r="AJ10" t="s">
        <v>303</v>
      </c>
    </row>
    <row r="11" spans="1:36" s="36" customFormat="1" ht="15" x14ac:dyDescent="0.25">
      <c r="A11">
        <v>4.97</v>
      </c>
      <c r="B11">
        <v>3.84</v>
      </c>
      <c r="C11">
        <v>1.76</v>
      </c>
      <c r="D11" s="20">
        <f t="shared" si="0"/>
        <v>2.9805728309249435E-2</v>
      </c>
      <c r="E11" s="17">
        <f>IF(OR($A11="",$B11="",$C11=""),"",A11*'MPTO_working_3-way'!$I10)</f>
        <v>5.1181344696969697</v>
      </c>
      <c r="F11" s="21">
        <f>IF(OR($A11="",$B11="",$C11=""),"",B11*'MPTO_working_3-way'!$I10)</f>
        <v>3.9544539967075178</v>
      </c>
      <c r="G11" s="22">
        <f>IF(OR($A11="",$B11="",$C11=""),"",C11*'MPTO_working_3-way'!$I10)</f>
        <v>1.812458081824279</v>
      </c>
      <c r="H11" s="17"/>
      <c r="I11" s="21"/>
      <c r="J11" s="22"/>
      <c r="K11" s="17"/>
      <c r="L11" s="21"/>
      <c r="M11" s="22"/>
      <c r="N11" s="23">
        <f t="shared" si="4"/>
        <v>19.538369027244553</v>
      </c>
      <c r="O11" s="24">
        <f t="shared" si="5"/>
        <v>25.287941162865994</v>
      </c>
      <c r="P11" s="24">
        <f t="shared" si="6"/>
        <v>55.173689809889446</v>
      </c>
      <c r="Q11" t="s">
        <v>187</v>
      </c>
      <c r="R11" t="s">
        <v>253</v>
      </c>
      <c r="S11" s="68" t="s">
        <v>318</v>
      </c>
      <c r="AD11" s="37"/>
      <c r="AE11" s="37"/>
      <c r="AH11" s="37"/>
      <c r="AI11" s="37"/>
      <c r="AJ11" t="s">
        <v>303</v>
      </c>
    </row>
    <row r="12" spans="1:36" s="36" customFormat="1" ht="15" x14ac:dyDescent="0.25">
      <c r="A12">
        <v>2.19</v>
      </c>
      <c r="B12">
        <v>2.94</v>
      </c>
      <c r="C12">
        <v>4.2300000000000004</v>
      </c>
      <c r="D12" s="20">
        <f t="shared" si="0"/>
        <v>3.316367837332157E-2</v>
      </c>
      <c r="E12" s="17">
        <f>IF(OR($A12="",$B12="",$C12=""),"",A12*'MPTO_working_3-way'!$I11)</f>
        <v>2.2626284556375742</v>
      </c>
      <c r="F12" s="21">
        <f>IF(OR($A12="",$B12="",$C12=""),"",B12*'MPTO_working_3-way'!$I11)</f>
        <v>3.0375012144175653</v>
      </c>
      <c r="G12" s="22">
        <f>IF(OR($A12="",$B12="",$C12=""),"",C12*'MPTO_working_3-way'!$I11)</f>
        <v>4.3702823595191509</v>
      </c>
      <c r="H12" s="17"/>
      <c r="I12" s="21"/>
      <c r="J12" s="22"/>
      <c r="K12" s="17"/>
      <c r="L12" s="21"/>
      <c r="M12" s="22"/>
      <c r="N12" s="23">
        <f t="shared" si="4"/>
        <v>44.196385734847269</v>
      </c>
      <c r="O12" s="24">
        <f t="shared" si="5"/>
        <v>32.921797537182151</v>
      </c>
      <c r="P12" s="24">
        <f t="shared" si="6"/>
        <v>22.88181672797057</v>
      </c>
      <c r="Q12" t="s">
        <v>152</v>
      </c>
      <c r="R12" t="s">
        <v>255</v>
      </c>
      <c r="S12" s="68" t="s">
        <v>318</v>
      </c>
      <c r="AD12" s="37"/>
      <c r="AE12" s="37"/>
      <c r="AH12" s="37"/>
      <c r="AI12" s="37"/>
      <c r="AJ12" t="s">
        <v>299</v>
      </c>
    </row>
    <row r="13" spans="1:36" s="36" customFormat="1" ht="15" x14ac:dyDescent="0.25">
      <c r="A13">
        <v>1.67</v>
      </c>
      <c r="B13">
        <v>3.81</v>
      </c>
      <c r="C13">
        <v>5.68</v>
      </c>
      <c r="D13" s="20">
        <f t="shared" si="0"/>
        <v>3.7325924838799818E-2</v>
      </c>
      <c r="E13" s="17">
        <f>IF(OR($A13="",$B13="",$C13=""),"",A13*'MPTO_working_3-way'!$I12)</f>
        <v>1.7323342944807956</v>
      </c>
      <c r="F13" s="21">
        <f>IF(OR($A13="",$B13="",$C13=""),"",B13*'MPTO_working_3-way'!$I12)</f>
        <v>3.9522117736358275</v>
      </c>
      <c r="G13" s="22">
        <f>IF(OR($A13="",$B13="",$C13=""),"",C13*'MPTO_working_3-way'!$I12)</f>
        <v>5.8920112530843829</v>
      </c>
      <c r="H13" s="17"/>
      <c r="I13" s="21"/>
      <c r="J13" s="22"/>
      <c r="K13" s="17"/>
      <c r="L13" s="21"/>
      <c r="M13" s="22"/>
      <c r="N13" s="23">
        <f t="shared" si="4"/>
        <v>57.725578901600727</v>
      </c>
      <c r="O13" s="24">
        <f t="shared" si="5"/>
        <v>25.30228786500609</v>
      </c>
      <c r="P13" s="24">
        <f t="shared" si="6"/>
        <v>16.972133233393173</v>
      </c>
      <c r="Q13" t="s">
        <v>112</v>
      </c>
      <c r="R13" t="s">
        <v>75</v>
      </c>
      <c r="S13" s="68" t="s">
        <v>332</v>
      </c>
      <c r="AD13" s="37"/>
      <c r="AE13" s="37"/>
      <c r="AH13" s="37"/>
      <c r="AI13" s="37"/>
      <c r="AJ13" t="s">
        <v>123</v>
      </c>
    </row>
    <row r="14" spans="1:36" s="36" customFormat="1" ht="15" x14ac:dyDescent="0.25">
      <c r="A14">
        <v>2.81</v>
      </c>
      <c r="B14">
        <v>3.34</v>
      </c>
      <c r="C14">
        <v>2.58</v>
      </c>
      <c r="D14" s="20">
        <f t="shared" si="0"/>
        <v>4.2869982950593188E-2</v>
      </c>
      <c r="E14" s="17">
        <f>IF(OR($A14="",$B14="",$C14=""),"",A14*'MPTO_working_3-way'!$I13)</f>
        <v>2.930464652091167</v>
      </c>
      <c r="F14" s="21">
        <f>IF(OR($A14="",$B14="",$C14=""),"",B14*'MPTO_working_3-way'!$I13)</f>
        <v>3.4831857430549813</v>
      </c>
      <c r="G14" s="22">
        <f>IF(OR($A14="",$B14="",$C14=""),"",C14*'MPTO_working_3-way'!$I13)</f>
        <v>2.6906045560125307</v>
      </c>
      <c r="H14" s="17"/>
      <c r="I14" s="21"/>
      <c r="J14" s="22"/>
      <c r="K14" s="17"/>
      <c r="L14" s="21"/>
      <c r="M14" s="22"/>
      <c r="N14" s="23">
        <f t="shared" si="4"/>
        <v>34.124281256435026</v>
      </c>
      <c r="O14" s="24">
        <f t="shared" si="5"/>
        <v>28.709350398377971</v>
      </c>
      <c r="P14" s="24">
        <f t="shared" si="6"/>
        <v>37.166368345186982</v>
      </c>
      <c r="Q14" t="s">
        <v>76</v>
      </c>
      <c r="R14" t="s">
        <v>82</v>
      </c>
      <c r="S14" s="68" t="s">
        <v>332</v>
      </c>
      <c r="AD14" s="37"/>
      <c r="AE14" s="37"/>
      <c r="AH14" s="37"/>
      <c r="AI14" s="37"/>
      <c r="AJ14" t="s">
        <v>123</v>
      </c>
    </row>
    <row r="15" spans="1:36" s="36" customFormat="1" ht="15" x14ac:dyDescent="0.25">
      <c r="A15">
        <v>4.1500000000000004</v>
      </c>
      <c r="B15">
        <v>3.38</v>
      </c>
      <c r="C15">
        <v>2.0099999999999998</v>
      </c>
      <c r="D15" s="20">
        <f t="shared" si="0"/>
        <v>3.4334281398312516E-2</v>
      </c>
      <c r="E15" s="17">
        <f>IF(OR($A15="",$B15="",$C15=""),"",A15*'MPTO_working_3-way'!$I14)</f>
        <v>4.2924872678029971</v>
      </c>
      <c r="F15" s="21">
        <f>IF(OR($A15="",$B15="",$C15=""),"",B15*'MPTO_working_3-way'!$I14)</f>
        <v>3.4960498711262962</v>
      </c>
      <c r="G15" s="22">
        <f>IF(OR($A15="",$B15="",$C15=""),"",C15*'MPTO_working_3-way'!$I14)</f>
        <v>2.0790119056106078</v>
      </c>
      <c r="H15" s="17"/>
      <c r="I15" s="21"/>
      <c r="J15" s="22"/>
      <c r="K15" s="17"/>
      <c r="L15" s="21"/>
      <c r="M15" s="22"/>
      <c r="N15" s="23">
        <f t="shared" si="4"/>
        <v>23.296516392739942</v>
      </c>
      <c r="O15" s="24">
        <f t="shared" si="5"/>
        <v>28.603710955583068</v>
      </c>
      <c r="P15" s="24">
        <f t="shared" si="6"/>
        <v>48.099772651677</v>
      </c>
      <c r="Q15" t="s">
        <v>115</v>
      </c>
      <c r="R15" t="s">
        <v>78</v>
      </c>
      <c r="S15" s="68" t="s">
        <v>332</v>
      </c>
      <c r="AD15" s="37"/>
      <c r="AE15" s="37"/>
      <c r="AH15" s="37"/>
      <c r="AI15" s="37"/>
      <c r="AJ15" t="s">
        <v>123</v>
      </c>
    </row>
    <row r="16" spans="1:36" s="36" customFormat="1" ht="15" x14ac:dyDescent="0.25">
      <c r="A16">
        <v>1.87</v>
      </c>
      <c r="B16">
        <v>3.57</v>
      </c>
      <c r="C16">
        <v>4.32</v>
      </c>
      <c r="D16" s="20">
        <f t="shared" si="0"/>
        <v>4.6352884588178656E-2</v>
      </c>
      <c r="E16" s="17">
        <f>IF(OR($A16="",$B16="",$C16=""),"",A16*'MPTO_working_3-way'!$I15)</f>
        <v>1.9566798941798942</v>
      </c>
      <c r="F16" s="21">
        <f>IF(OR($A16="",$B16="",$C16=""),"",B16*'MPTO_working_3-way'!$I15)</f>
        <v>3.7354797979797976</v>
      </c>
      <c r="G16" s="22">
        <f>IF(OR($A16="",$B16="",$C16=""),"",C16*'MPTO_working_3-way'!$I15)</f>
        <v>4.5202444614209325</v>
      </c>
      <c r="H16" s="17"/>
      <c r="I16" s="21"/>
      <c r="J16" s="22"/>
      <c r="K16" s="17"/>
      <c r="L16" s="21"/>
      <c r="M16" s="22"/>
      <c r="N16" s="23">
        <f t="shared" si="4"/>
        <v>51.106979888456991</v>
      </c>
      <c r="O16" s="24">
        <f t="shared" si="5"/>
        <v>26.770322798715569</v>
      </c>
      <c r="P16" s="24">
        <f t="shared" si="6"/>
        <v>22.122697312827444</v>
      </c>
      <c r="Q16" t="s">
        <v>114</v>
      </c>
      <c r="R16" t="s">
        <v>92</v>
      </c>
      <c r="S16" s="68" t="s">
        <v>332</v>
      </c>
      <c r="AD16" s="37"/>
      <c r="AE16" s="37"/>
      <c r="AH16" s="37"/>
      <c r="AI16" s="37"/>
      <c r="AJ16" t="s">
        <v>123</v>
      </c>
    </row>
    <row r="17" spans="1:36" s="36" customFormat="1" ht="15" x14ac:dyDescent="0.25">
      <c r="A17">
        <v>2.2599999999999998</v>
      </c>
      <c r="B17">
        <v>3.23</v>
      </c>
      <c r="C17">
        <v>3.43</v>
      </c>
      <c r="D17" s="20">
        <f t="shared" si="0"/>
        <v>4.3620588830382001E-2</v>
      </c>
      <c r="E17" s="17">
        <f>IF(OR($A17="",$B17="",$C17=""),"",A17*'MPTO_working_3-way'!$I16)</f>
        <v>2.3585825307566632</v>
      </c>
      <c r="F17" s="21">
        <f>IF(OR($A17="",$B17="",$C17=""),"",B17*'MPTO_working_3-way'!$I16)</f>
        <v>3.3708945019221339</v>
      </c>
      <c r="G17" s="22">
        <f>IF(OR($A17="",$B17="",$C17=""),"",C17*'MPTO_working_3-way'!$I16)</f>
        <v>3.5796186196882105</v>
      </c>
      <c r="H17" s="17"/>
      <c r="I17" s="21"/>
      <c r="J17" s="22"/>
      <c r="K17" s="17"/>
      <c r="L17" s="21"/>
      <c r="M17" s="22"/>
      <c r="N17" s="23">
        <f t="shared" si="4"/>
        <v>42.398346759533887</v>
      </c>
      <c r="O17" s="24">
        <f t="shared" si="5"/>
        <v>29.665716308528349</v>
      </c>
      <c r="P17" s="24">
        <f t="shared" si="6"/>
        <v>27.935936931937778</v>
      </c>
      <c r="Q17" t="s">
        <v>86</v>
      </c>
      <c r="R17" t="s">
        <v>72</v>
      </c>
      <c r="S17" s="68" t="s">
        <v>332</v>
      </c>
      <c r="AD17" s="37"/>
      <c r="AE17" s="37"/>
      <c r="AH17" s="37"/>
      <c r="AI17" s="37"/>
      <c r="AJ17" t="s">
        <v>123</v>
      </c>
    </row>
    <row r="18" spans="1:36" s="36" customFormat="1" ht="15" x14ac:dyDescent="0.25">
      <c r="A18">
        <v>2.16</v>
      </c>
      <c r="B18">
        <v>3.85</v>
      </c>
      <c r="C18">
        <v>3.22</v>
      </c>
      <c r="D18" s="20">
        <f t="shared" si="0"/>
        <v>3.3262228914402669E-2</v>
      </c>
      <c r="E18" s="17">
        <f>IF(OR($A18="",$B18="",$C18=""),"",A18*'MPTO_working_3-way'!$I17)</f>
        <v>2.2318464144551098</v>
      </c>
      <c r="F18" s="21">
        <f>IF(OR($A18="",$B18="",$C18=""),"",B18*'MPTO_working_3-way'!$I17)</f>
        <v>3.9780595813204505</v>
      </c>
      <c r="G18" s="22">
        <f>IF(OR($A18="",$B18="",$C18=""),"",C18*'MPTO_working_3-way'!$I17)</f>
        <v>3.3271043771043769</v>
      </c>
      <c r="H18" s="17"/>
      <c r="I18" s="21"/>
      <c r="J18" s="22"/>
      <c r="K18" s="17"/>
      <c r="L18" s="21"/>
      <c r="M18" s="22"/>
      <c r="N18" s="23">
        <f t="shared" si="4"/>
        <v>44.805950513585998</v>
      </c>
      <c r="O18" s="24">
        <f t="shared" si="5"/>
        <v>25.137883924505395</v>
      </c>
      <c r="P18" s="24">
        <f t="shared" si="6"/>
        <v>30.056165561908621</v>
      </c>
      <c r="Q18" t="s">
        <v>209</v>
      </c>
      <c r="R18" t="s">
        <v>214</v>
      </c>
      <c r="S18" s="68" t="s">
        <v>332</v>
      </c>
      <c r="AD18" s="37"/>
      <c r="AE18" s="37"/>
      <c r="AH18" s="37"/>
      <c r="AI18" s="37"/>
      <c r="AJ18" t="s">
        <v>300</v>
      </c>
    </row>
    <row r="19" spans="1:36" s="36" customFormat="1" ht="15" x14ac:dyDescent="0.25">
      <c r="A19">
        <v>2.23</v>
      </c>
      <c r="B19">
        <v>3.76</v>
      </c>
      <c r="C19">
        <v>3.2</v>
      </c>
      <c r="D19" s="20">
        <f t="shared" si="0"/>
        <v>2.6887940082053197E-2</v>
      </c>
      <c r="E19" s="17">
        <f>IF(OR($A19="",$B19="",$C19=""),"",A19*'MPTO_working_3-way'!$I18)</f>
        <v>2.2899601063829786</v>
      </c>
      <c r="F19" s="21">
        <f>IF(OR($A19="",$B19="",$C19=""),"",B19*'MPTO_working_3-way'!$I18)</f>
        <v>3.86109865470852</v>
      </c>
      <c r="G19" s="22">
        <f>IF(OR($A19="",$B19="",$C19=""),"",C19*'MPTO_working_3-way'!$I18)</f>
        <v>3.2860414082625704</v>
      </c>
      <c r="H19" s="17"/>
      <c r="I19" s="21"/>
      <c r="J19" s="22"/>
      <c r="K19" s="17"/>
      <c r="L19" s="21"/>
      <c r="M19" s="22"/>
      <c r="N19" s="23">
        <f t="shared" si="4"/>
        <v>43.668883017333989</v>
      </c>
      <c r="O19" s="24">
        <f t="shared" si="5"/>
        <v>25.899364129961384</v>
      </c>
      <c r="P19" s="24">
        <f t="shared" si="6"/>
        <v>30.431752852704623</v>
      </c>
      <c r="Q19" t="s">
        <v>155</v>
      </c>
      <c r="R19" t="s">
        <v>210</v>
      </c>
      <c r="S19" s="68" t="s">
        <v>332</v>
      </c>
      <c r="AD19" s="37"/>
      <c r="AE19" s="37"/>
      <c r="AH19" s="37"/>
      <c r="AI19" s="37"/>
      <c r="AJ19" t="s">
        <v>300</v>
      </c>
    </row>
    <row r="20" spans="1:36" s="36" customFormat="1" ht="15" x14ac:dyDescent="0.25">
      <c r="A20">
        <v>7.57</v>
      </c>
      <c r="B20">
        <v>5.51</v>
      </c>
      <c r="C20">
        <v>1.39</v>
      </c>
      <c r="D20" s="20">
        <f t="shared" si="0"/>
        <v>3.3013059999631444E-2</v>
      </c>
      <c r="E20" s="17">
        <f>IF(OR($A20="",$B20="",$C20=""),"",A20*'MPTO_working_3-way'!$I19)</f>
        <v>7.8199088641972105</v>
      </c>
      <c r="F20" s="21">
        <f>IF(OR($A20="",$B20="",$C20=""),"",B20*'MPTO_working_3-way'!$I19)</f>
        <v>5.6919019605979688</v>
      </c>
      <c r="G20" s="22">
        <f>IF(OR($A20="",$B20="",$C20=""),"",C20*'MPTO_working_3-way'!$I19)</f>
        <v>1.4358881533994876</v>
      </c>
      <c r="H20" s="17"/>
      <c r="I20" s="21"/>
      <c r="J20" s="22"/>
      <c r="K20" s="17"/>
      <c r="L20" s="21"/>
      <c r="M20" s="22"/>
      <c r="N20" s="23">
        <f t="shared" si="4"/>
        <v>12.787872817526239</v>
      </c>
      <c r="O20" s="24">
        <f t="shared" si="5"/>
        <v>17.568819823715724</v>
      </c>
      <c r="P20" s="24">
        <f t="shared" si="6"/>
        <v>69.643307358758022</v>
      </c>
      <c r="Q20" t="s">
        <v>157</v>
      </c>
      <c r="R20" t="s">
        <v>156</v>
      </c>
      <c r="S20" s="68" t="s">
        <v>332</v>
      </c>
      <c r="AD20" s="37"/>
      <c r="AE20" s="37"/>
      <c r="AH20" s="37"/>
      <c r="AI20" s="37"/>
      <c r="AJ20" t="s">
        <v>300</v>
      </c>
    </row>
    <row r="21" spans="1:36" s="36" customFormat="1" ht="15" x14ac:dyDescent="0.25">
      <c r="A21">
        <v>1.72</v>
      </c>
      <c r="B21">
        <v>3.69</v>
      </c>
      <c r="C21">
        <v>5.41</v>
      </c>
      <c r="D21" s="20">
        <f t="shared" si="0"/>
        <v>3.7240942413292899E-2</v>
      </c>
      <c r="E21" s="17">
        <f>IF(OR($A21="",$B21="",$C21=""),"",A21*'MPTO_working_3-way'!$I20)</f>
        <v>1.7840544209508638</v>
      </c>
      <c r="F21" s="21">
        <f>IF(OR($A21="",$B21="",$C21=""),"",B21*'MPTO_working_3-way'!$I20)</f>
        <v>3.8274190775050507</v>
      </c>
      <c r="G21" s="22">
        <f>IF(OR($A21="",$B21="",$C21=""),"",C21*'MPTO_working_3-way'!$I20)</f>
        <v>5.6114734984559149</v>
      </c>
      <c r="H21" s="17"/>
      <c r="I21" s="21"/>
      <c r="J21" s="22"/>
      <c r="K21" s="17"/>
      <c r="L21" s="21"/>
      <c r="M21" s="22"/>
      <c r="N21" s="23">
        <f t="shared" si="4"/>
        <v>56.052101788858032</v>
      </c>
      <c r="O21" s="24">
        <f t="shared" si="5"/>
        <v>26.127266958492097</v>
      </c>
      <c r="P21" s="24">
        <f t="shared" si="6"/>
        <v>17.820631252649875</v>
      </c>
      <c r="Q21" t="s">
        <v>216</v>
      </c>
      <c r="R21" t="s">
        <v>118</v>
      </c>
      <c r="S21" s="68" t="s">
        <v>332</v>
      </c>
      <c r="AD21" s="37"/>
      <c r="AE21" s="37"/>
      <c r="AH21" s="37"/>
      <c r="AI21" s="37"/>
      <c r="AJ21" t="s">
        <v>125</v>
      </c>
    </row>
    <row r="22" spans="1:36" s="36" customFormat="1" ht="15" x14ac:dyDescent="0.25">
      <c r="A22">
        <v>2.84</v>
      </c>
      <c r="B22">
        <v>3.13</v>
      </c>
      <c r="C22">
        <v>2.77</v>
      </c>
      <c r="D22" s="20">
        <f t="shared" si="0"/>
        <v>3.2612324272621507E-2</v>
      </c>
      <c r="E22" s="17">
        <f>IF(OR($A22="",$B22="",$C22=""),"",A22*'MPTO_working_3-way'!$I21)</f>
        <v>2.932619000934245</v>
      </c>
      <c r="F22" s="21">
        <f>IF(OR($A22="",$B22="",$C22=""),"",B22*'MPTO_working_3-way'!$I21)</f>
        <v>3.2320765749733051</v>
      </c>
      <c r="G22" s="22">
        <f>IF(OR($A22="",$B22="",$C22=""),"",C22*'MPTO_working_3-way'!$I21)</f>
        <v>2.8603361382351618</v>
      </c>
      <c r="H22" s="17"/>
      <c r="I22" s="21"/>
      <c r="J22" s="22"/>
      <c r="K22" s="17"/>
      <c r="L22" s="21"/>
      <c r="M22" s="22"/>
      <c r="N22" s="23">
        <f t="shared" si="4"/>
        <v>34.09921301339962</v>
      </c>
      <c r="O22" s="24">
        <f t="shared" si="5"/>
        <v>30.939861008963231</v>
      </c>
      <c r="P22" s="24">
        <f t="shared" si="6"/>
        <v>34.960925977637153</v>
      </c>
      <c r="Q22" t="s">
        <v>122</v>
      </c>
      <c r="R22" t="s">
        <v>218</v>
      </c>
      <c r="S22" s="68" t="s">
        <v>332</v>
      </c>
      <c r="AD22" s="37"/>
      <c r="AE22" s="37"/>
      <c r="AH22" s="37"/>
      <c r="AI22" s="37"/>
      <c r="AJ22" t="s">
        <v>125</v>
      </c>
    </row>
    <row r="23" spans="1:36" s="36" customFormat="1" ht="15" x14ac:dyDescent="0.25">
      <c r="A23">
        <v>2.73</v>
      </c>
      <c r="B23">
        <v>3.37</v>
      </c>
      <c r="C23">
        <v>2.74</v>
      </c>
      <c r="D23" s="20">
        <f t="shared" si="0"/>
        <v>2.7999774994511561E-2</v>
      </c>
      <c r="E23" s="17">
        <f>IF(OR($A23="",$B23="",$C23=""),"",A23*'MPTO_working_3-way'!$I22)</f>
        <v>2.8064393857350165</v>
      </c>
      <c r="F23" s="21">
        <f>IF(OR($A23="",$B23="",$C23=""),"",B23*'MPTO_working_3-way'!$I22)</f>
        <v>3.4643592417315041</v>
      </c>
      <c r="G23" s="22">
        <f>IF(OR($A23="",$B23="",$C23=""),"",C23*'MPTO_working_3-way'!$I22)</f>
        <v>2.816719383484962</v>
      </c>
      <c r="H23" s="17"/>
      <c r="I23" s="21"/>
      <c r="J23" s="22"/>
      <c r="K23" s="17"/>
      <c r="L23" s="21"/>
      <c r="M23" s="22"/>
      <c r="N23" s="23">
        <f t="shared" si="4"/>
        <v>35.632339151272866</v>
      </c>
      <c r="O23" s="24">
        <f t="shared" si="5"/>
        <v>28.865366730853093</v>
      </c>
      <c r="P23" s="24">
        <f t="shared" si="6"/>
        <v>35.502294117874058</v>
      </c>
      <c r="Q23" t="s">
        <v>228</v>
      </c>
      <c r="R23" t="s">
        <v>148</v>
      </c>
      <c r="S23" s="68" t="s">
        <v>332</v>
      </c>
      <c r="AD23" s="37"/>
      <c r="AE23" s="37"/>
      <c r="AH23" s="37"/>
      <c r="AI23" s="37"/>
      <c r="AJ23" t="s">
        <v>126</v>
      </c>
    </row>
    <row r="24" spans="1:36" s="36" customFormat="1" ht="15" x14ac:dyDescent="0.25">
      <c r="A24">
        <v>2.4</v>
      </c>
      <c r="B24">
        <v>3.49</v>
      </c>
      <c r="C24">
        <v>3.09</v>
      </c>
      <c r="D24" s="20">
        <f t="shared" si="0"/>
        <v>2.6824213425320487E-2</v>
      </c>
      <c r="E24" s="17">
        <f>IF(OR($A24="",$B24="",$C24=""),"",A24*'MPTO_working_3-way'!$I23)</f>
        <v>2.4643781122207691</v>
      </c>
      <c r="F24" s="21">
        <f>IF(OR($A24="",$B24="",$C24=""),"",B24*'MPTO_working_3-way'!$I23)</f>
        <v>3.5836165048543687</v>
      </c>
      <c r="G24" s="22">
        <f>IF(OR($A24="",$B24="",$C24=""),"",C24*'MPTO_working_3-way'!$I23)</f>
        <v>3.1728868194842401</v>
      </c>
      <c r="H24" s="17"/>
      <c r="I24" s="21"/>
      <c r="J24" s="22"/>
      <c r="K24" s="17"/>
      <c r="L24" s="21"/>
      <c r="M24" s="22"/>
      <c r="N24" s="23">
        <f t="shared" si="4"/>
        <v>40.578188673281637</v>
      </c>
      <c r="O24" s="24">
        <f t="shared" si="5"/>
        <v>27.904771580480208</v>
      </c>
      <c r="P24" s="24">
        <f t="shared" si="6"/>
        <v>31.517039746238169</v>
      </c>
      <c r="Q24" t="s">
        <v>229</v>
      </c>
      <c r="R24" t="s">
        <v>171</v>
      </c>
      <c r="S24" s="68" t="s">
        <v>332</v>
      </c>
      <c r="AD24" s="37"/>
      <c r="AE24" s="37"/>
      <c r="AH24" s="37"/>
      <c r="AI24" s="37"/>
      <c r="AJ24" t="s">
        <v>126</v>
      </c>
    </row>
    <row r="25" spans="1:36" s="36" customFormat="1" ht="15" x14ac:dyDescent="0.25">
      <c r="A25">
        <v>6.61</v>
      </c>
      <c r="B25">
        <v>5.16</v>
      </c>
      <c r="C25">
        <v>1.46</v>
      </c>
      <c r="D25" s="20">
        <f t="shared" si="0"/>
        <v>3.0015886870190078E-2</v>
      </c>
      <c r="E25" s="17">
        <f>IF(OR($A25="",$B25="",$C25=""),"",A25*'MPTO_working_3-way'!$I24)</f>
        <v>6.8084050122119564</v>
      </c>
      <c r="F25" s="21">
        <f>IF(OR($A25="",$B25="",$C25=""),"",B25*'MPTO_working_3-way'!$I24)</f>
        <v>5.3148819762501809</v>
      </c>
      <c r="G25" s="22">
        <f>IF(OR($A25="",$B25="",$C25=""),"",C25*'MPTO_working_3-way'!$I24)</f>
        <v>1.5038231948304774</v>
      </c>
      <c r="H25" s="17"/>
      <c r="I25" s="21"/>
      <c r="J25" s="22"/>
      <c r="K25" s="17"/>
      <c r="L25" s="21"/>
      <c r="M25" s="22"/>
      <c r="N25" s="23">
        <f t="shared" si="4"/>
        <v>14.687727862933258</v>
      </c>
      <c r="O25" s="24">
        <f t="shared" si="5"/>
        <v>18.815093250773028</v>
      </c>
      <c r="P25" s="24">
        <f t="shared" si="6"/>
        <v>66.497178886293725</v>
      </c>
      <c r="Q25" t="s">
        <v>170</v>
      </c>
      <c r="R25" t="s">
        <v>174</v>
      </c>
      <c r="S25" s="68" t="s">
        <v>332</v>
      </c>
      <c r="AD25" s="37"/>
      <c r="AE25" s="37"/>
      <c r="AH25" s="37"/>
      <c r="AI25" s="37"/>
      <c r="AJ25" t="s">
        <v>126</v>
      </c>
    </row>
    <row r="26" spans="1:36" s="36" customFormat="1" ht="15" x14ac:dyDescent="0.25">
      <c r="A26">
        <v>3.11</v>
      </c>
      <c r="B26">
        <v>3.16</v>
      </c>
      <c r="C26">
        <v>2.57</v>
      </c>
      <c r="D26" s="20">
        <f t="shared" si="0"/>
        <v>2.7104162928418996E-2</v>
      </c>
      <c r="E26" s="17">
        <f>IF(OR($A26="",$B26="",$C26=""),"",A26*'MPTO_working_3-way'!$I25)</f>
        <v>3.1942939467073828</v>
      </c>
      <c r="F26" s="21">
        <f>IF(OR($A26="",$B26="",$C26=""),"",B26*'MPTO_working_3-way'!$I25)</f>
        <v>3.2456491548538042</v>
      </c>
      <c r="G26" s="22">
        <f>IF(OR($A26="",$B26="",$C26=""),"",C26*'MPTO_working_3-way'!$I25)</f>
        <v>2.6396576987260367</v>
      </c>
      <c r="H26" s="17"/>
      <c r="I26" s="21"/>
      <c r="J26" s="22"/>
      <c r="K26" s="17"/>
      <c r="L26" s="21"/>
      <c r="M26" s="22"/>
      <c r="N26" s="23">
        <f t="shared" si="4"/>
        <v>31.305822716496738</v>
      </c>
      <c r="O26" s="24">
        <f t="shared" si="5"/>
        <v>30.810477420349631</v>
      </c>
      <c r="P26" s="24">
        <f t="shared" si="6"/>
        <v>37.883699863153637</v>
      </c>
      <c r="Q26" t="s">
        <v>169</v>
      </c>
      <c r="R26" t="s">
        <v>326</v>
      </c>
      <c r="S26" s="68" t="s">
        <v>332</v>
      </c>
      <c r="AD26" s="37"/>
      <c r="AE26" s="37"/>
      <c r="AH26" s="37"/>
      <c r="AI26" s="37"/>
      <c r="AJ26" t="s">
        <v>126</v>
      </c>
    </row>
    <row r="27" spans="1:36" s="36" customFormat="1" ht="15" x14ac:dyDescent="0.25">
      <c r="A27">
        <v>3.25</v>
      </c>
      <c r="B27">
        <v>3.14</v>
      </c>
      <c r="C27">
        <v>2.5</v>
      </c>
      <c r="D27" s="20">
        <f t="shared" si="0"/>
        <v>2.6163645271925606E-2</v>
      </c>
      <c r="E27" s="17">
        <f>IF(OR($A27="",$B27="",$C27=""),"",A27*'MPTO_working_3-way'!$I26)</f>
        <v>3.3350318471337581</v>
      </c>
      <c r="F27" s="21">
        <f>IF(OR($A27="",$B27="",$C27=""),"",B27*'MPTO_working_3-way'!$I26)</f>
        <v>3.2221538461538466</v>
      </c>
      <c r="G27" s="22">
        <f>IF(OR($A27="",$B27="",$C27=""),"",C27*'MPTO_working_3-way'!$I26)</f>
        <v>2.5654091131798138</v>
      </c>
      <c r="H27" s="17"/>
      <c r="I27" s="21"/>
      <c r="J27" s="22"/>
      <c r="K27" s="17"/>
      <c r="L27" s="21"/>
      <c r="M27" s="22"/>
      <c r="N27" s="23">
        <f t="shared" si="4"/>
        <v>29.984721161191747</v>
      </c>
      <c r="O27" s="24">
        <f t="shared" si="5"/>
        <v>31.03514132925897</v>
      </c>
      <c r="P27" s="24">
        <f t="shared" si="6"/>
        <v>38.980137509549273</v>
      </c>
      <c r="Q27" t="s">
        <v>175</v>
      </c>
      <c r="R27" t="s">
        <v>176</v>
      </c>
      <c r="S27" s="68" t="s">
        <v>332</v>
      </c>
      <c r="AD27" s="37"/>
      <c r="AE27" s="37"/>
      <c r="AH27" s="37"/>
      <c r="AI27" s="37"/>
      <c r="AJ27" t="s">
        <v>301</v>
      </c>
    </row>
    <row r="28" spans="1:36" s="36" customFormat="1" ht="15" x14ac:dyDescent="0.25">
      <c r="A28">
        <v>1.86</v>
      </c>
      <c r="B28">
        <v>3.69</v>
      </c>
      <c r="C28">
        <v>4.5</v>
      </c>
      <c r="D28" s="20">
        <f t="shared" si="0"/>
        <v>3.0859340851473016E-2</v>
      </c>
      <c r="E28" s="17">
        <f>IF(OR($A28="",$B28="",$C28=""),"",A28*'MPTO_working_3-way'!$I27)</f>
        <v>1.9173983739837399</v>
      </c>
      <c r="F28" s="21">
        <f>IF(OR($A28="",$B28="",$C28=""),"",B28*'MPTO_working_3-way'!$I27)</f>
        <v>3.8038709677419353</v>
      </c>
      <c r="G28" s="22">
        <f>IF(OR($A28="",$B28="",$C28=""),"",C28*'MPTO_working_3-way'!$I27)</f>
        <v>4.6388670338316285</v>
      </c>
      <c r="H28" s="17"/>
      <c r="I28" s="21"/>
      <c r="J28" s="22"/>
      <c r="K28" s="17"/>
      <c r="L28" s="21"/>
      <c r="M28" s="22"/>
      <c r="N28" s="23">
        <f t="shared" si="4"/>
        <v>52.154002713704209</v>
      </c>
      <c r="O28" s="24">
        <f t="shared" si="5"/>
        <v>26.28900949796472</v>
      </c>
      <c r="P28" s="24">
        <f t="shared" si="6"/>
        <v>21.556987788331071</v>
      </c>
      <c r="Q28" t="s">
        <v>327</v>
      </c>
      <c r="R28" t="s">
        <v>234</v>
      </c>
      <c r="S28" s="68" t="s">
        <v>332</v>
      </c>
      <c r="AD28" s="37"/>
      <c r="AE28" s="37"/>
      <c r="AH28" s="37"/>
      <c r="AI28" s="37"/>
      <c r="AJ28" t="s">
        <v>301</v>
      </c>
    </row>
    <row r="29" spans="1:36" s="36" customFormat="1" ht="15" x14ac:dyDescent="0.25">
      <c r="A29">
        <v>2.38</v>
      </c>
      <c r="B29">
        <v>3.28</v>
      </c>
      <c r="C29">
        <v>3.32</v>
      </c>
      <c r="D29" s="20">
        <f t="shared" si="0"/>
        <v>2.6250935284487076E-2</v>
      </c>
      <c r="E29" s="17">
        <f>IF(OR($A29="",$B29="",$C29=""),"",A29*'MPTO_working_3-way'!$I28)</f>
        <v>2.4424772259770791</v>
      </c>
      <c r="F29" s="21">
        <f>IF(OR($A29="",$B29="",$C29=""),"",B29*'MPTO_working_3-way'!$I28)</f>
        <v>3.3661030677331176</v>
      </c>
      <c r="G29" s="22">
        <f>IF(OR($A29="",$B29="",$C29=""),"",C29*'MPTO_working_3-way'!$I28)</f>
        <v>3.4071531051444968</v>
      </c>
      <c r="H29" s="17"/>
      <c r="I29" s="21"/>
      <c r="J29" s="22"/>
      <c r="K29" s="17"/>
      <c r="L29" s="21"/>
      <c r="M29" s="22"/>
      <c r="N29" s="23">
        <f t="shared" si="4"/>
        <v>40.942039883297745</v>
      </c>
      <c r="O29" s="24">
        <f t="shared" si="5"/>
        <v>29.707943573856287</v>
      </c>
      <c r="P29" s="24">
        <f t="shared" si="6"/>
        <v>29.350016542845971</v>
      </c>
      <c r="Q29" t="s">
        <v>178</v>
      </c>
      <c r="R29" t="s">
        <v>232</v>
      </c>
      <c r="S29" s="68" t="s">
        <v>332</v>
      </c>
      <c r="AD29" s="37"/>
      <c r="AE29" s="37"/>
      <c r="AH29" s="37"/>
      <c r="AI29" s="37"/>
      <c r="AJ29" t="s">
        <v>301</v>
      </c>
    </row>
    <row r="30" spans="1:36" s="36" customFormat="1" ht="15" x14ac:dyDescent="0.25">
      <c r="A30">
        <v>1.75</v>
      </c>
      <c r="B30">
        <v>3.99</v>
      </c>
      <c r="C30">
        <v>4.78</v>
      </c>
      <c r="D30" s="20">
        <f t="shared" si="0"/>
        <v>3.1260158765113566E-2</v>
      </c>
      <c r="E30" s="17">
        <f>IF(OR($A30="",$B30="",$C30=""),"",A30*'MPTO_working_3-way'!$I29)</f>
        <v>1.8047052778389487</v>
      </c>
      <c r="F30" s="21">
        <f>IF(OR($A30="",$B30="",$C30=""),"",B30*'MPTO_working_3-way'!$I29)</f>
        <v>4.1147280334728036</v>
      </c>
      <c r="G30" s="22">
        <f>IF(OR($A30="",$B30="",$C30=""),"",C30*'MPTO_working_3-way'!$I29)</f>
        <v>4.929423558897243</v>
      </c>
      <c r="H30" s="17"/>
      <c r="I30" s="21"/>
      <c r="J30" s="22"/>
      <c r="K30" s="17"/>
      <c r="L30" s="21"/>
      <c r="M30" s="22"/>
      <c r="N30" s="23">
        <f t="shared" si="4"/>
        <v>55.410709564580749</v>
      </c>
      <c r="O30" s="24">
        <f t="shared" si="5"/>
        <v>24.302942791482785</v>
      </c>
      <c r="P30" s="24">
        <f t="shared" si="6"/>
        <v>20.286347643936466</v>
      </c>
      <c r="Q30" t="s">
        <v>180</v>
      </c>
      <c r="R30" t="s">
        <v>247</v>
      </c>
      <c r="S30" s="68" t="s">
        <v>332</v>
      </c>
      <c r="AD30" s="37"/>
      <c r="AE30" s="37"/>
      <c r="AH30" s="37"/>
      <c r="AI30" s="37"/>
      <c r="AJ30" t="s">
        <v>302</v>
      </c>
    </row>
    <row r="31" spans="1:36" s="36" customFormat="1" ht="15" x14ac:dyDescent="0.25">
      <c r="A31">
        <v>2.0299999999999998</v>
      </c>
      <c r="B31">
        <v>3.58</v>
      </c>
      <c r="C31">
        <v>3.88</v>
      </c>
      <c r="D31" s="20">
        <f t="shared" si="0"/>
        <v>2.9672405139857805E-2</v>
      </c>
      <c r="E31" s="17">
        <f>IF(OR($A31="",$B31="",$C31=""),"",A31*'MPTO_working_3-way'!$I30)</f>
        <v>2.0902349824339113</v>
      </c>
      <c r="F31" s="21">
        <f>IF(OR($A31="",$B31="",$C31=""),"",B31*'MPTO_working_3-way'!$I30)</f>
        <v>3.6862272104006912</v>
      </c>
      <c r="G31" s="22">
        <f>IF(OR($A31="",$B31="",$C31=""),"",C31*'MPTO_working_3-way'!$I30)</f>
        <v>3.9951289319426482</v>
      </c>
      <c r="H31" s="17"/>
      <c r="I31" s="21"/>
      <c r="J31" s="22"/>
      <c r="K31" s="17"/>
      <c r="L31" s="21"/>
      <c r="M31" s="22"/>
      <c r="N31" s="23">
        <f t="shared" si="4"/>
        <v>47.841511045594501</v>
      </c>
      <c r="O31" s="24">
        <f t="shared" si="5"/>
        <v>27.128007659932074</v>
      </c>
      <c r="P31" s="24">
        <f t="shared" si="6"/>
        <v>25.030481294473411</v>
      </c>
      <c r="Q31" t="s">
        <v>328</v>
      </c>
      <c r="R31" t="s">
        <v>240</v>
      </c>
      <c r="S31" s="68" t="s">
        <v>332</v>
      </c>
      <c r="AD31" s="37"/>
      <c r="AE31" s="37"/>
      <c r="AH31" s="37"/>
      <c r="AI31" s="37"/>
      <c r="AJ31" t="s">
        <v>302</v>
      </c>
    </row>
    <row r="32" spans="1:36" s="36" customFormat="1" ht="15" x14ac:dyDescent="0.25">
      <c r="A32">
        <v>3.11</v>
      </c>
      <c r="B32">
        <v>3.2</v>
      </c>
      <c r="C32">
        <v>2.48</v>
      </c>
      <c r="D32" s="20">
        <f t="shared" si="0"/>
        <v>3.7269214811741502E-2</v>
      </c>
      <c r="E32" s="17">
        <f>IF(OR($A32="",$B32="",$C32=""),"",A32*'MPTO_working_3-way'!$I31)</f>
        <v>3.2259072580645158</v>
      </c>
      <c r="F32" s="21">
        <f>IF(OR($A32="",$B32="",$C32=""),"",B32*'MPTO_working_3-way'!$I31)</f>
        <v>3.319261487397573</v>
      </c>
      <c r="G32" s="22">
        <f>IF(OR($A32="",$B32="",$C32=""),"",C32*'MPTO_working_3-way'!$I31)</f>
        <v>2.5724276527331189</v>
      </c>
      <c r="H32" s="17"/>
      <c r="I32" s="21"/>
      <c r="J32" s="22"/>
      <c r="K32" s="17"/>
      <c r="L32" s="21"/>
      <c r="M32" s="22"/>
      <c r="N32" s="23">
        <f t="shared" si="4"/>
        <v>30.999031280272494</v>
      </c>
      <c r="O32" s="24">
        <f t="shared" si="5"/>
        <v>30.127183525514827</v>
      </c>
      <c r="P32" s="24">
        <f t="shared" si="6"/>
        <v>38.873785194212687</v>
      </c>
      <c r="Q32" t="s">
        <v>188</v>
      </c>
      <c r="R32" t="s">
        <v>280</v>
      </c>
      <c r="S32" s="68" t="s">
        <v>332</v>
      </c>
      <c r="AD32" s="37"/>
      <c r="AE32" s="37"/>
      <c r="AH32" s="37"/>
      <c r="AI32" s="37"/>
      <c r="AJ32" t="s">
        <v>303</v>
      </c>
    </row>
    <row r="33" spans="1:36" s="36" customFormat="1" ht="15" x14ac:dyDescent="0.25">
      <c r="A33">
        <v>2.76</v>
      </c>
      <c r="B33">
        <v>3.31</v>
      </c>
      <c r="C33">
        <v>2.67</v>
      </c>
      <c r="D33" s="20">
        <f t="shared" si="0"/>
        <v>3.8965479411080306E-2</v>
      </c>
      <c r="E33" s="17">
        <f>IF(OR($A33="",$B33="",$C33=""),"",A33*'MPTO_working_3-way'!$I32)</f>
        <v>2.8675447231745816</v>
      </c>
      <c r="F33" s="21">
        <f>IF(OR($A33="",$B33="",$C33=""),"",B33*'MPTO_working_3-way'!$I32)</f>
        <v>3.4389757368506757</v>
      </c>
      <c r="G33" s="22">
        <f>IF(OR($A33="",$B33="",$C33=""),"",C33*'MPTO_working_3-way'!$I32)</f>
        <v>2.7740378300275843</v>
      </c>
      <c r="H33" s="17"/>
      <c r="I33" s="21"/>
      <c r="J33" s="22"/>
      <c r="K33" s="17"/>
      <c r="L33" s="21"/>
      <c r="M33" s="22"/>
      <c r="N33" s="23">
        <f t="shared" si="4"/>
        <v>34.873039360757616</v>
      </c>
      <c r="O33" s="24">
        <f t="shared" si="5"/>
        <v>29.078425569695177</v>
      </c>
      <c r="P33" s="24">
        <f t="shared" si="6"/>
        <v>36.048535069547206</v>
      </c>
      <c r="Q33" t="s">
        <v>183</v>
      </c>
      <c r="R33" t="s">
        <v>249</v>
      </c>
      <c r="S33" s="68" t="s">
        <v>332</v>
      </c>
      <c r="AD33" s="37"/>
      <c r="AE33" s="37"/>
      <c r="AH33" s="37"/>
      <c r="AI33" s="37"/>
      <c r="AJ33" t="s">
        <v>303</v>
      </c>
    </row>
    <row r="34" spans="1:36" s="36" customFormat="1" ht="15" x14ac:dyDescent="0.25">
      <c r="A34">
        <v>2.17</v>
      </c>
      <c r="B34">
        <v>3.26</v>
      </c>
      <c r="C34">
        <v>3.68</v>
      </c>
      <c r="D34" s="20">
        <f t="shared" si="0"/>
        <v>3.9317089780008807E-2</v>
      </c>
      <c r="E34" s="17">
        <f>IF(OR($A34="",$B34="",$C34=""),"",A34*'MPTO_working_3-way'!$I33)</f>
        <v>2.2553180848226191</v>
      </c>
      <c r="F34" s="21">
        <f>IF(OR($A34="",$B34="",$C34=""),"",B34*'MPTO_working_3-way'!$I33)</f>
        <v>3.3881737126828284</v>
      </c>
      <c r="G34" s="22">
        <f>IF(OR($A34="",$B34="",$C34=""),"",C34*'MPTO_working_3-way'!$I33)</f>
        <v>3.8246868903904327</v>
      </c>
      <c r="H34" s="17"/>
      <c r="I34" s="21"/>
      <c r="J34" s="22"/>
      <c r="K34" s="17"/>
      <c r="L34" s="21"/>
      <c r="M34" s="22"/>
      <c r="N34" s="23">
        <f t="shared" si="4"/>
        <v>44.339643562014444</v>
      </c>
      <c r="O34" s="24">
        <f t="shared" si="5"/>
        <v>29.514425315819437</v>
      </c>
      <c r="P34" s="24">
        <f t="shared" si="6"/>
        <v>26.145931122166129</v>
      </c>
      <c r="Q34" t="s">
        <v>190</v>
      </c>
      <c r="R34" t="s">
        <v>252</v>
      </c>
      <c r="S34" s="68" t="s">
        <v>332</v>
      </c>
      <c r="AD34" s="37"/>
      <c r="AE34" s="37"/>
      <c r="AH34" s="37"/>
      <c r="AI34" s="37"/>
      <c r="AJ34" t="s">
        <v>303</v>
      </c>
    </row>
    <row r="35" spans="1:36" s="36" customFormat="1" ht="15" x14ac:dyDescent="0.25">
      <c r="A35">
        <v>2.8</v>
      </c>
      <c r="B35">
        <v>2.87</v>
      </c>
      <c r="C35">
        <v>2.96</v>
      </c>
      <c r="D35" s="20">
        <f t="shared" si="0"/>
        <v>4.3412750729823868E-2</v>
      </c>
      <c r="E35" s="17">
        <f>IF(OR($A35="",$B35="",$C35=""),"",A35*'MPTO_working_3-way'!$I34)</f>
        <v>2.9215557020435066</v>
      </c>
      <c r="F35" s="21">
        <f>IF(OR($A35="",$B35="",$C35=""),"",B35*'MPTO_working_3-way'!$I34)</f>
        <v>2.9945945945945946</v>
      </c>
      <c r="G35" s="22">
        <f>IF(OR($A35="",$B35="",$C35=""),"",C35*'MPTO_working_3-way'!$I34)</f>
        <v>3.0885017421602785</v>
      </c>
      <c r="H35" s="17"/>
      <c r="I35" s="21"/>
      <c r="J35" s="22"/>
      <c r="K35" s="17"/>
      <c r="L35" s="21"/>
      <c r="M35" s="22"/>
      <c r="N35" s="23">
        <f t="shared" si="4"/>
        <v>34.228339350180512</v>
      </c>
      <c r="O35" s="24">
        <f t="shared" si="5"/>
        <v>33.39350180505415</v>
      </c>
      <c r="P35" s="24">
        <f t="shared" si="6"/>
        <v>32.378158844765345</v>
      </c>
      <c r="Q35" t="s">
        <v>191</v>
      </c>
      <c r="R35" t="s">
        <v>150</v>
      </c>
      <c r="S35" s="68" t="s">
        <v>332</v>
      </c>
      <c r="AD35" s="37"/>
      <c r="AE35" s="37"/>
      <c r="AH35" s="37"/>
      <c r="AI35" s="37"/>
      <c r="AJ35" t="s">
        <v>299</v>
      </c>
    </row>
    <row r="36" spans="1:36" s="36" customFormat="1" ht="15" x14ac:dyDescent="0.25">
      <c r="A36">
        <v>1.24</v>
      </c>
      <c r="B36">
        <v>5.98</v>
      </c>
      <c r="C36">
        <v>13.12</v>
      </c>
      <c r="D36" s="20">
        <f t="shared" si="0"/>
        <v>4.9895205365906303E-2</v>
      </c>
      <c r="E36" s="17">
        <f>IF(OR($A36="",$B36="",$C36=""),"",A36*'MPTO_working_3-way'!$I35)</f>
        <v>1.3018700546537239</v>
      </c>
      <c r="F36" s="21">
        <f>IF(OR($A36="",$B36="",$C36=""),"",B36*'MPTO_working_3-way'!$I35)</f>
        <v>6.2783733280881204</v>
      </c>
      <c r="G36" s="22">
        <f>IF(OR($A36="",$B36="",$C36=""),"",C36*'MPTO_working_3-way'!$I35)</f>
        <v>13.77462509440069</v>
      </c>
      <c r="H36" s="17"/>
      <c r="I36" s="21"/>
      <c r="J36" s="22"/>
      <c r="K36" s="17"/>
      <c r="L36" s="21"/>
      <c r="M36" s="22"/>
      <c r="N36" s="23">
        <f t="shared" si="4"/>
        <v>76.812581749257888</v>
      </c>
      <c r="O36" s="24">
        <f t="shared" si="5"/>
        <v>15.927692536635412</v>
      </c>
      <c r="P36" s="24">
        <f t="shared" si="6"/>
        <v>7.2597257141066907</v>
      </c>
      <c r="Q36" t="s">
        <v>256</v>
      </c>
      <c r="R36" t="s">
        <v>283</v>
      </c>
      <c r="S36" s="68" t="s">
        <v>332</v>
      </c>
      <c r="AD36" s="37"/>
      <c r="AE36" s="37"/>
      <c r="AH36" s="37"/>
      <c r="AI36" s="37"/>
      <c r="AJ36" t="s">
        <v>299</v>
      </c>
    </row>
    <row r="37" spans="1:36" s="36" customFormat="1" ht="15" x14ac:dyDescent="0.25">
      <c r="A37">
        <v>3.82</v>
      </c>
      <c r="B37">
        <v>3.84</v>
      </c>
      <c r="C37">
        <v>1.97</v>
      </c>
      <c r="D37" s="20">
        <f t="shared" si="0"/>
        <v>2.9810984576678079E-2</v>
      </c>
      <c r="E37" s="17">
        <f>IF(OR($A37="",$B37="",$C37=""),"",A37*'MPTO_working_3-way'!$I36)</f>
        <v>3.93387796108291</v>
      </c>
      <c r="F37" s="21">
        <f>IF(OR($A37="",$B37="",$C37=""),"",B37*'MPTO_working_3-way'!$I36)</f>
        <v>3.9544741807744437</v>
      </c>
      <c r="G37" s="22">
        <f>IF(OR($A37="",$B37="",$C37=""),"",C37*'MPTO_working_3-way'!$I36)</f>
        <v>2.0287276396160556</v>
      </c>
      <c r="H37" s="17"/>
      <c r="I37" s="21"/>
      <c r="J37" s="22"/>
      <c r="K37" s="17"/>
      <c r="L37" s="21"/>
      <c r="M37" s="22"/>
      <c r="N37" s="23">
        <f t="shared" si="4"/>
        <v>25.420209012399614</v>
      </c>
      <c r="O37" s="24">
        <f t="shared" si="5"/>
        <v>25.287812090460033</v>
      </c>
      <c r="P37" s="24">
        <f t="shared" si="6"/>
        <v>49.291978897140368</v>
      </c>
      <c r="Q37" t="s">
        <v>200</v>
      </c>
      <c r="R37" t="s">
        <v>195</v>
      </c>
      <c r="S37" s="68" t="s">
        <v>332</v>
      </c>
      <c r="AD37" s="37"/>
      <c r="AE37" s="37"/>
      <c r="AH37" s="37"/>
      <c r="AI37" s="37"/>
      <c r="AJ37" t="s">
        <v>304</v>
      </c>
    </row>
    <row r="38" spans="1:36" s="36" customFormat="1" ht="15" x14ac:dyDescent="0.25">
      <c r="A38">
        <v>1.35</v>
      </c>
      <c r="B38">
        <v>5.64</v>
      </c>
      <c r="C38">
        <v>8.69</v>
      </c>
      <c r="D38" s="20">
        <f t="shared" si="0"/>
        <v>3.312050389885024E-2</v>
      </c>
      <c r="E38" s="17">
        <f>IF(OR($A38="",$B38="",$C38=""),"",A38*'MPTO_working_3-way'!$I37)</f>
        <v>1.394712680263448</v>
      </c>
      <c r="F38" s="21">
        <f>IF(OR($A38="",$B38="",$C38=""),"",B38*'MPTO_working_3-way'!$I37)</f>
        <v>5.8267996419895152</v>
      </c>
      <c r="G38" s="22">
        <f>IF(OR($A38="",$B38="",$C38=""),"",C38*'MPTO_working_3-way'!$I37)</f>
        <v>8.9778171788810077</v>
      </c>
      <c r="H38" s="17"/>
      <c r="I38" s="21"/>
      <c r="J38" s="22"/>
      <c r="K38" s="17"/>
      <c r="L38" s="21"/>
      <c r="M38" s="22"/>
      <c r="N38" s="23">
        <f t="shared" si="4"/>
        <v>71.699355297401439</v>
      </c>
      <c r="O38" s="24">
        <f t="shared" si="5"/>
        <v>17.162079725441835</v>
      </c>
      <c r="P38" s="24">
        <f t="shared" si="6"/>
        <v>11.138564977156728</v>
      </c>
      <c r="Q38" t="s">
        <v>197</v>
      </c>
      <c r="R38" t="s">
        <v>196</v>
      </c>
      <c r="S38" s="68" t="s">
        <v>332</v>
      </c>
      <c r="AD38" s="37"/>
      <c r="AE38" s="37"/>
      <c r="AH38" s="37"/>
      <c r="AI38" s="37"/>
      <c r="AJ38" t="s">
        <v>304</v>
      </c>
    </row>
    <row r="39" spans="1:36" s="36" customFormat="1" ht="15" x14ac:dyDescent="0.25">
      <c r="A39">
        <v>1.55</v>
      </c>
      <c r="B39">
        <v>4.57</v>
      </c>
      <c r="C39">
        <v>5.93</v>
      </c>
      <c r="D39" s="20">
        <f t="shared" si="0"/>
        <v>3.2613735147507539E-2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199</v>
      </c>
      <c r="R39" t="s">
        <v>261</v>
      </c>
      <c r="S39" s="68" t="s">
        <v>332</v>
      </c>
      <c r="AD39" s="37"/>
      <c r="AE39" s="37"/>
      <c r="AH39" s="37"/>
      <c r="AI39" s="37"/>
      <c r="AJ39" t="s">
        <v>304</v>
      </c>
    </row>
    <row r="40" spans="1:36" s="36" customFormat="1" ht="15" x14ac:dyDescent="0.25">
      <c r="A40">
        <v>1.21</v>
      </c>
      <c r="B40">
        <v>7.24</v>
      </c>
      <c r="C40">
        <v>14.23</v>
      </c>
      <c r="D40" s="20">
        <f t="shared" si="0"/>
        <v>3.4841896821649065E-2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201</v>
      </c>
      <c r="R40" t="s">
        <v>294</v>
      </c>
      <c r="S40" s="68" t="s">
        <v>332</v>
      </c>
      <c r="AD40" s="37"/>
      <c r="AE40" s="37"/>
      <c r="AH40" s="37"/>
      <c r="AI40" s="37"/>
      <c r="AJ40" t="s">
        <v>305</v>
      </c>
    </row>
    <row r="41" spans="1:36" s="36" customFormat="1" ht="15" x14ac:dyDescent="0.25">
      <c r="A41">
        <v>1.4</v>
      </c>
      <c r="B41">
        <v>5.13</v>
      </c>
      <c r="C41">
        <v>7.03</v>
      </c>
      <c r="D41" s="20">
        <f t="shared" si="0"/>
        <v>5.1464998833419928E-2</v>
      </c>
      <c r="E41" s="17">
        <f>IF(OR($A41="",$B41="",$C41=""),"",A41*'MPTO_working_3-way'!$I40)</f>
        <v>1.4456592292065105</v>
      </c>
      <c r="F41" s="21">
        <f>IF(OR($A41="",$B41="",$C41=""),"",B41*'MPTO_working_3-way'!$I40)</f>
        <v>5.2973084613067138</v>
      </c>
      <c r="G41" s="22">
        <f>IF(OR($A41="",$B41="",$C41=""),"",C41*'MPTO_working_3-way'!$I40)</f>
        <v>7.259274558086978</v>
      </c>
      <c r="H41" s="17"/>
      <c r="I41" s="21"/>
      <c r="J41" s="22"/>
      <c r="K41" s="17"/>
      <c r="L41" s="21"/>
      <c r="M41" s="22"/>
      <c r="N41" s="23">
        <f t="shared" si="4"/>
        <v>69.172594744120801</v>
      </c>
      <c r="O41" s="24">
        <f t="shared" si="5"/>
        <v>18.877511236212303</v>
      </c>
      <c r="P41" s="24">
        <f t="shared" si="6"/>
        <v>13.775481172371141</v>
      </c>
      <c r="Q41" t="s">
        <v>311</v>
      </c>
      <c r="R41" t="s">
        <v>312</v>
      </c>
      <c r="S41" s="68" t="s">
        <v>332</v>
      </c>
      <c r="AD41" s="37"/>
      <c r="AE41" s="37"/>
      <c r="AH41" s="37"/>
      <c r="AI41" s="37"/>
      <c r="AJ41" t="s">
        <v>319</v>
      </c>
    </row>
    <row r="42" spans="1:36" s="36" customFormat="1" ht="15" x14ac:dyDescent="0.25">
      <c r="A42">
        <v>1.56</v>
      </c>
      <c r="B42">
        <v>4.37</v>
      </c>
      <c r="C42">
        <v>5.5</v>
      </c>
      <c r="D42" s="20">
        <f t="shared" si="0"/>
        <v>5.1676774788902868E-2</v>
      </c>
      <c r="E42" s="17">
        <f>IF(OR($A42="",$B42="",$C42=""),"",A42*'MPTO_working_3-way'!$I41)</f>
        <v>1.6143533590417727</v>
      </c>
      <c r="F42" s="21">
        <f>IF(OR($A42="",$B42="",$C42=""),"",B42*'MPTO_working_3-way'!$I41)</f>
        <v>4.5222590891106069</v>
      </c>
      <c r="G42" s="22">
        <f>IF(OR($A42="",$B42="",$C42=""),"",C42*'MPTO_working_3-way'!$I41)</f>
        <v>5.6916304325190694</v>
      </c>
      <c r="H42" s="17"/>
      <c r="I42" s="21"/>
      <c r="J42" s="22"/>
      <c r="K42" s="17"/>
      <c r="L42" s="21"/>
      <c r="M42" s="22"/>
      <c r="N42" s="23">
        <f t="shared" si="4"/>
        <v>61.944306951085807</v>
      </c>
      <c r="O42" s="24">
        <f t="shared" si="5"/>
        <v>22.11284184066221</v>
      </c>
      <c r="P42" s="24">
        <f t="shared" si="6"/>
        <v>17.569657971580703</v>
      </c>
      <c r="Q42" t="s">
        <v>308</v>
      </c>
      <c r="R42" t="s">
        <v>310</v>
      </c>
      <c r="S42" s="68" t="s">
        <v>332</v>
      </c>
      <c r="AD42" s="37"/>
      <c r="AE42" s="37"/>
      <c r="AH42" s="37"/>
      <c r="AI42" s="37"/>
      <c r="AJ42" t="s">
        <v>319</v>
      </c>
    </row>
    <row r="43" spans="1:36" s="36" customFormat="1" ht="15" x14ac:dyDescent="0.25">
      <c r="A43">
        <v>2.0299999999999998</v>
      </c>
      <c r="B43">
        <v>3.7</v>
      </c>
      <c r="C43">
        <v>3.76</v>
      </c>
      <c r="D43" s="20">
        <f t="shared" si="0"/>
        <v>2.8838554517204518E-2</v>
      </c>
      <c r="E43" s="17">
        <f>IF(OR($A43="",$B43="",$C43=""),"",A43*'MPTO_working_3-way'!$I42)</f>
        <v>2.1344739476318422</v>
      </c>
      <c r="F43" s="21">
        <f>IF(OR($A43="",$B43="",$C43=""),"",B43*'MPTO_working_3-way'!$I42)</f>
        <v>3.8904204956836539</v>
      </c>
      <c r="G43" s="22">
        <f>IF(OR($A43="",$B43="",$C43=""),"",C43*'MPTO_working_3-way'!$I42)</f>
        <v>3.9535083956136585</v>
      </c>
      <c r="H43" s="17"/>
      <c r="I43" s="21"/>
      <c r="J43" s="22"/>
      <c r="K43" s="17"/>
      <c r="L43" s="21"/>
      <c r="M43" s="22"/>
      <c r="N43" s="23">
        <f t="shared" si="4"/>
        <v>46.849951066841591</v>
      </c>
      <c r="O43" s="24">
        <f t="shared" si="5"/>
        <v>25.704162342077947</v>
      </c>
      <c r="P43" s="24">
        <f t="shared" si="6"/>
        <v>25.293989538746921</v>
      </c>
      <c r="Q43" t="s">
        <v>136</v>
      </c>
      <c r="R43" t="s">
        <v>205</v>
      </c>
      <c r="S43" s="68" t="s">
        <v>332</v>
      </c>
      <c r="AD43" s="37"/>
      <c r="AE43" s="37"/>
      <c r="AH43" s="37"/>
      <c r="AI43" s="37"/>
      <c r="AJ43" t="s">
        <v>127</v>
      </c>
    </row>
    <row r="44" spans="1:36" s="36" customFormat="1" ht="15" x14ac:dyDescent="0.25">
      <c r="A44">
        <v>5.38</v>
      </c>
      <c r="B44">
        <v>4.1399999999999997</v>
      </c>
      <c r="C44">
        <v>1.61</v>
      </c>
      <c r="D44" s="20">
        <f t="shared" si="0"/>
        <v>4.8537512090122359E-2</v>
      </c>
      <c r="E44" s="17">
        <f>IF(OR($A44="",$B44="",$C44=""),"",A44*'MPTO_working_3-way'!$I43)</f>
        <v>5.6580210483642972</v>
      </c>
      <c r="F44" s="21">
        <f>IF(OR($A44="",$B44="",$C44=""),"",B44*'MPTO_working_3-way'!$I43)</f>
        <v>4.3539418476260572</v>
      </c>
      <c r="G44" s="22">
        <f>IF(OR($A44="",$B44="",$C44=""),"",C44*'MPTO_working_3-way'!$I43)</f>
        <v>1.6931996074101336</v>
      </c>
      <c r="H44" s="17"/>
      <c r="I44" s="21"/>
      <c r="J44" s="22"/>
      <c r="K44" s="17"/>
      <c r="L44" s="21"/>
      <c r="M44" s="22"/>
      <c r="N44" s="23">
        <f t="shared" si="4"/>
        <v>17.674024035119036</v>
      </c>
      <c r="O44" s="24">
        <f t="shared" si="5"/>
        <v>22.967693069792375</v>
      </c>
      <c r="P44" s="24">
        <f t="shared" si="6"/>
        <v>59.05978217946609</v>
      </c>
      <c r="Q44" t="s">
        <v>80</v>
      </c>
      <c r="R44" t="s">
        <v>94</v>
      </c>
      <c r="S44" s="68" t="s">
        <v>333</v>
      </c>
      <c r="AD44" s="37"/>
      <c r="AE44" s="37"/>
      <c r="AH44" s="37"/>
      <c r="AI44" s="37"/>
      <c r="AJ44" t="s">
        <v>123</v>
      </c>
    </row>
    <row r="45" spans="1:36" s="36" customFormat="1" ht="15" x14ac:dyDescent="0.25">
      <c r="A45">
        <v>2.2000000000000002</v>
      </c>
      <c r="B45">
        <v>3.16</v>
      </c>
      <c r="C45">
        <v>3.65</v>
      </c>
      <c r="D45" s="20">
        <f t="shared" si="0"/>
        <v>4.4973753487712154E-2</v>
      </c>
      <c r="E45" s="17">
        <f>IF(OR($A45="",$B45="",$C45=""),"",A45*'MPTO_working_3-way'!$I44)</f>
        <v>2.2634448199378503</v>
      </c>
      <c r="F45" s="21">
        <f>IF(OR($A45="",$B45="",$C45=""),"",B45*'MPTO_working_3-way'!$I44)</f>
        <v>3.2511298322743665</v>
      </c>
      <c r="G45" s="22">
        <f>IF(OR($A45="",$B45="",$C45=""),"",C45*'MPTO_working_3-way'!$I44)</f>
        <v>3.7552607239877962</v>
      </c>
      <c r="H45" s="17"/>
      <c r="I45" s="21"/>
      <c r="J45" s="22"/>
      <c r="K45" s="17"/>
      <c r="L45" s="21"/>
      <c r="M45" s="22"/>
      <c r="N45" s="23">
        <f t="shared" si="4"/>
        <v>44.180445274891127</v>
      </c>
      <c r="O45" s="24">
        <f t="shared" si="5"/>
        <v>30.758537849607752</v>
      </c>
      <c r="P45" s="24">
        <f t="shared" si="6"/>
        <v>26.629309480756302</v>
      </c>
      <c r="Q45" t="s">
        <v>95</v>
      </c>
      <c r="R45" t="s">
        <v>90</v>
      </c>
      <c r="S45" s="68" t="s">
        <v>333</v>
      </c>
      <c r="AD45" s="37"/>
      <c r="AE45" s="37"/>
      <c r="AH45" s="37"/>
      <c r="AI45" s="37"/>
      <c r="AJ45" t="s">
        <v>123</v>
      </c>
    </row>
    <row r="46" spans="1:36" s="36" customFormat="1" ht="15" x14ac:dyDescent="0.25">
      <c r="A46">
        <v>3.03</v>
      </c>
      <c r="B46">
        <v>3.01</v>
      </c>
      <c r="C46">
        <v>2.62</v>
      </c>
      <c r="D46" s="20">
        <f t="shared" si="0"/>
        <v>4.3938306234569513E-2</v>
      </c>
      <c r="E46" s="17">
        <f>IF(OR($A46="",$B46="",$C46=""),"",A46*'MPTO_working_3-way'!$I45)</f>
        <v>3.1770686616330703</v>
      </c>
      <c r="F46" s="21">
        <f>IF(OR($A46="",$B46="",$C46=""),"",B46*'MPTO_working_3-way'!$I45)</f>
        <v>3.1560979113912682</v>
      </c>
      <c r="G46" s="22">
        <f>IF(OR($A46="",$B46="",$C46=""),"",C46*'MPTO_working_3-way'!$I45)</f>
        <v>2.7471682816761205</v>
      </c>
      <c r="H46" s="17"/>
      <c r="I46" s="21"/>
      <c r="J46" s="22"/>
      <c r="K46" s="17"/>
      <c r="L46" s="21"/>
      <c r="M46" s="22"/>
      <c r="N46" s="23">
        <f t="shared" si="4"/>
        <v>31.475555189480293</v>
      </c>
      <c r="O46" s="24">
        <f t="shared" si="5"/>
        <v>31.684695091071525</v>
      </c>
      <c r="P46" s="24">
        <f t="shared" si="6"/>
        <v>36.401119169513471</v>
      </c>
      <c r="Q46" t="s">
        <v>79</v>
      </c>
      <c r="R46" t="s">
        <v>88</v>
      </c>
      <c r="S46" s="68" t="s">
        <v>333</v>
      </c>
      <c r="AD46" s="37"/>
      <c r="AE46" s="37"/>
      <c r="AH46" s="37"/>
      <c r="AI46" s="37"/>
      <c r="AJ46" t="s">
        <v>123</v>
      </c>
    </row>
    <row r="47" spans="1:36" s="36" customFormat="1" ht="15" x14ac:dyDescent="0.25">
      <c r="A47">
        <v>1.82</v>
      </c>
      <c r="B47">
        <v>3.64</v>
      </c>
      <c r="C47">
        <v>4.4800000000000004</v>
      </c>
      <c r="D47" s="20">
        <f t="shared" si="0"/>
        <v>4.7390109890109944E-2</v>
      </c>
      <c r="E47" s="17">
        <f>IF(OR($A47="",$B47="",$C47=""),"",A47*'MPTO_working_3-way'!$I46)</f>
        <v>1.9018522313476363</v>
      </c>
      <c r="F47" s="21">
        <f>IF(OR($A47="",$B47="",$C47=""),"",B47*'MPTO_working_3-way'!$I46)</f>
        <v>3.8037044626952725</v>
      </c>
      <c r="G47" s="22">
        <f>IF(OR($A47="",$B47="",$C47=""),"",C47*'MPTO_working_3-way'!$I46)</f>
        <v>4.6814824156249513</v>
      </c>
      <c r="H47" s="17"/>
      <c r="I47" s="21"/>
      <c r="J47" s="22"/>
      <c r="K47" s="17"/>
      <c r="L47" s="21"/>
      <c r="M47" s="22"/>
      <c r="N47" s="23">
        <f t="shared" si="4"/>
        <v>52.580320569459204</v>
      </c>
      <c r="O47" s="24">
        <f t="shared" si="5"/>
        <v>26.290160284729602</v>
      </c>
      <c r="P47" s="24">
        <f t="shared" si="6"/>
        <v>21.3607552313428</v>
      </c>
      <c r="Q47" t="s">
        <v>113</v>
      </c>
      <c r="R47" t="s">
        <v>89</v>
      </c>
      <c r="S47" s="68" t="s">
        <v>333</v>
      </c>
      <c r="AD47" s="37"/>
      <c r="AE47" s="37"/>
      <c r="AH47" s="37"/>
      <c r="AI47" s="37"/>
      <c r="AJ47" t="s">
        <v>123</v>
      </c>
    </row>
    <row r="48" spans="1:36" s="36" customFormat="1" ht="15" x14ac:dyDescent="0.25">
      <c r="A48">
        <v>2.86</v>
      </c>
      <c r="B48">
        <v>3.6</v>
      </c>
      <c r="C48">
        <v>2.46</v>
      </c>
      <c r="D48" s="20">
        <f t="shared" si="0"/>
        <v>3.3932192468777878E-2</v>
      </c>
      <c r="E48" s="17">
        <f>IF(OR($A48="",$B48="",$C48=""),"",A48*'MPTO_working_3-way'!$I47)</f>
        <v>2.9856635558308686</v>
      </c>
      <c r="F48" s="21">
        <f>IF(OR($A48="",$B48="",$C48=""),"",B48*'MPTO_working_3-way'!$I47)</f>
        <v>3.7581779024444502</v>
      </c>
      <c r="G48" s="22">
        <f>IF(OR($A48="",$B48="",$C48=""),"",C48*'MPTO_working_3-way'!$I47)</f>
        <v>2.5680882333370412</v>
      </c>
      <c r="H48" s="17"/>
      <c r="I48" s="21"/>
      <c r="J48" s="22"/>
      <c r="K48" s="17"/>
      <c r="L48" s="21"/>
      <c r="M48" s="22"/>
      <c r="N48" s="23">
        <f t="shared" si="4"/>
        <v>33.493392048378809</v>
      </c>
      <c r="O48" s="24">
        <f t="shared" si="5"/>
        <v>26.608639238434272</v>
      </c>
      <c r="P48" s="24">
        <f t="shared" si="6"/>
        <v>38.939472056245272</v>
      </c>
      <c r="Q48" t="s">
        <v>158</v>
      </c>
      <c r="R48" t="s">
        <v>212</v>
      </c>
      <c r="S48" s="68" t="s">
        <v>333</v>
      </c>
      <c r="AD48" s="37"/>
      <c r="AE48" s="37"/>
      <c r="AH48" s="37"/>
      <c r="AI48" s="37"/>
      <c r="AJ48" t="s">
        <v>300</v>
      </c>
    </row>
    <row r="49" spans="1:36" s="36" customFormat="1" ht="15" x14ac:dyDescent="0.25">
      <c r="A49">
        <v>1.43</v>
      </c>
      <c r="B49">
        <v>5.01</v>
      </c>
      <c r="C49">
        <v>7.52</v>
      </c>
      <c r="D49" s="20">
        <f t="shared" si="0"/>
        <v>3.1880221108148366E-2</v>
      </c>
      <c r="E49" s="17">
        <f>IF(OR($A49="",$B49="",$C49=""),"",A49*'MPTO_working_3-way'!$I48)</f>
        <v>1.4977678571428572</v>
      </c>
      <c r="F49" s="21">
        <f>IF(OR($A49="",$B49="",$C49=""),"",B49*'MPTO_working_3-way'!$I48)</f>
        <v>5.2474244505494507</v>
      </c>
      <c r="G49" s="22">
        <f>IF(OR($A49="",$B49="",$C49=""),"",C49*'MPTO_working_3-way'!$I48)</f>
        <v>7.8763736263736259</v>
      </c>
      <c r="H49" s="17"/>
      <c r="I49" s="21"/>
      <c r="J49" s="22"/>
      <c r="K49" s="17"/>
      <c r="L49" s="21"/>
      <c r="M49" s="22"/>
      <c r="N49" s="23">
        <f t="shared" si="4"/>
        <v>66.766020864381517</v>
      </c>
      <c r="O49" s="24">
        <f t="shared" si="5"/>
        <v>19.056968031150813</v>
      </c>
      <c r="P49" s="24">
        <f t="shared" si="6"/>
        <v>12.696198116498083</v>
      </c>
      <c r="Q49" t="s">
        <v>211</v>
      </c>
      <c r="R49" t="s">
        <v>154</v>
      </c>
      <c r="S49" s="68" t="s">
        <v>333</v>
      </c>
      <c r="AD49" s="37"/>
      <c r="AE49" s="37"/>
      <c r="AH49" s="37"/>
      <c r="AI49" s="37"/>
      <c r="AJ49" t="s">
        <v>300</v>
      </c>
    </row>
    <row r="50" spans="1:36" s="36" customFormat="1" ht="15" x14ac:dyDescent="0.25">
      <c r="A50">
        <v>2.58</v>
      </c>
      <c r="B50">
        <v>3.8</v>
      </c>
      <c r="C50">
        <v>2.65</v>
      </c>
      <c r="D50" s="20">
        <f t="shared" si="0"/>
        <v>2.8113284527686133E-2</v>
      </c>
      <c r="E50" s="17">
        <f>IF(OR($A50="",$B50="",$C50=""),"",A50*'MPTO_working_3-way'!$I49)</f>
        <v>2.667545056569447</v>
      </c>
      <c r="F50" s="21">
        <f>IF(OR($A50="",$B50="",$C50=""),"",B50*'MPTO_working_3-way'!$I49)</f>
        <v>3.9289423313813558</v>
      </c>
      <c r="G50" s="22">
        <f>IF(OR($A50="",$B50="",$C50=""),"",C50*'MPTO_working_3-way'!$I49)</f>
        <v>2.7399203100422613</v>
      </c>
      <c r="H50" s="17"/>
      <c r="I50" s="21"/>
      <c r="J50" s="22"/>
      <c r="K50" s="17"/>
      <c r="L50" s="21"/>
      <c r="M50" s="22"/>
      <c r="N50" s="23">
        <f t="shared" si="4"/>
        <v>37.487651709472296</v>
      </c>
      <c r="O50" s="24">
        <f t="shared" si="5"/>
        <v>25.452142476431188</v>
      </c>
      <c r="P50" s="24">
        <f t="shared" si="6"/>
        <v>36.497411852995668</v>
      </c>
      <c r="Q50" t="s">
        <v>153</v>
      </c>
      <c r="R50" t="s">
        <v>213</v>
      </c>
      <c r="S50" s="68" t="s">
        <v>333</v>
      </c>
      <c r="AD50" s="37"/>
      <c r="AE50" s="37"/>
      <c r="AH50" s="37"/>
      <c r="AI50" s="37"/>
      <c r="AJ50" t="s">
        <v>300</v>
      </c>
    </row>
    <row r="51" spans="1:36" s="36" customFormat="1" ht="15" x14ac:dyDescent="0.25">
      <c r="A51">
        <v>2.78</v>
      </c>
      <c r="B51">
        <v>3.09</v>
      </c>
      <c r="C51">
        <v>2.85</v>
      </c>
      <c r="D51" s="20">
        <f t="shared" si="0"/>
        <v>3.4214018667539259E-2</v>
      </c>
      <c r="E51" s="17">
        <f>IF(OR($A51="",$B51="",$C51=""),"",A51*'MPTO_working_3-way'!$I50)</f>
        <v>2.8686270146806523</v>
      </c>
      <c r="F51" s="21">
        <f>IF(OR($A51="",$B51="",$C51=""),"",B51*'MPTO_working_3-way'!$I50)</f>
        <v>3.1885098832241785</v>
      </c>
      <c r="G51" s="22">
        <f>IF(OR($A51="",$B51="",$C51=""),"",C51*'MPTO_working_3-way'!$I50)</f>
        <v>2.9408586301582229</v>
      </c>
      <c r="H51" s="17"/>
      <c r="I51" s="21"/>
      <c r="J51" s="22"/>
      <c r="K51" s="17"/>
      <c r="L51" s="21"/>
      <c r="M51" s="22"/>
      <c r="N51" s="23">
        <f t="shared" si="4"/>
        <v>34.859882267103458</v>
      </c>
      <c r="O51" s="24">
        <f t="shared" si="5"/>
        <v>31.36261252509631</v>
      </c>
      <c r="P51" s="24">
        <f t="shared" si="6"/>
        <v>34.003674632472844</v>
      </c>
      <c r="Q51" t="s">
        <v>275</v>
      </c>
      <c r="R51" t="s">
        <v>217</v>
      </c>
      <c r="S51" s="68" t="s">
        <v>333</v>
      </c>
      <c r="AD51" s="37"/>
      <c r="AE51" s="37"/>
      <c r="AH51" s="37"/>
      <c r="AI51" s="37"/>
      <c r="AJ51" t="s">
        <v>125</v>
      </c>
    </row>
    <row r="52" spans="1:36" s="36" customFormat="1" ht="15" x14ac:dyDescent="0.25">
      <c r="A52">
        <v>5.26</v>
      </c>
      <c r="B52">
        <v>3.69</v>
      </c>
      <c r="C52">
        <v>1.74</v>
      </c>
      <c r="D52" s="20">
        <f t="shared" si="0"/>
        <v>3.5829422146325784E-2</v>
      </c>
      <c r="E52" s="17">
        <f>IF(OR($A52="",$B52="",$C52=""),"",A52*'MPTO_working_3-way'!$I51)</f>
        <v>5.4078758766156287</v>
      </c>
      <c r="F52" s="21">
        <f>IF(OR($A52="",$B52="",$C52=""),"",B52*'MPTO_working_3-way'!$I51)</f>
        <v>3.793738019907162</v>
      </c>
      <c r="G52" s="22">
        <f>IF(OR($A52="",$B52="",$C52=""),"",C52*'MPTO_working_3-way'!$I51)</f>
        <v>1.788917115078174</v>
      </c>
      <c r="H52" s="17"/>
      <c r="I52" s="21"/>
      <c r="J52" s="22"/>
      <c r="K52" s="17"/>
      <c r="L52" s="21"/>
      <c r="M52" s="22"/>
      <c r="N52" s="23">
        <f t="shared" si="4"/>
        <v>18.491548674852769</v>
      </c>
      <c r="O52" s="24">
        <f t="shared" si="5"/>
        <v>26.359226566321293</v>
      </c>
      <c r="P52" s="24">
        <f t="shared" si="6"/>
        <v>55.899739097543431</v>
      </c>
      <c r="Q52" t="s">
        <v>159</v>
      </c>
      <c r="R52" t="s">
        <v>219</v>
      </c>
      <c r="S52" s="68" t="s">
        <v>333</v>
      </c>
      <c r="AD52" s="37"/>
      <c r="AE52" s="37"/>
      <c r="AH52" s="37"/>
      <c r="AI52" s="37"/>
      <c r="AJ52" t="s">
        <v>125</v>
      </c>
    </row>
    <row r="53" spans="1:36" s="36" customFormat="1" ht="15" x14ac:dyDescent="0.25">
      <c r="A53">
        <v>2.27</v>
      </c>
      <c r="B53">
        <v>3.27</v>
      </c>
      <c r="C53">
        <v>3.47</v>
      </c>
      <c r="D53" s="20">
        <f t="shared" si="0"/>
        <v>3.4523469955096031E-2</v>
      </c>
      <c r="E53" s="17">
        <f>IF(OR($A53="",$B53="",$C53=""),"",A53*'MPTO_working_3-way'!$I52)</f>
        <v>2.3476658223753142</v>
      </c>
      <c r="F53" s="21">
        <f>IF(OR($A53="",$B53="",$C53=""),"",B53*'MPTO_working_3-way'!$I52)</f>
        <v>3.3818798410428532</v>
      </c>
      <c r="G53" s="22">
        <f>IF(OR($A53="",$B53="",$C53=""),"",C53*'MPTO_working_3-way'!$I52)</f>
        <v>3.5887226447763614</v>
      </c>
      <c r="H53" s="17"/>
      <c r="I53" s="21"/>
      <c r="J53" s="22"/>
      <c r="K53" s="17"/>
      <c r="L53" s="21"/>
      <c r="M53" s="22"/>
      <c r="N53" s="23">
        <f t="shared" si="4"/>
        <v>42.595500197222407</v>
      </c>
      <c r="O53" s="24">
        <f t="shared" si="5"/>
        <v>29.56935334791892</v>
      </c>
      <c r="P53" s="24">
        <f t="shared" si="6"/>
        <v>27.86506785236163</v>
      </c>
      <c r="Q53" t="s">
        <v>83</v>
      </c>
      <c r="R53" t="s">
        <v>160</v>
      </c>
      <c r="S53" s="68" t="s">
        <v>333</v>
      </c>
      <c r="AD53" s="37"/>
      <c r="AE53" s="37"/>
      <c r="AH53" s="37"/>
      <c r="AI53" s="37"/>
      <c r="AJ53" t="s">
        <v>125</v>
      </c>
    </row>
    <row r="54" spans="1:36" s="36" customFormat="1" ht="15" x14ac:dyDescent="0.25">
      <c r="A54">
        <v>1.86</v>
      </c>
      <c r="B54">
        <v>3.75</v>
      </c>
      <c r="C54">
        <v>4.33</v>
      </c>
      <c r="D54" s="20">
        <f t="shared" si="0"/>
        <v>3.5247957485907255E-2</v>
      </c>
      <c r="E54" s="17">
        <f>IF(OR($A54="",$B54="",$C54=""),"",A54*'MPTO_working_3-way'!$I53)</f>
        <v>1.9266427251921661</v>
      </c>
      <c r="F54" s="21">
        <f>IF(OR($A54="",$B54="",$C54=""),"",B54*'MPTO_working_3-way'!$I53)</f>
        <v>3.8843603330487215</v>
      </c>
      <c r="G54" s="22">
        <f>IF(OR($A54="",$B54="",$C54=""),"",C54*'MPTO_working_3-way'!$I53)</f>
        <v>4.4851413978935906</v>
      </c>
      <c r="H54" s="17"/>
      <c r="I54" s="21"/>
      <c r="J54" s="22"/>
      <c r="K54" s="17"/>
      <c r="L54" s="21"/>
      <c r="M54" s="22"/>
      <c r="N54" s="23">
        <f t="shared" si="4"/>
        <v>51.903759162210974</v>
      </c>
      <c r="O54" s="24">
        <f t="shared" si="5"/>
        <v>25.744264544456641</v>
      </c>
      <c r="P54" s="24">
        <f t="shared" si="6"/>
        <v>22.295841118178387</v>
      </c>
      <c r="Q54" t="s">
        <v>296</v>
      </c>
      <c r="R54" t="s">
        <v>96</v>
      </c>
      <c r="S54" s="68" t="s">
        <v>333</v>
      </c>
      <c r="AD54" s="37"/>
      <c r="AE54" s="37"/>
      <c r="AH54" s="37"/>
      <c r="AI54" s="37"/>
      <c r="AJ54" t="s">
        <v>125</v>
      </c>
    </row>
    <row r="55" spans="1:36" s="36" customFormat="1" ht="15" x14ac:dyDescent="0.25">
      <c r="A55">
        <v>3.18</v>
      </c>
      <c r="B55">
        <v>3.11</v>
      </c>
      <c r="C55">
        <v>2.52</v>
      </c>
      <c r="D55" s="20">
        <f t="shared" si="0"/>
        <v>3.283421399055686E-2</v>
      </c>
      <c r="E55" s="17">
        <f>IF(OR($A55="",$B55="",$C55=""),"",A55*'MPTO_working_3-way'!$I54)</f>
        <v>3.2897846344572055</v>
      </c>
      <c r="F55" s="21">
        <f>IF(OR($A55="",$B55="",$C55=""),"",B55*'MPTO_working_3-way'!$I54)</f>
        <v>3.2173679915603484</v>
      </c>
      <c r="G55" s="22">
        <f>IF(OR($A55="",$B55="",$C55=""),"",C55*'MPTO_working_3-way'!$I54)</f>
        <v>2.6069991442868421</v>
      </c>
      <c r="H55" s="17"/>
      <c r="I55" s="21"/>
      <c r="J55" s="22"/>
      <c r="K55" s="17"/>
      <c r="L55" s="21"/>
      <c r="M55" s="22"/>
      <c r="N55" s="23">
        <f t="shared" si="4"/>
        <v>30.397126593820147</v>
      </c>
      <c r="O55" s="24">
        <f t="shared" si="5"/>
        <v>31.081306292073336</v>
      </c>
      <c r="P55" s="24">
        <f t="shared" si="6"/>
        <v>38.358278796963511</v>
      </c>
      <c r="Q55" t="s">
        <v>117</v>
      </c>
      <c r="R55" t="s">
        <v>99</v>
      </c>
      <c r="S55" s="68" t="s">
        <v>333</v>
      </c>
      <c r="AD55" s="37"/>
      <c r="AE55" s="37"/>
      <c r="AH55" s="37"/>
      <c r="AI55" s="37"/>
      <c r="AJ55" t="s">
        <v>125</v>
      </c>
    </row>
    <row r="56" spans="1:36" s="36" customFormat="1" ht="15" x14ac:dyDescent="0.25">
      <c r="A56">
        <v>3.26</v>
      </c>
      <c r="B56">
        <v>3.26</v>
      </c>
      <c r="C56">
        <v>2.38</v>
      </c>
      <c r="D56" s="20">
        <f t="shared" si="0"/>
        <v>3.3664999742228252E-2</v>
      </c>
      <c r="E56" s="17">
        <f>IF(OR($A56="",$B56="",$C56=""),"",A56*'MPTO_working_3-way'!$I55)</f>
        <v>3.3749083414040575</v>
      </c>
      <c r="F56" s="21">
        <f>IF(OR($A56="",$B56="",$C56=""),"",B56*'MPTO_working_3-way'!$I55)</f>
        <v>3.3749083414040575</v>
      </c>
      <c r="G56" s="22">
        <f>IF(OR($A56="",$B56="",$C56=""),"",C56*'MPTO_working_3-way'!$I55)</f>
        <v>2.4638901388164594</v>
      </c>
      <c r="H56" s="17"/>
      <c r="I56" s="21"/>
      <c r="J56" s="22"/>
      <c r="K56" s="17"/>
      <c r="L56" s="21"/>
      <c r="M56" s="22"/>
      <c r="N56" s="23">
        <f t="shared" si="4"/>
        <v>29.630434336002491</v>
      </c>
      <c r="O56" s="24">
        <f t="shared" si="5"/>
        <v>29.630434336002491</v>
      </c>
      <c r="P56" s="24">
        <f t="shared" si="6"/>
        <v>40.586225182927777</v>
      </c>
      <c r="Q56" t="s">
        <v>98</v>
      </c>
      <c r="R56" t="s">
        <v>215</v>
      </c>
      <c r="S56" s="68" t="s">
        <v>333</v>
      </c>
      <c r="AD56" s="37"/>
      <c r="AE56" s="37"/>
      <c r="AH56" s="37"/>
      <c r="AI56" s="37"/>
      <c r="AJ56" t="s">
        <v>125</v>
      </c>
    </row>
    <row r="57" spans="1:36" s="36" customFormat="1" ht="15" x14ac:dyDescent="0.25">
      <c r="A57">
        <v>3.99</v>
      </c>
      <c r="B57">
        <v>3.3</v>
      </c>
      <c r="C57">
        <v>2.08</v>
      </c>
      <c r="D57" s="20">
        <f t="shared" si="0"/>
        <v>3.4426100215573907E-2</v>
      </c>
      <c r="E57" s="17">
        <f>IF(OR($A57="",$B57="",$C57=""),"",A57*'MPTO_working_3-way'!$I56)</f>
        <v>4.1210085138223223</v>
      </c>
      <c r="F57" s="21">
        <f>IF(OR($A57="",$B57="",$C57=""),"",B57*'MPTO_working_3-way'!$I56)</f>
        <v>3.4083529061688376</v>
      </c>
      <c r="G57" s="22">
        <f>IF(OR($A57="",$B57="",$C57=""),"",C57*'MPTO_working_3-way'!$I56)</f>
        <v>2.1482951651003583</v>
      </c>
      <c r="H57" s="17"/>
      <c r="I57" s="21"/>
      <c r="J57" s="22"/>
      <c r="K57" s="17"/>
      <c r="L57" s="21"/>
      <c r="M57" s="22"/>
      <c r="N57" s="23">
        <f t="shared" si="4"/>
        <v>24.265904732928565</v>
      </c>
      <c r="O57" s="24">
        <f t="shared" si="5"/>
        <v>29.339684813449995</v>
      </c>
      <c r="P57" s="24">
        <f t="shared" si="6"/>
        <v>46.548538405954318</v>
      </c>
      <c r="Q57" t="s">
        <v>116</v>
      </c>
      <c r="R57" t="s">
        <v>97</v>
      </c>
      <c r="S57" s="68" t="s">
        <v>333</v>
      </c>
      <c r="AD57" s="37"/>
      <c r="AE57" s="37"/>
      <c r="AH57" s="37"/>
      <c r="AI57" s="37"/>
      <c r="AJ57" t="s">
        <v>125</v>
      </c>
    </row>
    <row r="58" spans="1:36" s="36" customFormat="1" ht="15" x14ac:dyDescent="0.25">
      <c r="A58">
        <v>1.61</v>
      </c>
      <c r="B58">
        <v>4.16</v>
      </c>
      <c r="C58">
        <v>5.49</v>
      </c>
      <c r="D58" s="20">
        <f t="shared" si="0"/>
        <v>4.3651990284206743E-2</v>
      </c>
      <c r="E58" s="17">
        <f>IF(OR($A58="",$B58="",$C58=""),"",A58*'MPTO_working_3-way'!$I57)</f>
        <v>1.6642006495849875</v>
      </c>
      <c r="F58" s="21">
        <f>IF(OR($A58="",$B58="",$C58=""),"",B58*'MPTO_working_3-way'!$I57)</f>
        <v>4.3000463989276696</v>
      </c>
      <c r="G58" s="22">
        <f>IF(OR($A58="",$B58="",$C58=""),"",C58*'MPTO_working_3-way'!$I57)</f>
        <v>5.674820848584833</v>
      </c>
      <c r="H58" s="17"/>
      <c r="I58" s="21"/>
      <c r="J58" s="22"/>
      <c r="K58" s="17"/>
      <c r="L58" s="21"/>
      <c r="M58" s="22"/>
      <c r="N58" s="23">
        <f t="shared" si="4"/>
        <v>60.088908164371681</v>
      </c>
      <c r="O58" s="24">
        <f t="shared" si="5"/>
        <v>23.255563015538076</v>
      </c>
      <c r="P58" s="24">
        <f t="shared" si="6"/>
        <v>17.621701665690054</v>
      </c>
      <c r="Q58" t="s">
        <v>141</v>
      </c>
      <c r="R58" t="s">
        <v>223</v>
      </c>
      <c r="S58" s="68" t="s">
        <v>333</v>
      </c>
      <c r="AD58" s="37"/>
      <c r="AE58" s="37"/>
      <c r="AH58" s="37"/>
      <c r="AI58" s="37"/>
      <c r="AJ58" t="s">
        <v>298</v>
      </c>
    </row>
    <row r="59" spans="1:36" s="36" customFormat="1" ht="15" x14ac:dyDescent="0.25">
      <c r="A59">
        <v>2.29</v>
      </c>
      <c r="B59">
        <v>3.54</v>
      </c>
      <c r="C59">
        <v>3.13</v>
      </c>
      <c r="D59" s="20">
        <f t="shared" si="0"/>
        <v>3.8655916305011973E-2</v>
      </c>
      <c r="E59" s="17">
        <f>IF(OR($A59="",$B59="",$C59=""),"",A59*'MPTO_working_3-way'!$I58)</f>
        <v>2.3688357694936641</v>
      </c>
      <c r="F59" s="21">
        <f>IF(OR($A59="",$B59="",$C59=""),"",B59*'MPTO_working_3-way'!$I58)</f>
        <v>3.6618683947631316</v>
      </c>
      <c r="G59" s="22">
        <f>IF(OR($A59="",$B59="",$C59=""),"",C59*'MPTO_working_3-way'!$I58)</f>
        <v>3.2377536936747462</v>
      </c>
      <c r="H59" s="17"/>
      <c r="I59" s="21"/>
      <c r="J59" s="22"/>
      <c r="K59" s="17"/>
      <c r="L59" s="21"/>
      <c r="M59" s="22"/>
      <c r="N59" s="23">
        <f t="shared" si="4"/>
        <v>42.214830292508999</v>
      </c>
      <c r="O59" s="24">
        <f t="shared" si="5"/>
        <v>27.308463663798193</v>
      </c>
      <c r="P59" s="24">
        <f t="shared" si="6"/>
        <v>30.885610661292528</v>
      </c>
      <c r="Q59" t="s">
        <v>221</v>
      </c>
      <c r="R59" t="s">
        <v>276</v>
      </c>
      <c r="S59" s="68" t="s">
        <v>333</v>
      </c>
      <c r="AD59" s="37"/>
      <c r="AE59" s="37"/>
      <c r="AH59" s="37"/>
      <c r="AI59" s="37"/>
      <c r="AJ59" t="s">
        <v>298</v>
      </c>
    </row>
    <row r="60" spans="1:36" s="36" customFormat="1" ht="15" x14ac:dyDescent="0.25">
      <c r="A60">
        <v>4.6399999999999997</v>
      </c>
      <c r="B60">
        <v>4.1399999999999997</v>
      </c>
      <c r="C60">
        <v>1.71</v>
      </c>
      <c r="D60" s="20">
        <f t="shared" si="0"/>
        <v>4.1858456736544092E-2</v>
      </c>
      <c r="E60" s="17">
        <f>IF(OR($A60="",$B60="",$C60=""),"",A60*'MPTO_working_3-way'!$I59)</f>
        <v>4.8425452349187186</v>
      </c>
      <c r="F60" s="21">
        <f>IF(OR($A60="",$B60="",$C60=""),"",B60*'MPTO_working_3-way'!$I59)</f>
        <v>4.3207192397766159</v>
      </c>
      <c r="G60" s="22">
        <f>IF(OR($A60="",$B60="",$C60=""),"",C60*'MPTO_working_3-way'!$I59)</f>
        <v>1.7846449033859935</v>
      </c>
      <c r="H60" s="17"/>
      <c r="I60" s="21"/>
      <c r="J60" s="22"/>
      <c r="K60" s="17"/>
      <c r="L60" s="21"/>
      <c r="M60" s="22"/>
      <c r="N60" s="23">
        <f t="shared" si="4"/>
        <v>20.650297549916122</v>
      </c>
      <c r="O60" s="24">
        <f t="shared" si="5"/>
        <v>23.144294838553332</v>
      </c>
      <c r="P60" s="24">
        <f t="shared" si="6"/>
        <v>56.033555924918588</v>
      </c>
      <c r="Q60" t="s">
        <v>142</v>
      </c>
      <c r="R60" t="s">
        <v>224</v>
      </c>
      <c r="S60" s="68" t="s">
        <v>333</v>
      </c>
      <c r="AD60" s="37"/>
      <c r="AE60" s="37"/>
      <c r="AH60" s="37"/>
      <c r="AI60" s="37"/>
      <c r="AJ60" t="s">
        <v>298</v>
      </c>
    </row>
    <row r="61" spans="1:36" s="36" customFormat="1" ht="15" x14ac:dyDescent="0.25">
      <c r="A61">
        <v>2.4900000000000002</v>
      </c>
      <c r="B61">
        <v>3.4</v>
      </c>
      <c r="C61">
        <v>2.93</v>
      </c>
      <c r="D61" s="20">
        <f t="shared" si="0"/>
        <v>3.7021001089279748E-2</v>
      </c>
      <c r="E61" s="17">
        <f>IF(OR($A61="",$B61="",$C61=""),"",A61*'MPTO_working_3-way'!$I60)</f>
        <v>2.5862532315994802</v>
      </c>
      <c r="F61" s="21">
        <f>IF(OR($A61="",$B61="",$C61=""),"",B61*'MPTO_working_3-way'!$I60)</f>
        <v>3.5314301154370407</v>
      </c>
      <c r="G61" s="22">
        <f>IF(OR($A61="",$B61="",$C61=""),"",C61*'MPTO_working_3-way'!$I60)</f>
        <v>3.0432618347736851</v>
      </c>
      <c r="H61" s="17"/>
      <c r="I61" s="21"/>
      <c r="J61" s="22"/>
      <c r="K61" s="17"/>
      <c r="L61" s="21"/>
      <c r="M61" s="22"/>
      <c r="N61" s="23">
        <f t="shared" si="4"/>
        <v>38.665973918630755</v>
      </c>
      <c r="O61" s="24">
        <f t="shared" si="5"/>
        <v>28.317139722761937</v>
      </c>
      <c r="P61" s="24">
        <f t="shared" si="6"/>
        <v>32.859479541771528</v>
      </c>
      <c r="Q61" t="s">
        <v>143</v>
      </c>
      <c r="R61" t="s">
        <v>222</v>
      </c>
      <c r="S61" s="68" t="s">
        <v>333</v>
      </c>
      <c r="AD61" s="37"/>
      <c r="AE61" s="37"/>
      <c r="AH61" s="37"/>
      <c r="AI61" s="37"/>
      <c r="AJ61" t="s">
        <v>298</v>
      </c>
    </row>
    <row r="62" spans="1:36" s="36" customFormat="1" ht="15" x14ac:dyDescent="0.25">
      <c r="A62">
        <v>3.01</v>
      </c>
      <c r="B62">
        <v>3.59</v>
      </c>
      <c r="C62">
        <v>2.34</v>
      </c>
      <c r="D62" s="20">
        <f t="shared" si="0"/>
        <v>3.8127873005115998E-2</v>
      </c>
      <c r="E62" s="17">
        <f>IF(OR($A62="",$B62="",$C62=""),"",A62*'MPTO_working_3-way'!$I61)</f>
        <v>3.1359939547769975</v>
      </c>
      <c r="F62" s="21">
        <f>IF(OR($A62="",$B62="",$C62=""),"",B62*'MPTO_working_3-way'!$I61)</f>
        <v>3.7402718596841931</v>
      </c>
      <c r="G62" s="22">
        <f>IF(OR($A62="",$B62="",$C62=""),"",C62*'MPTO_working_3-way'!$I61)</f>
        <v>2.4379487887635132</v>
      </c>
      <c r="H62" s="17"/>
      <c r="I62" s="21"/>
      <c r="J62" s="22"/>
      <c r="K62" s="17"/>
      <c r="L62" s="21"/>
      <c r="M62" s="22"/>
      <c r="N62" s="23">
        <f t="shared" si="4"/>
        <v>31.887816571735407</v>
      </c>
      <c r="O62" s="24">
        <f t="shared" si="5"/>
        <v>26.736024479365899</v>
      </c>
      <c r="P62" s="24">
        <f t="shared" si="6"/>
        <v>41.018088838001525</v>
      </c>
      <c r="Q62" t="s">
        <v>226</v>
      </c>
      <c r="R62" t="s">
        <v>144</v>
      </c>
      <c r="S62" s="68" t="s">
        <v>333</v>
      </c>
      <c r="AD62" s="37"/>
      <c r="AE62" s="37"/>
      <c r="AH62" s="37"/>
      <c r="AI62" s="37"/>
      <c r="AJ62" t="s">
        <v>298</v>
      </c>
    </row>
    <row r="63" spans="1:36" s="36" customFormat="1" ht="15" x14ac:dyDescent="0.25">
      <c r="A63">
        <v>2.64</v>
      </c>
      <c r="B63">
        <v>3.16</v>
      </c>
      <c r="C63">
        <v>3.01</v>
      </c>
      <c r="D63" s="20">
        <f t="shared" si="0"/>
        <v>2.7469488611672865E-2</v>
      </c>
      <c r="E63" s="17">
        <f>IF(OR($A63="",$B63="",$C63=""),"",A63*'MPTO_working_3-way'!$I62)</f>
        <v>2.7377354428756986</v>
      </c>
      <c r="F63" s="21">
        <f>IF(OR($A63="",$B63="",$C63=""),"",B63*'MPTO_working_3-way'!$I62)</f>
        <v>3.2769863634421244</v>
      </c>
      <c r="G63" s="22">
        <f>IF(OR($A63="",$B63="",$C63=""),"",C63*'MPTO_working_3-way'!$I62)</f>
        <v>3.1214332132787317</v>
      </c>
      <c r="H63" s="17"/>
      <c r="I63" s="21"/>
      <c r="J63" s="22"/>
      <c r="K63" s="17"/>
      <c r="L63" s="21"/>
      <c r="M63" s="22"/>
      <c r="N63" s="23">
        <f t="shared" si="4"/>
        <v>36.526538844440239</v>
      </c>
      <c r="O63" s="24">
        <f t="shared" si="5"/>
        <v>30.515842578899438</v>
      </c>
      <c r="P63" s="24">
        <f t="shared" si="6"/>
        <v>32.036565631004066</v>
      </c>
      <c r="Q63" t="s">
        <v>161</v>
      </c>
      <c r="R63" t="s">
        <v>84</v>
      </c>
      <c r="S63" s="68" t="s">
        <v>333</v>
      </c>
      <c r="AD63" s="37"/>
      <c r="AE63" s="37"/>
      <c r="AH63" s="37"/>
      <c r="AI63" s="37"/>
      <c r="AJ63" t="s">
        <v>124</v>
      </c>
    </row>
    <row r="64" spans="1:36" s="36" customFormat="1" ht="15" x14ac:dyDescent="0.25">
      <c r="A64">
        <v>1.89</v>
      </c>
      <c r="B64">
        <v>3.8</v>
      </c>
      <c r="C64">
        <v>4.2</v>
      </c>
      <c r="D64" s="20">
        <f t="shared" si="0"/>
        <v>3.0353661932609466E-2</v>
      </c>
      <c r="E64" s="17">
        <f>IF(OR($A64="",$B64="",$C64=""),"",A64*'MPTO_working_3-way'!$I63)</f>
        <v>1.9620616799796691</v>
      </c>
      <c r="F64" s="21">
        <f>IF(OR($A64="",$B64="",$C64=""),"",B64*'MPTO_working_3-way'!$I63)</f>
        <v>3.9448859174194406</v>
      </c>
      <c r="G64" s="22">
        <f>IF(OR($A64="",$B64="",$C64=""),"",C64*'MPTO_working_3-way'!$I63)</f>
        <v>4.3601370666214878</v>
      </c>
      <c r="H64" s="17"/>
      <c r="I64" s="21"/>
      <c r="J64" s="22"/>
      <c r="K64" s="17"/>
      <c r="L64" s="21"/>
      <c r="M64" s="22"/>
      <c r="N64" s="23">
        <f t="shared" si="4"/>
        <v>50.966797333831117</v>
      </c>
      <c r="O64" s="24">
        <f t="shared" si="5"/>
        <v>25.349275516037057</v>
      </c>
      <c r="P64" s="24">
        <f t="shared" si="6"/>
        <v>22.935058800223999</v>
      </c>
      <c r="Q64" t="s">
        <v>167</v>
      </c>
      <c r="R64" t="s">
        <v>166</v>
      </c>
      <c r="S64" s="68" t="s">
        <v>333</v>
      </c>
      <c r="AD64" s="37"/>
      <c r="AE64" s="37"/>
      <c r="AH64" s="37"/>
      <c r="AI64" s="37"/>
      <c r="AJ64" t="s">
        <v>124</v>
      </c>
    </row>
    <row r="65" spans="1:36" s="36" customFormat="1" ht="15" x14ac:dyDescent="0.25">
      <c r="A65">
        <v>2.2999999999999998</v>
      </c>
      <c r="B65">
        <v>3.42</v>
      </c>
      <c r="C65">
        <v>3.33</v>
      </c>
      <c r="D65" s="20">
        <f t="shared" si="0"/>
        <v>2.7480569814665845E-2</v>
      </c>
      <c r="E65" s="17">
        <f>IF(OR($A65="",$B65="",$C65=""),"",A65*'MPTO_working_3-way'!$I64)</f>
        <v>2.3631798238068473</v>
      </c>
      <c r="F65" s="21">
        <f>IF(OR($A65="",$B65="",$C65=""),"",B65*'MPTO_working_3-way'!$I64)</f>
        <v>3.5139456510519209</v>
      </c>
      <c r="G65" s="22">
        <f>IF(OR($A65="",$B65="",$C65=""),"",C65*'MPTO_working_3-way'!$I64)</f>
        <v>3.4214733970768707</v>
      </c>
      <c r="H65" s="17"/>
      <c r="I65" s="21"/>
      <c r="J65" s="22"/>
      <c r="K65" s="17"/>
      <c r="L65" s="21"/>
      <c r="M65" s="22"/>
      <c r="N65" s="23">
        <f t="shared" si="4"/>
        <v>42.315865679197429</v>
      </c>
      <c r="O65" s="24">
        <f t="shared" si="5"/>
        <v>28.458038322267278</v>
      </c>
      <c r="P65" s="24">
        <f t="shared" si="6"/>
        <v>29.227174493139362</v>
      </c>
      <c r="Q65" t="s">
        <v>164</v>
      </c>
      <c r="R65" t="s">
        <v>162</v>
      </c>
      <c r="S65" s="68" t="s">
        <v>333</v>
      </c>
      <c r="AD65" s="37"/>
      <c r="AE65" s="37"/>
      <c r="AH65" s="37"/>
      <c r="AI65" s="37"/>
      <c r="AJ65" t="s">
        <v>124</v>
      </c>
    </row>
    <row r="66" spans="1:36" s="36" customFormat="1" ht="15" x14ac:dyDescent="0.25">
      <c r="A66">
        <v>1.41</v>
      </c>
      <c r="B66">
        <v>4.93</v>
      </c>
      <c r="C66">
        <v>8.4</v>
      </c>
      <c r="D66" s="20">
        <f t="shared" si="0"/>
        <v>3.1107233795939493E-2</v>
      </c>
      <c r="E66" s="17">
        <f>IF(OR($A66="",$B66="",$C66=""),"",A66*'MPTO_working_3-way'!$I65)</f>
        <v>1.4527986633249792</v>
      </c>
      <c r="F66" s="21">
        <f>IF(OR($A66="",$B66="",$C66=""),"",B66*'MPTO_working_3-way'!$I65)</f>
        <v>5.079643553327764</v>
      </c>
      <c r="G66" s="22">
        <f>IF(OR($A66="",$B66="",$C66=""),"",C66*'MPTO_working_3-way'!$I65)</f>
        <v>8.6549707602339208</v>
      </c>
      <c r="H66" s="17"/>
      <c r="I66" s="21"/>
      <c r="J66" s="22"/>
      <c r="K66" s="17"/>
      <c r="L66" s="21"/>
      <c r="M66" s="22"/>
      <c r="N66" s="23">
        <f t="shared" si="4"/>
        <v>68.832662449683724</v>
      </c>
      <c r="O66" s="24">
        <f t="shared" si="5"/>
        <v>19.686420700619482</v>
      </c>
      <c r="P66" s="24">
        <f t="shared" si="6"/>
        <v>11.554054054054051</v>
      </c>
      <c r="Q66" t="s">
        <v>100</v>
      </c>
      <c r="R66" t="s">
        <v>74</v>
      </c>
      <c r="S66" s="68" t="s">
        <v>333</v>
      </c>
      <c r="AD66" s="37"/>
      <c r="AE66" s="37"/>
      <c r="AH66" s="37"/>
      <c r="AI66" s="37"/>
      <c r="AJ66" t="s">
        <v>124</v>
      </c>
    </row>
    <row r="67" spans="1:36" s="36" customFormat="1" ht="15" x14ac:dyDescent="0.25">
      <c r="A67">
        <v>1.41</v>
      </c>
      <c r="B67">
        <v>5</v>
      </c>
      <c r="C67">
        <v>8.0500000000000007</v>
      </c>
      <c r="D67" s="20">
        <f t="shared" si="0"/>
        <v>3.3443460640500522E-2</v>
      </c>
      <c r="E67" s="17">
        <f>IF(OR($A67="",$B67="",$C67=""),"",A67*'MPTO_working_3-way'!$I66)</f>
        <v>1.4487476034386788</v>
      </c>
      <c r="F67" s="21">
        <f>IF(OR($A67="",$B67="",$C67=""),"",B67*'MPTO_working_3-way'!$I66)</f>
        <v>5.1374028490733288</v>
      </c>
      <c r="G67" s="22">
        <f>IF(OR($A67="",$B67="",$C67=""),"",C67*'MPTO_working_3-way'!$I66)</f>
        <v>8.271218587008061</v>
      </c>
      <c r="H67" s="17"/>
      <c r="I67" s="21"/>
      <c r="J67" s="22"/>
      <c r="K67" s="17"/>
      <c r="L67" s="21"/>
      <c r="M67" s="22"/>
      <c r="N67" s="23">
        <f t="shared" si="4"/>
        <v>69.025135753560335</v>
      </c>
      <c r="O67" s="24">
        <f t="shared" si="5"/>
        <v>19.465088282504016</v>
      </c>
      <c r="P67" s="24">
        <f t="shared" si="6"/>
        <v>12.090116945654666</v>
      </c>
      <c r="Q67" t="s">
        <v>132</v>
      </c>
      <c r="R67" t="s">
        <v>163</v>
      </c>
      <c r="S67" s="68" t="s">
        <v>333</v>
      </c>
      <c r="AD67" s="37"/>
      <c r="AE67" s="37"/>
      <c r="AH67" s="37"/>
      <c r="AI67" s="37"/>
      <c r="AJ67" t="s">
        <v>124</v>
      </c>
    </row>
    <row r="68" spans="1:36" s="36" customFormat="1" ht="15" x14ac:dyDescent="0.25">
      <c r="A68">
        <v>1.91</v>
      </c>
      <c r="B68">
        <v>3.67</v>
      </c>
      <c r="C68">
        <v>4.18</v>
      </c>
      <c r="D68" s="20">
        <f t="shared" ref="D68:D131" si="7">IF(OR($A68="",$B68="",$C68=""),"",(1/A68)+(1/B68)+(1/C68)-1)</f>
        <v>3.5274223217546918E-2</v>
      </c>
      <c r="E68" s="17">
        <f>IF(OR($A68="",$B68="",$C68=""),"",A68*'MPTO_working_3-way'!$I67)</f>
        <v>1.9694148165502443</v>
      </c>
      <c r="F68" s="21">
        <f>IF(OR($A68="",$B68="",$C68=""),"",B68*'MPTO_working_3-way'!$I67)</f>
        <v>3.7841635480310978</v>
      </c>
      <c r="G68" s="22">
        <f>IF(OR($A68="",$B68="",$C68=""),"",C68*'MPTO_working_3-way'!$I67)</f>
        <v>4.3100282372670264</v>
      </c>
      <c r="H68" s="17"/>
      <c r="I68" s="21"/>
      <c r="J68" s="22"/>
      <c r="K68" s="17"/>
      <c r="L68" s="21"/>
      <c r="M68" s="22"/>
      <c r="N68" s="23">
        <f t="shared" si="4"/>
        <v>50.776504350244778</v>
      </c>
      <c r="O68" s="24">
        <f t="shared" si="5"/>
        <v>26.425919157756816</v>
      </c>
      <c r="P68" s="24">
        <f t="shared" si="6"/>
        <v>23.201704140901324</v>
      </c>
      <c r="Q68" t="s">
        <v>138</v>
      </c>
      <c r="R68" t="s">
        <v>165</v>
      </c>
      <c r="S68" s="68" t="s">
        <v>333</v>
      </c>
      <c r="AD68" s="37"/>
      <c r="AE68" s="37"/>
      <c r="AH68" s="37"/>
      <c r="AI68" s="37"/>
      <c r="AJ68" t="s">
        <v>124</v>
      </c>
    </row>
    <row r="69" spans="1:36" s="36" customFormat="1" ht="15" x14ac:dyDescent="0.25">
      <c r="A69">
        <v>2.3199999999999998</v>
      </c>
      <c r="B69">
        <v>3.49</v>
      </c>
      <c r="C69">
        <v>3.12</v>
      </c>
      <c r="D69" s="20">
        <f t="shared" si="7"/>
        <v>3.8080254560839411E-2</v>
      </c>
      <c r="E69" s="17">
        <f>IF(OR($A69="",$B69="",$C69=""),"",A69*'MPTO_working_3-way'!$I68)</f>
        <v>2.397588828685961</v>
      </c>
      <c r="F69" s="21">
        <f>IF(OR($A69="",$B69="",$C69=""),"",B69*'MPTO_working_3-way'!$I68)</f>
        <v>3.6067176776353471</v>
      </c>
      <c r="G69" s="22">
        <f>IF(OR($A69="",$B69="",$C69=""),"",C69*'MPTO_working_3-way'!$I68)</f>
        <v>3.2243435971983616</v>
      </c>
      <c r="H69" s="17"/>
      <c r="I69" s="21"/>
      <c r="J69" s="22"/>
      <c r="K69" s="17"/>
      <c r="L69" s="21"/>
      <c r="M69" s="22"/>
      <c r="N69" s="23">
        <f t="shared" ref="N69:N125" si="8">(1/E69)* 100</f>
        <v>41.708569377513612</v>
      </c>
      <c r="O69" s="24">
        <f t="shared" ref="O69:O125" si="9">(1/F69)* 100</f>
        <v>27.726040388490418</v>
      </c>
      <c r="P69" s="24">
        <f t="shared" ref="P69:P125" si="10">(1/G69)* 100</f>
        <v>31.014064408920373</v>
      </c>
      <c r="Q69" t="s">
        <v>139</v>
      </c>
      <c r="R69" t="s">
        <v>134</v>
      </c>
      <c r="S69" s="68" t="s">
        <v>333</v>
      </c>
      <c r="AD69" s="37"/>
      <c r="AE69" s="37"/>
      <c r="AH69" s="37"/>
      <c r="AI69" s="37"/>
      <c r="AJ69" t="s">
        <v>126</v>
      </c>
    </row>
    <row r="70" spans="1:36" s="36" customFormat="1" ht="15" x14ac:dyDescent="0.25">
      <c r="A70">
        <v>3.44</v>
      </c>
      <c r="B70">
        <v>3.58</v>
      </c>
      <c r="C70">
        <v>2.1800000000000002</v>
      </c>
      <c r="D70" s="20">
        <f t="shared" si="7"/>
        <v>2.8742879687427392E-2</v>
      </c>
      <c r="E70" s="17">
        <f>IF(OR($A70="",$B70="",$C70=""),"",A70*'MPTO_working_3-way'!$I69)</f>
        <v>3.5613433278683613</v>
      </c>
      <c r="F70" s="21">
        <f>IF(OR($A70="",$B70="",$C70=""),"",B70*'MPTO_working_3-way'!$I69)</f>
        <v>3.706281719118818</v>
      </c>
      <c r="G70" s="22">
        <f>IF(OR($A70="",$B70="",$C70=""),"",C70*'MPTO_working_3-way'!$I69)</f>
        <v>2.2568978066142527</v>
      </c>
      <c r="H70" s="17"/>
      <c r="I70" s="21"/>
      <c r="J70" s="22"/>
      <c r="K70" s="17"/>
      <c r="L70" s="21"/>
      <c r="M70" s="22"/>
      <c r="N70" s="23">
        <f t="shared" si="8"/>
        <v>28.079292220291187</v>
      </c>
      <c r="O70" s="24">
        <f t="shared" si="9"/>
        <v>26.981219340168067</v>
      </c>
      <c r="P70" s="24">
        <f t="shared" si="10"/>
        <v>44.308607907248472</v>
      </c>
      <c r="Q70" t="s">
        <v>140</v>
      </c>
      <c r="R70" t="s">
        <v>168</v>
      </c>
      <c r="S70" s="68" t="s">
        <v>333</v>
      </c>
      <c r="AD70" s="37"/>
      <c r="AE70" s="37"/>
      <c r="AH70" s="37"/>
      <c r="AI70" s="37"/>
      <c r="AJ70" t="s">
        <v>126</v>
      </c>
    </row>
    <row r="71" spans="1:36" s="36" customFormat="1" ht="15" x14ac:dyDescent="0.25">
      <c r="A71">
        <v>1.51</v>
      </c>
      <c r="B71">
        <v>4.2300000000000004</v>
      </c>
      <c r="C71">
        <v>7.45</v>
      </c>
      <c r="D71" s="20">
        <f t="shared" si="7"/>
        <v>3.2886462933944927E-2</v>
      </c>
      <c r="E71" s="17">
        <f>IF(OR($A71="",$B71="",$C71=""),"",A71*'MPTO_working_3-way'!$I70)</f>
        <v>1.5675011843868676</v>
      </c>
      <c r="F71" s="21">
        <f>IF(OR($A71="",$B71="",$C71=""),"",B71*'MPTO_working_3-way'!$I70)</f>
        <v>4.3910794767923509</v>
      </c>
      <c r="G71" s="22">
        <f>IF(OR($A71="",$B71="",$C71=""),"",C71*'MPTO_working_3-way'!$I70)</f>
        <v>7.7336978964782537</v>
      </c>
      <c r="H71" s="17"/>
      <c r="I71" s="21"/>
      <c r="J71" s="22"/>
      <c r="K71" s="17"/>
      <c r="L71" s="21"/>
      <c r="M71" s="22"/>
      <c r="N71" s="23">
        <f t="shared" si="8"/>
        <v>63.795805066083744</v>
      </c>
      <c r="O71" s="24">
        <f t="shared" si="9"/>
        <v>22.77344341602517</v>
      </c>
      <c r="P71" s="24">
        <f t="shared" si="10"/>
        <v>12.930424919434424</v>
      </c>
      <c r="Q71" t="s">
        <v>147</v>
      </c>
      <c r="R71" t="s">
        <v>329</v>
      </c>
      <c r="S71" s="68" t="s">
        <v>333</v>
      </c>
      <c r="AD71" s="37"/>
      <c r="AE71" s="37"/>
      <c r="AH71" s="37"/>
      <c r="AI71" s="37"/>
      <c r="AJ71" t="s">
        <v>126</v>
      </c>
    </row>
    <row r="72" spans="1:36" s="36" customFormat="1" ht="15" x14ac:dyDescent="0.25">
      <c r="A72">
        <v>1.28</v>
      </c>
      <c r="B72">
        <v>6.1</v>
      </c>
      <c r="C72">
        <v>12.02</v>
      </c>
      <c r="D72" s="20">
        <f t="shared" si="7"/>
        <v>2.8379101770273474E-2</v>
      </c>
      <c r="E72" s="17">
        <f>IF(OR($A72="",$B72="",$C72=""),"",A72*'MPTO_working_3-way'!$I71)</f>
        <v>1.3167908859999071</v>
      </c>
      <c r="F72" s="21">
        <f>IF(OR($A72="",$B72="",$C72=""),"",B72*'MPTO_working_3-way'!$I71)</f>
        <v>6.2753315660933069</v>
      </c>
      <c r="G72" s="22">
        <f>IF(OR($A72="",$B72="",$C72=""),"",C72*'MPTO_working_3-way'!$I71)</f>
        <v>12.365489413842877</v>
      </c>
      <c r="H72" s="17"/>
      <c r="I72" s="21"/>
      <c r="J72" s="22"/>
      <c r="K72" s="17"/>
      <c r="L72" s="21"/>
      <c r="M72" s="22"/>
      <c r="N72" s="23">
        <f t="shared" si="8"/>
        <v>75.942202412849213</v>
      </c>
      <c r="O72" s="24">
        <f t="shared" si="9"/>
        <v>15.935412965319182</v>
      </c>
      <c r="P72" s="24">
        <f t="shared" si="10"/>
        <v>8.0870232186727957</v>
      </c>
      <c r="Q72" t="s">
        <v>306</v>
      </c>
      <c r="R72" t="s">
        <v>172</v>
      </c>
      <c r="S72" s="68" t="s">
        <v>333</v>
      </c>
      <c r="AD72" s="37"/>
      <c r="AE72" s="37"/>
      <c r="AH72" s="37"/>
      <c r="AI72" s="37"/>
      <c r="AJ72" t="s">
        <v>126</v>
      </c>
    </row>
    <row r="73" spans="1:36" s="36" customFormat="1" ht="15" x14ac:dyDescent="0.25">
      <c r="A73">
        <v>2.74</v>
      </c>
      <c r="B73">
        <v>3.44</v>
      </c>
      <c r="C73">
        <v>2.69</v>
      </c>
      <c r="D73" s="20">
        <f t="shared" si="7"/>
        <v>2.7408389964150626E-2</v>
      </c>
      <c r="E73" s="17">
        <f>IF(OR($A73="",$B73="",$C73=""),"",A73*'MPTO_working_3-way'!$I72)</f>
        <v>2.8301089084390094</v>
      </c>
      <c r="F73" s="21">
        <f>IF(OR($A73="",$B73="",$C73=""),"",B73*'MPTO_working_3-way'!$I72)</f>
        <v>3.5531294324927707</v>
      </c>
      <c r="G73" s="22">
        <f>IF(OR($A73="",$B73="",$C73=""),"",C73*'MPTO_working_3-way'!$I72)</f>
        <v>2.778464585292312</v>
      </c>
      <c r="H73" s="17"/>
      <c r="I73" s="21"/>
      <c r="J73" s="22"/>
      <c r="K73" s="17"/>
      <c r="L73" s="21"/>
      <c r="M73" s="22"/>
      <c r="N73" s="23">
        <f t="shared" si="8"/>
        <v>35.334329255603301</v>
      </c>
      <c r="O73" s="24">
        <f t="shared" si="9"/>
        <v>28.144204116381701</v>
      </c>
      <c r="P73" s="24">
        <f t="shared" si="10"/>
        <v>35.991101174852432</v>
      </c>
      <c r="Q73" t="s">
        <v>227</v>
      </c>
      <c r="R73" t="s">
        <v>230</v>
      </c>
      <c r="S73" s="68" t="s">
        <v>333</v>
      </c>
      <c r="AD73" s="37"/>
      <c r="AE73" s="37"/>
      <c r="AH73" s="37"/>
      <c r="AI73" s="37"/>
      <c r="AJ73" t="s">
        <v>126</v>
      </c>
    </row>
    <row r="74" spans="1:36" s="36" customFormat="1" ht="15" x14ac:dyDescent="0.25">
      <c r="A74">
        <v>1.55</v>
      </c>
      <c r="B74">
        <v>4.13</v>
      </c>
      <c r="C74">
        <v>7</v>
      </c>
      <c r="D74" s="20">
        <f t="shared" si="7"/>
        <v>3.0149183785050271E-2</v>
      </c>
      <c r="E74" s="17">
        <f>IF(OR($A74="",$B74="",$C74=""),"",A74*'MPTO_working_3-way'!$I73)</f>
        <v>1.5939876077439239</v>
      </c>
      <c r="F74" s="21">
        <f>IF(OR($A74="",$B74="",$C74=""),"",B74*'MPTO_working_3-way'!$I73)</f>
        <v>4.2472056903112296</v>
      </c>
      <c r="G74" s="22">
        <f>IF(OR($A74="",$B74="",$C74=""),"",C74*'MPTO_working_3-way'!$I73)</f>
        <v>7.1986537123919145</v>
      </c>
      <c r="H74" s="17"/>
      <c r="I74" s="21"/>
      <c r="J74" s="22"/>
      <c r="K74" s="17"/>
      <c r="L74" s="21"/>
      <c r="M74" s="22"/>
      <c r="N74" s="23">
        <f t="shared" si="8"/>
        <v>62.735744941917474</v>
      </c>
      <c r="O74" s="24">
        <f t="shared" si="9"/>
        <v>23.544892169484761</v>
      </c>
      <c r="P74" s="24">
        <f t="shared" si="10"/>
        <v>13.89148637999601</v>
      </c>
      <c r="Q74" t="s">
        <v>231</v>
      </c>
      <c r="R74" t="s">
        <v>235</v>
      </c>
      <c r="S74" s="68" t="s">
        <v>333</v>
      </c>
      <c r="AD74" s="37"/>
      <c r="AE74" s="37"/>
      <c r="AH74" s="37"/>
      <c r="AI74" s="37"/>
      <c r="AJ74" t="s">
        <v>301</v>
      </c>
    </row>
    <row r="75" spans="1:36" s="36" customFormat="1" ht="15" x14ac:dyDescent="0.25">
      <c r="A75">
        <v>1.67</v>
      </c>
      <c r="B75">
        <v>3.82</v>
      </c>
      <c r="C75">
        <v>5.91</v>
      </c>
      <c r="D75" s="20">
        <f t="shared" si="7"/>
        <v>2.9787237654279153E-2</v>
      </c>
      <c r="E75" s="17">
        <f>IF(OR($A75="",$B75="",$C75=""),"",A75*'MPTO_working_3-way'!$I74)</f>
        <v>1.7157720112401316</v>
      </c>
      <c r="F75" s="21">
        <f>IF(OR($A75="",$B75="",$C75=""),"",B75*'MPTO_working_3-way'!$I74)</f>
        <v>3.9247000496630551</v>
      </c>
      <c r="G75" s="22">
        <f>IF(OR($A75="",$B75="",$C75=""),"",C75*'MPTO_working_3-way'!$I74)</f>
        <v>6.0719835846881303</v>
      </c>
      <c r="H75" s="17"/>
      <c r="I75" s="21"/>
      <c r="J75" s="22"/>
      <c r="K75" s="17"/>
      <c r="L75" s="21"/>
      <c r="M75" s="22"/>
      <c r="N75" s="23">
        <f t="shared" si="8"/>
        <v>58.282801762060252</v>
      </c>
      <c r="O75" s="24">
        <f t="shared" si="9"/>
        <v>25.47965417346613</v>
      </c>
      <c r="P75" s="24">
        <f t="shared" si="10"/>
        <v>16.469082731411273</v>
      </c>
      <c r="Q75" t="s">
        <v>233</v>
      </c>
      <c r="R75" t="s">
        <v>236</v>
      </c>
      <c r="S75" s="68" t="s">
        <v>333</v>
      </c>
      <c r="AD75" s="37"/>
      <c r="AE75" s="37"/>
      <c r="AH75" s="37"/>
      <c r="AI75" s="37"/>
      <c r="AJ75" t="s">
        <v>301</v>
      </c>
    </row>
    <row r="76" spans="1:36" s="36" customFormat="1" ht="15" x14ac:dyDescent="0.25">
      <c r="A76">
        <v>2.11</v>
      </c>
      <c r="B76">
        <v>3.54</v>
      </c>
      <c r="C76">
        <v>3.68</v>
      </c>
      <c r="D76" s="20">
        <f t="shared" si="7"/>
        <v>2.8158655430096768E-2</v>
      </c>
      <c r="E76" s="17">
        <f>IF(OR($A76="",$B76="",$C76=""),"",A76*'MPTO_working_3-way'!$I75)</f>
        <v>2.1736147777864558</v>
      </c>
      <c r="F76" s="21">
        <f>IF(OR($A76="",$B76="",$C76=""),"",B76*'MPTO_working_3-way'!$I75)</f>
        <v>3.6467281105990779</v>
      </c>
      <c r="G76" s="22">
        <f>IF(OR($A76="",$B76="",$C76=""),"",C76*'MPTO_working_3-way'!$I75)</f>
        <v>3.7909489963289853</v>
      </c>
      <c r="H76" s="17"/>
      <c r="I76" s="21"/>
      <c r="J76" s="22"/>
      <c r="K76" s="17"/>
      <c r="L76" s="21"/>
      <c r="M76" s="22"/>
      <c r="N76" s="23">
        <f t="shared" si="8"/>
        <v>46.006312168082061</v>
      </c>
      <c r="O76" s="24">
        <f t="shared" si="9"/>
        <v>27.421841433517834</v>
      </c>
      <c r="P76" s="24">
        <f t="shared" si="10"/>
        <v>26.37861920506878</v>
      </c>
      <c r="Q76" t="s">
        <v>297</v>
      </c>
      <c r="R76" t="s">
        <v>309</v>
      </c>
      <c r="S76" s="68" t="s">
        <v>333</v>
      </c>
      <c r="AD76" s="37"/>
      <c r="AE76" s="37"/>
      <c r="AH76" s="37"/>
      <c r="AI76" s="37"/>
      <c r="AJ76" t="s">
        <v>301</v>
      </c>
    </row>
    <row r="77" spans="1:36" s="36" customFormat="1" ht="15" x14ac:dyDescent="0.25">
      <c r="A77">
        <v>2.63</v>
      </c>
      <c r="B77">
        <v>3.8</v>
      </c>
      <c r="C77">
        <v>2.6</v>
      </c>
      <c r="D77" s="20">
        <f t="shared" si="7"/>
        <v>2.8001416234356036E-2</v>
      </c>
      <c r="E77" s="17">
        <f>IF(OR($A77="",$B77="",$C77=""),"",A77*'MPTO_working_3-way'!$I76)</f>
        <v>2.7083404350307543</v>
      </c>
      <c r="F77" s="21">
        <f>IF(OR($A77="",$B77="",$C77=""),"",B77*'MPTO_working_3-way'!$I76)</f>
        <v>3.9131915030862605</v>
      </c>
      <c r="G77" s="22">
        <f>IF(OR($A77="",$B77="",$C77=""),"",C77*'MPTO_working_3-way'!$I76)</f>
        <v>2.6774468179011257</v>
      </c>
      <c r="H77" s="17"/>
      <c r="I77" s="21"/>
      <c r="J77" s="22"/>
      <c r="K77" s="17"/>
      <c r="L77" s="21"/>
      <c r="M77" s="22"/>
      <c r="N77" s="23">
        <f t="shared" si="8"/>
        <v>36.922980104923354</v>
      </c>
      <c r="O77" s="24">
        <f t="shared" si="9"/>
        <v>25.554588862091691</v>
      </c>
      <c r="P77" s="24">
        <f t="shared" si="10"/>
        <v>37.349014490749397</v>
      </c>
      <c r="Q77" t="s">
        <v>181</v>
      </c>
      <c r="R77" t="s">
        <v>245</v>
      </c>
      <c r="S77" s="68" t="s">
        <v>333</v>
      </c>
      <c r="AD77" s="37"/>
      <c r="AE77" s="37"/>
      <c r="AH77" s="37"/>
      <c r="AI77" s="37"/>
      <c r="AJ77" t="s">
        <v>302</v>
      </c>
    </row>
    <row r="78" spans="1:36" s="36" customFormat="1" ht="15" x14ac:dyDescent="0.25">
      <c r="A78">
        <v>1.95</v>
      </c>
      <c r="B78">
        <v>3.97</v>
      </c>
      <c r="C78">
        <v>3.79</v>
      </c>
      <c r="D78" s="20">
        <f t="shared" si="7"/>
        <v>2.8561924330319233E-2</v>
      </c>
      <c r="E78" s="17">
        <f>IF(OR($A78="",$B78="",$C78=""),"",A78*'MPTO_working_3-way'!$I77)</f>
        <v>2.0049093780886889</v>
      </c>
      <c r="F78" s="21">
        <f>IF(OR($A78="",$B78="",$C78=""),"",B78*'MPTO_working_3-way'!$I77)</f>
        <v>4.0817898620574846</v>
      </c>
      <c r="G78" s="22">
        <f>IF(OR($A78="",$B78="",$C78=""),"",C78*'MPTO_working_3-way'!$I77)</f>
        <v>3.8967213040800668</v>
      </c>
      <c r="H78" s="17"/>
      <c r="I78" s="21"/>
      <c r="J78" s="22"/>
      <c r="K78" s="17"/>
      <c r="L78" s="21"/>
      <c r="M78" s="22"/>
      <c r="N78" s="23">
        <f t="shared" si="8"/>
        <v>49.877566084972649</v>
      </c>
      <c r="O78" s="24">
        <f t="shared" si="9"/>
        <v>24.499056389344247</v>
      </c>
      <c r="P78" s="24">
        <f t="shared" si="10"/>
        <v>25.662599964563771</v>
      </c>
      <c r="Q78" t="s">
        <v>239</v>
      </c>
      <c r="R78" t="s">
        <v>238</v>
      </c>
      <c r="S78" s="68" t="s">
        <v>333</v>
      </c>
      <c r="AD78" s="37"/>
      <c r="AE78" s="37"/>
      <c r="AH78" s="37"/>
      <c r="AI78" s="37"/>
      <c r="AJ78" t="s">
        <v>302</v>
      </c>
    </row>
    <row r="79" spans="1:36" s="36" customFormat="1" ht="15" x14ac:dyDescent="0.25">
      <c r="A79">
        <v>1.52</v>
      </c>
      <c r="B79">
        <v>4.79</v>
      </c>
      <c r="C79">
        <v>6.07</v>
      </c>
      <c r="D79" s="20">
        <f t="shared" si="7"/>
        <v>3.1407649864498843E-2</v>
      </c>
      <c r="E79" s="17">
        <f>IF(OR($A79="",$B79="",$C79=""),"",A79*'MPTO_working_3-way'!$I78)</f>
        <v>1.5625621526762212</v>
      </c>
      <c r="F79" s="21">
        <f>IF(OR($A79="",$B79="",$C79=""),"",B79*'MPTO_working_3-way'!$I78)</f>
        <v>4.9241267837625653</v>
      </c>
      <c r="G79" s="22">
        <f>IF(OR($A79="",$B79="",$C79=""),"",C79*'MPTO_working_3-way'!$I78)</f>
        <v>6.2399685965425418</v>
      </c>
      <c r="H79" s="17"/>
      <c r="I79" s="21"/>
      <c r="J79" s="22"/>
      <c r="K79" s="17"/>
      <c r="L79" s="21"/>
      <c r="M79" s="22"/>
      <c r="N79" s="23">
        <f t="shared" si="8"/>
        <v>63.997454327642998</v>
      </c>
      <c r="O79" s="24">
        <f t="shared" si="9"/>
        <v>20.308169222968136</v>
      </c>
      <c r="P79" s="24">
        <f t="shared" si="10"/>
        <v>16.025721676773863</v>
      </c>
      <c r="Q79" t="s">
        <v>241</v>
      </c>
      <c r="R79" t="s">
        <v>182</v>
      </c>
      <c r="S79" s="68" t="s">
        <v>333</v>
      </c>
      <c r="AD79" s="37"/>
      <c r="AE79" s="37"/>
      <c r="AH79" s="37"/>
      <c r="AI79" s="37"/>
      <c r="AJ79" t="s">
        <v>302</v>
      </c>
    </row>
    <row r="80" spans="1:36" s="36" customFormat="1" ht="15" x14ac:dyDescent="0.25">
      <c r="A80">
        <v>1.37</v>
      </c>
      <c r="B80">
        <v>5.44</v>
      </c>
      <c r="C80">
        <v>8.44</v>
      </c>
      <c r="D80" s="20">
        <f t="shared" si="7"/>
        <v>3.2233949033309672E-2</v>
      </c>
      <c r="E80" s="17">
        <f>IF(OR($A80="",$B80="",$C80=""),"",A80*'MPTO_working_3-way'!$I79)</f>
        <v>1.4091298363325375</v>
      </c>
      <c r="F80" s="21">
        <f>IF(OR($A80="",$B80="",$C80=""),"",B80*'MPTO_working_3-way'!$I79)</f>
        <v>5.5953768683569374</v>
      </c>
      <c r="G80" s="22">
        <f>IF(OR($A80="",$B80="",$C80=""),"",C80*'MPTO_working_3-way'!$I79)</f>
        <v>8.6810626413478946</v>
      </c>
      <c r="H80" s="17"/>
      <c r="I80" s="21"/>
      <c r="J80" s="22"/>
      <c r="K80" s="17"/>
      <c r="L80" s="21"/>
      <c r="M80" s="22"/>
      <c r="N80" s="23">
        <f t="shared" si="8"/>
        <v>70.965781450107073</v>
      </c>
      <c r="O80" s="24">
        <f t="shared" si="9"/>
        <v>17.871897166662993</v>
      </c>
      <c r="P80" s="24">
        <f t="shared" si="10"/>
        <v>11.51932708372591</v>
      </c>
      <c r="Q80" t="s">
        <v>246</v>
      </c>
      <c r="R80" t="s">
        <v>242</v>
      </c>
      <c r="S80" s="68" t="s">
        <v>333</v>
      </c>
      <c r="AD80" s="37"/>
      <c r="AE80" s="37"/>
      <c r="AH80" s="37"/>
      <c r="AI80" s="37"/>
      <c r="AJ80" t="s">
        <v>302</v>
      </c>
    </row>
    <row r="81" spans="1:36" s="36" customFormat="1" ht="15" x14ac:dyDescent="0.25">
      <c r="A81">
        <v>1.82</v>
      </c>
      <c r="B81">
        <v>4.09</v>
      </c>
      <c r="C81">
        <v>4.24</v>
      </c>
      <c r="D81" s="20">
        <f t="shared" si="7"/>
        <v>2.9798383560435404E-2</v>
      </c>
      <c r="E81" s="17">
        <f>IF(OR($A81="",$B81="",$C81=""),"",A81*'MPTO_working_3-way'!$I80)</f>
        <v>1.877161922753388</v>
      </c>
      <c r="F81" s="21">
        <f>IF(OR($A81="",$B81="",$C81=""),"",B81*'MPTO_working_3-way'!$I80)</f>
        <v>4.2184572879458004</v>
      </c>
      <c r="G81" s="22">
        <f>IF(OR($A81="",$B81="",$C81=""),"",C81*'MPTO_working_3-way'!$I80)</f>
        <v>4.373168435425475</v>
      </c>
      <c r="H81" s="17"/>
      <c r="I81" s="21"/>
      <c r="J81" s="22"/>
      <c r="K81" s="17"/>
      <c r="L81" s="21"/>
      <c r="M81" s="22"/>
      <c r="N81" s="23">
        <f t="shared" si="8"/>
        <v>53.271909464966008</v>
      </c>
      <c r="O81" s="24">
        <f t="shared" si="9"/>
        <v>23.705348466072891</v>
      </c>
      <c r="P81" s="24">
        <f t="shared" si="10"/>
        <v>22.866715855244845</v>
      </c>
      <c r="Q81" t="s">
        <v>243</v>
      </c>
      <c r="R81" t="s">
        <v>330</v>
      </c>
      <c r="S81" s="68" t="s">
        <v>333</v>
      </c>
      <c r="AD81" s="37"/>
      <c r="AE81" s="37"/>
      <c r="AH81" s="37"/>
      <c r="AI81" s="37"/>
      <c r="AJ81" t="s">
        <v>302</v>
      </c>
    </row>
    <row r="82" spans="1:36" s="36" customFormat="1" ht="15" x14ac:dyDescent="0.25">
      <c r="A82">
        <v>1.51</v>
      </c>
      <c r="B82">
        <v>4.92</v>
      </c>
      <c r="C82">
        <v>6.1</v>
      </c>
      <c r="D82" s="20">
        <f t="shared" si="7"/>
        <v>2.9438114378972591E-2</v>
      </c>
      <c r="E82" s="17">
        <f>IF(OR($A82="",$B82="",$C82=""),"",A82*'MPTO_working_3-way'!$I81)</f>
        <v>1.5586732630402975</v>
      </c>
      <c r="F82" s="21">
        <f>IF(OR($A82="",$B82="",$C82=""),"",B82*'MPTO_working_3-way'!$I81)</f>
        <v>5.0785910292438832</v>
      </c>
      <c r="G82" s="22">
        <f>IF(OR($A82="",$B82="",$C82=""),"",C82*'MPTO_working_3-way'!$I81)</f>
        <v>6.2966270891031888</v>
      </c>
      <c r="H82" s="17"/>
      <c r="I82" s="21"/>
      <c r="J82" s="22"/>
      <c r="K82" s="17"/>
      <c r="L82" s="21"/>
      <c r="M82" s="22"/>
      <c r="N82" s="23">
        <f t="shared" si="8"/>
        <v>64.157127969811484</v>
      </c>
      <c r="O82" s="24">
        <f t="shared" si="9"/>
        <v>19.69050065740149</v>
      </c>
      <c r="P82" s="24">
        <f t="shared" si="10"/>
        <v>15.881518563018906</v>
      </c>
      <c r="Q82" t="s">
        <v>237</v>
      </c>
      <c r="R82" t="s">
        <v>244</v>
      </c>
      <c r="S82" s="68" t="s">
        <v>333</v>
      </c>
      <c r="AD82" s="37"/>
      <c r="AE82" s="37"/>
      <c r="AH82" s="37"/>
      <c r="AI82" s="37"/>
      <c r="AJ82" t="s">
        <v>302</v>
      </c>
    </row>
    <row r="83" spans="1:36" s="36" customFormat="1" ht="15" x14ac:dyDescent="0.25">
      <c r="A83">
        <v>2.5499999999999998</v>
      </c>
      <c r="B83">
        <v>3.24</v>
      </c>
      <c r="C83">
        <v>2.96</v>
      </c>
      <c r="D83" s="20">
        <f t="shared" si="7"/>
        <v>3.863667589157771E-2</v>
      </c>
      <c r="E83" s="17">
        <f>IF(OR($A83="",$B83="",$C83=""),"",A83*'MPTO_working_3-way'!$I82)</f>
        <v>2.6259858780791099</v>
      </c>
      <c r="F83" s="21">
        <f>IF(OR($A83="",$B83="",$C83=""),"",B83*'MPTO_working_3-way'!$I82)</f>
        <v>3.3365467627358107</v>
      </c>
      <c r="G83" s="22">
        <f>IF(OR($A83="",$B83="",$C83=""),"",C83*'MPTO_working_3-way'!$I82)</f>
        <v>3.0482032153388889</v>
      </c>
      <c r="H83" s="17"/>
      <c r="I83" s="21"/>
      <c r="J83" s="22"/>
      <c r="K83" s="17"/>
      <c r="L83" s="21"/>
      <c r="M83" s="22"/>
      <c r="N83" s="23">
        <f t="shared" si="8"/>
        <v>38.080935939057412</v>
      </c>
      <c r="O83" s="24">
        <f t="shared" si="9"/>
        <v>29.971106989072954</v>
      </c>
      <c r="P83" s="24">
        <f t="shared" si="10"/>
        <v>32.806211704255531</v>
      </c>
      <c r="Q83" t="s">
        <v>184</v>
      </c>
      <c r="R83" t="s">
        <v>186</v>
      </c>
      <c r="S83" s="68" t="s">
        <v>333</v>
      </c>
      <c r="AD83" s="37"/>
      <c r="AE83" s="37"/>
      <c r="AH83" s="37"/>
      <c r="AI83" s="37"/>
      <c r="AJ83" t="s">
        <v>303</v>
      </c>
    </row>
    <row r="84" spans="1:36" s="36" customFormat="1" ht="15" x14ac:dyDescent="0.25">
      <c r="A84">
        <v>2.1800000000000002</v>
      </c>
      <c r="B84">
        <v>3.44</v>
      </c>
      <c r="C84">
        <v>3.46</v>
      </c>
      <c r="D84" s="20">
        <f t="shared" si="7"/>
        <v>3.8430611789342262E-2</v>
      </c>
      <c r="E84" s="17">
        <f>IF(OR($A84="",$B84="",$C84=""),"",A84*'MPTO_working_3-way'!$I83)</f>
        <v>2.2441750893461605</v>
      </c>
      <c r="F84" s="21">
        <f>IF(OR($A84="",$B84="",$C84=""),"",B84*'MPTO_working_3-way'!$I83)</f>
        <v>3.5412671134636655</v>
      </c>
      <c r="G84" s="22">
        <f>IF(OR($A84="",$B84="",$C84=""),"",C84*'MPTO_working_3-way'!$I83)</f>
        <v>3.5618558757512453</v>
      </c>
      <c r="H84" s="17"/>
      <c r="I84" s="21"/>
      <c r="J84" s="22"/>
      <c r="K84" s="17"/>
      <c r="L84" s="21"/>
      <c r="M84" s="22"/>
      <c r="N84" s="23">
        <f t="shared" si="8"/>
        <v>44.559803054018822</v>
      </c>
      <c r="O84" s="24">
        <f t="shared" si="9"/>
        <v>28.238479842372392</v>
      </c>
      <c r="P84" s="24">
        <f t="shared" si="10"/>
        <v>28.075251635191051</v>
      </c>
      <c r="Q84" t="s">
        <v>189</v>
      </c>
      <c r="R84" t="s">
        <v>279</v>
      </c>
      <c r="S84" s="68" t="s">
        <v>333</v>
      </c>
      <c r="AD84" s="37"/>
      <c r="AE84" s="37"/>
      <c r="AH84" s="37"/>
      <c r="AI84" s="37"/>
      <c r="AJ84" t="s">
        <v>303</v>
      </c>
    </row>
    <row r="85" spans="1:36" s="36" customFormat="1" ht="15" x14ac:dyDescent="0.25">
      <c r="A85">
        <v>2.71</v>
      </c>
      <c r="B85">
        <v>3.43</v>
      </c>
      <c r="C85">
        <v>2.64</v>
      </c>
      <c r="D85" s="20">
        <f t="shared" si="7"/>
        <v>3.9336758329152399E-2</v>
      </c>
      <c r="E85" s="17">
        <f>IF(OR($A85="",$B85="",$C85=""),"",A85*'MPTO_working_3-way'!$I84)</f>
        <v>2.8147053916661755</v>
      </c>
      <c r="F85" s="21">
        <f>IF(OR($A85="",$B85="",$C85=""),"",B85*'MPTO_working_3-way'!$I84)</f>
        <v>3.5625237983081117</v>
      </c>
      <c r="G85" s="22">
        <f>IF(OR($A85="",$B85="",$C85=""),"",C85*'MPTO_working_3-way'!$I84)</f>
        <v>2.7420008243537652</v>
      </c>
      <c r="H85" s="17"/>
      <c r="I85" s="21"/>
      <c r="J85" s="22"/>
      <c r="K85" s="17"/>
      <c r="L85" s="21"/>
      <c r="M85" s="22"/>
      <c r="N85" s="23">
        <f t="shared" si="8"/>
        <v>35.527696893636396</v>
      </c>
      <c r="O85" s="24">
        <f t="shared" si="9"/>
        <v>28.069987924709807</v>
      </c>
      <c r="P85" s="24">
        <f t="shared" si="10"/>
        <v>36.469719159755542</v>
      </c>
      <c r="Q85" t="s">
        <v>250</v>
      </c>
      <c r="R85" t="s">
        <v>281</v>
      </c>
      <c r="S85" s="68" t="s">
        <v>333</v>
      </c>
      <c r="AD85" s="37"/>
      <c r="AE85" s="37"/>
      <c r="AH85" s="37"/>
      <c r="AI85" s="37"/>
      <c r="AJ85" t="s">
        <v>303</v>
      </c>
    </row>
    <row r="86" spans="1:36" s="36" customFormat="1" ht="15" x14ac:dyDescent="0.25">
      <c r="A86">
        <v>1.58</v>
      </c>
      <c r="B86">
        <v>3.76</v>
      </c>
      <c r="C86">
        <v>5.89</v>
      </c>
      <c r="D86" s="20">
        <f t="shared" si="7"/>
        <v>6.8648126140568699E-2</v>
      </c>
      <c r="E86" s="17">
        <f>IF(OR($A86="",$B86="",$C86=""),"",A86*'MPTO_working_3-way'!$I85)</f>
        <v>1.6407203666271608</v>
      </c>
      <c r="F86" s="21">
        <f>IF(OR($A86="",$B86="",$C86=""),"",B86*'MPTO_working_3-way'!$I85)</f>
        <v>3.9044991003279268</v>
      </c>
      <c r="G86" s="22">
        <f>IF(OR($A86="",$B86="",$C86=""),"",C86*'MPTO_working_3-way'!$I85)</f>
        <v>6.1163563034392254</v>
      </c>
      <c r="H86" s="17"/>
      <c r="I86" s="21"/>
      <c r="J86" s="22"/>
      <c r="K86" s="17"/>
      <c r="L86" s="21"/>
      <c r="M86" s="22"/>
      <c r="N86" s="23">
        <f t="shared" si="8"/>
        <v>60.948838104308187</v>
      </c>
      <c r="O86" s="24">
        <f t="shared" si="9"/>
        <v>25.611479841703975</v>
      </c>
      <c r="P86" s="24">
        <f t="shared" si="10"/>
        <v>16.349603430357714</v>
      </c>
      <c r="Q86" t="s">
        <v>282</v>
      </c>
      <c r="R86" t="s">
        <v>149</v>
      </c>
      <c r="S86" s="68" t="s">
        <v>333</v>
      </c>
      <c r="AD86" s="37"/>
      <c r="AE86" s="37"/>
      <c r="AH86" s="37"/>
      <c r="AI86" s="37"/>
      <c r="AJ86" t="s">
        <v>299</v>
      </c>
    </row>
    <row r="87" spans="1:36" s="36" customFormat="1" ht="15" x14ac:dyDescent="0.25">
      <c r="A87">
        <v>1.92</v>
      </c>
      <c r="B87">
        <v>3.4</v>
      </c>
      <c r="C87">
        <v>4.34</v>
      </c>
      <c r="D87" s="20">
        <f t="shared" si="7"/>
        <v>4.5365726935935768E-2</v>
      </c>
      <c r="E87" s="17">
        <f>IF(OR($A87="",$B87="",$C87=""),"",A87*'MPTO_working_3-way'!$I86)</f>
        <v>1.9955265759919725</v>
      </c>
      <c r="F87" s="21">
        <f>IF(OR($A87="",$B87="",$C87=""),"",B87*'MPTO_working_3-way'!$I86)</f>
        <v>3.5337449783191182</v>
      </c>
      <c r="G87" s="22">
        <f>IF(OR($A87="",$B87="",$C87=""),"",C87*'MPTO_working_3-way'!$I86)</f>
        <v>4.5107215311485209</v>
      </c>
      <c r="H87" s="17"/>
      <c r="I87" s="21"/>
      <c r="J87" s="22"/>
      <c r="K87" s="17"/>
      <c r="L87" s="21"/>
      <c r="M87" s="22"/>
      <c r="N87" s="23">
        <f t="shared" si="8"/>
        <v>50.112086304984537</v>
      </c>
      <c r="O87" s="24">
        <f t="shared" si="9"/>
        <v>28.298589913403028</v>
      </c>
      <c r="P87" s="24">
        <f t="shared" si="10"/>
        <v>22.169402236306524</v>
      </c>
      <c r="Q87" t="s">
        <v>193</v>
      </c>
      <c r="R87" t="s">
        <v>192</v>
      </c>
      <c r="S87" s="68" t="s">
        <v>333</v>
      </c>
      <c r="AD87" s="37"/>
      <c r="AE87" s="37"/>
      <c r="AH87" s="37"/>
      <c r="AI87" s="37"/>
      <c r="AJ87" t="s">
        <v>299</v>
      </c>
    </row>
    <row r="88" spans="1:36" s="36" customFormat="1" ht="15" x14ac:dyDescent="0.25">
      <c r="A88">
        <v>4.67</v>
      </c>
      <c r="B88">
        <v>3.27</v>
      </c>
      <c r="C88">
        <v>1.9</v>
      </c>
      <c r="D88" s="20">
        <f t="shared" si="7"/>
        <v>4.6258949339834654E-2</v>
      </c>
      <c r="E88" s="17">
        <f>IF(OR($A88="",$B88="",$C88=""),"",A88*'MPTO_working_3-way'!$I87)</f>
        <v>4.9905867490764555</v>
      </c>
      <c r="F88" s="21">
        <f>IF(OR($A88="",$B88="",$C88=""),"",B88*'MPTO_working_3-way'!$I87)</f>
        <v>3.4944793724796597</v>
      </c>
      <c r="G88" s="22">
        <f>IF(OR($A88="",$B88="",$C88=""),"",C88*'MPTO_working_3-way'!$I87)</f>
        <v>2.0304314396670806</v>
      </c>
      <c r="H88" s="17"/>
      <c r="I88" s="21"/>
      <c r="J88" s="22"/>
      <c r="K88" s="17"/>
      <c r="L88" s="21"/>
      <c r="M88" s="22"/>
      <c r="N88" s="23">
        <f t="shared" si="8"/>
        <v>20.037724024836503</v>
      </c>
      <c r="O88" s="24">
        <f t="shared" si="9"/>
        <v>28.616566114980575</v>
      </c>
      <c r="P88" s="24">
        <f t="shared" si="10"/>
        <v>49.250616418940247</v>
      </c>
      <c r="Q88" t="s">
        <v>151</v>
      </c>
      <c r="R88" t="s">
        <v>194</v>
      </c>
      <c r="S88" s="68" t="s">
        <v>333</v>
      </c>
      <c r="AD88" s="37"/>
      <c r="AE88" s="37"/>
      <c r="AH88" s="37"/>
      <c r="AI88" s="37"/>
      <c r="AJ88" t="s">
        <v>299</v>
      </c>
    </row>
    <row r="89" spans="1:36" s="36" customFormat="1" ht="15" x14ac:dyDescent="0.25">
      <c r="A89">
        <v>1.9</v>
      </c>
      <c r="B89">
        <v>3.62</v>
      </c>
      <c r="C89">
        <v>4.3899999999999997</v>
      </c>
      <c r="D89" s="20">
        <f t="shared" si="7"/>
        <v>3.0349316198158505E-2</v>
      </c>
      <c r="E89" s="17">
        <f>IF(OR($A89="",$B89="",$C89=""),"",A89*'MPTO_working_3-way'!$I88)</f>
        <v>1.9861948811782779</v>
      </c>
      <c r="F89" s="21">
        <f>IF(OR($A89="",$B89="",$C89=""),"",B89*'MPTO_working_3-way'!$I88)</f>
        <v>3.7842239315080874</v>
      </c>
      <c r="G89" s="22">
        <f>IF(OR($A89="",$B89="",$C89=""),"",C89*'MPTO_working_3-way'!$I88)</f>
        <v>4.5891555412487577</v>
      </c>
      <c r="H89" s="17"/>
      <c r="I89" s="21"/>
      <c r="J89" s="22"/>
      <c r="K89" s="17"/>
      <c r="L89" s="21"/>
      <c r="M89" s="22"/>
      <c r="N89" s="23">
        <f t="shared" si="8"/>
        <v>50.347526794891664</v>
      </c>
      <c r="O89" s="24">
        <f t="shared" si="9"/>
        <v>26.425497489031535</v>
      </c>
      <c r="P89" s="24">
        <f t="shared" si="10"/>
        <v>21.790501346308464</v>
      </c>
      <c r="Q89" t="s">
        <v>262</v>
      </c>
      <c r="R89" t="s">
        <v>286</v>
      </c>
      <c r="S89" s="68" t="s">
        <v>333</v>
      </c>
      <c r="AD89" s="37"/>
      <c r="AE89" s="37"/>
      <c r="AH89" s="37"/>
      <c r="AI89" s="37"/>
      <c r="AJ89" t="s">
        <v>304</v>
      </c>
    </row>
    <row r="90" spans="1:36" s="36" customFormat="1" ht="15" x14ac:dyDescent="0.25">
      <c r="A90">
        <v>2.57</v>
      </c>
      <c r="B90">
        <v>3.38</v>
      </c>
      <c r="C90">
        <v>2.88</v>
      </c>
      <c r="D90" s="20">
        <f t="shared" si="7"/>
        <v>3.2185268753661456E-2</v>
      </c>
      <c r="E90" s="17">
        <f>IF(OR($A90="",$B90="",$C90=""),"",A90*'MPTO_working_3-way'!$I89)</f>
        <v>2.6888854998033751</v>
      </c>
      <c r="F90" s="21">
        <f>IF(OR($A90="",$B90="",$C90=""),"",B90*'MPTO_working_3-way'!$I89)</f>
        <v>3.5363552487686412</v>
      </c>
      <c r="G90" s="22">
        <f>IF(OR($A90="",$B90="",$C90=""),"",C90*'MPTO_working_3-way'!$I89)</f>
        <v>3.0132257740987236</v>
      </c>
      <c r="H90" s="17"/>
      <c r="I90" s="21"/>
      <c r="J90" s="22"/>
      <c r="K90" s="17"/>
      <c r="L90" s="21"/>
      <c r="M90" s="22"/>
      <c r="N90" s="23">
        <f t="shared" si="8"/>
        <v>37.19012951920508</v>
      </c>
      <c r="O90" s="24">
        <f t="shared" si="9"/>
        <v>28.277702030874867</v>
      </c>
      <c r="P90" s="24">
        <f t="shared" si="10"/>
        <v>33.187025300123977</v>
      </c>
      <c r="Q90" t="s">
        <v>288</v>
      </c>
      <c r="R90" t="s">
        <v>198</v>
      </c>
      <c r="S90" s="68" t="s">
        <v>333</v>
      </c>
      <c r="AD90" s="37"/>
      <c r="AE90" s="37"/>
      <c r="AH90" s="37"/>
      <c r="AI90" s="37"/>
      <c r="AJ90" t="s">
        <v>304</v>
      </c>
    </row>
    <row r="91" spans="1:36" s="36" customFormat="1" ht="15" x14ac:dyDescent="0.25">
      <c r="A91">
        <v>2.12</v>
      </c>
      <c r="B91">
        <v>3.64</v>
      </c>
      <c r="C91">
        <v>3.48</v>
      </c>
      <c r="D91" s="20">
        <f t="shared" si="7"/>
        <v>3.3779709771902144E-2</v>
      </c>
      <c r="E91" s="17">
        <f>IF(OR($A91="",$B91="",$C91=""),"",A91*'MPTO_working_3-way'!$I90)</f>
        <v>2.1843405503400963</v>
      </c>
      <c r="F91" s="21">
        <f>IF(OR($A91="",$B91="",$C91=""),"",B91*'MPTO_working_3-way'!$I90)</f>
        <v>3.7504715109612969</v>
      </c>
      <c r="G91" s="22">
        <f>IF(OR($A91="",$B91="",$C91=""),"",C91*'MPTO_working_3-way'!$I90)</f>
        <v>3.5856156203695915</v>
      </c>
      <c r="H91" s="17"/>
      <c r="I91" s="21"/>
      <c r="J91" s="22"/>
      <c r="K91" s="17"/>
      <c r="L91" s="21"/>
      <c r="M91" s="22"/>
      <c r="N91" s="23">
        <f t="shared" si="8"/>
        <v>45.78040726498908</v>
      </c>
      <c r="O91" s="24">
        <f t="shared" si="9"/>
        <v>26.663314121367272</v>
      </c>
      <c r="P91" s="24">
        <f t="shared" si="10"/>
        <v>27.889213621200255</v>
      </c>
      <c r="Q91" t="s">
        <v>289</v>
      </c>
      <c r="R91" t="s">
        <v>260</v>
      </c>
      <c r="S91" s="68" t="s">
        <v>333</v>
      </c>
      <c r="AD91" s="37"/>
      <c r="AE91" s="37"/>
      <c r="AH91" s="37"/>
      <c r="AI91" s="37"/>
      <c r="AJ91" t="s">
        <v>304</v>
      </c>
    </row>
    <row r="92" spans="1:36" s="36" customFormat="1" ht="15" x14ac:dyDescent="0.25">
      <c r="A92">
        <v>3.24</v>
      </c>
      <c r="B92">
        <v>3.29</v>
      </c>
      <c r="C92">
        <v>2.41</v>
      </c>
      <c r="D92" s="20">
        <f t="shared" si="7"/>
        <v>2.7531102425896403E-2</v>
      </c>
      <c r="E92" s="17">
        <f>IF(OR($A92="",$B92="",$C92=""),"",A92*'MPTO_working_3-way'!$I91)</f>
        <v>3.3442802707618635</v>
      </c>
      <c r="F92" s="21">
        <f>IF(OR($A92="",$B92="",$C92=""),"",B92*'MPTO_working_3-way'!$I91)</f>
        <v>3.3958895341995463</v>
      </c>
      <c r="G92" s="22">
        <f>IF(OR($A92="",$B92="",$C92=""),"",C92*'MPTO_working_3-way'!$I91)</f>
        <v>2.4875664976963243</v>
      </c>
      <c r="H92" s="17"/>
      <c r="I92" s="21"/>
      <c r="J92" s="22"/>
      <c r="K92" s="17"/>
      <c r="L92" s="21"/>
      <c r="M92" s="22"/>
      <c r="N92" s="23">
        <f t="shared" si="8"/>
        <v>29.901800059723737</v>
      </c>
      <c r="O92" s="24">
        <f t="shared" si="9"/>
        <v>29.447365408360156</v>
      </c>
      <c r="P92" s="24">
        <f t="shared" si="10"/>
        <v>40.199930370748923</v>
      </c>
      <c r="Q92" t="s">
        <v>292</v>
      </c>
      <c r="R92" t="s">
        <v>290</v>
      </c>
      <c r="S92" s="68" t="s">
        <v>333</v>
      </c>
      <c r="AD92" s="37"/>
      <c r="AE92" s="37"/>
      <c r="AH92" s="37"/>
      <c r="AI92" s="37"/>
      <c r="AJ92" t="s">
        <v>305</v>
      </c>
    </row>
    <row r="93" spans="1:36" s="36" customFormat="1" ht="15" x14ac:dyDescent="0.25">
      <c r="A93">
        <v>7.21</v>
      </c>
      <c r="B93">
        <v>4.3600000000000003</v>
      </c>
      <c r="C93">
        <v>1.51</v>
      </c>
      <c r="D93" s="20">
        <f t="shared" si="7"/>
        <v>3.0305708995386205E-2</v>
      </c>
      <c r="E93" s="17">
        <f>IF(OR($A93="",$B93="",$C93=""),"",A93*'MPTO_working_3-way'!$I92)</f>
        <v>7.4535517074554143</v>
      </c>
      <c r="F93" s="21">
        <f>IF(OR($A93="",$B93="",$C93=""),"",B93*'MPTO_working_3-way'!$I92)</f>
        <v>4.5072795346054937</v>
      </c>
      <c r="G93" s="22">
        <f>IF(OR($A93="",$B93="",$C93=""),"",C93*'MPTO_working_3-way'!$I92)</f>
        <v>1.5610073617555722</v>
      </c>
      <c r="H93" s="17"/>
      <c r="I93" s="21"/>
      <c r="J93" s="22"/>
      <c r="K93" s="17"/>
      <c r="L93" s="21"/>
      <c r="M93" s="22"/>
      <c r="N93" s="23">
        <f t="shared" si="8"/>
        <v>13.416422656594037</v>
      </c>
      <c r="O93" s="24">
        <f t="shared" si="9"/>
        <v>22.186331961936471</v>
      </c>
      <c r="P93" s="24">
        <f t="shared" si="10"/>
        <v>64.061196923207291</v>
      </c>
      <c r="Q93" t="s">
        <v>204</v>
      </c>
      <c r="R93" t="s">
        <v>264</v>
      </c>
      <c r="S93" s="68" t="s">
        <v>333</v>
      </c>
      <c r="AD93" s="37"/>
      <c r="AE93" s="37"/>
      <c r="AH93" s="37"/>
      <c r="AI93" s="37"/>
      <c r="AJ93" t="s">
        <v>305</v>
      </c>
    </row>
    <row r="94" spans="1:36" s="36" customFormat="1" ht="15" x14ac:dyDescent="0.25">
      <c r="A94">
        <v>2.61</v>
      </c>
      <c r="B94">
        <v>3.68</v>
      </c>
      <c r="C94">
        <v>2.68</v>
      </c>
      <c r="D94" s="20">
        <f t="shared" si="7"/>
        <v>2.8015221245098809E-2</v>
      </c>
      <c r="E94" s="17">
        <f>IF(OR($A94="",$B94="",$C94=""),"",A94*'MPTO_working_3-way'!$I93)</f>
        <v>2.6818561773315897</v>
      </c>
      <c r="F94" s="21">
        <f>IF(OR($A94="",$B94="",$C94=""),"",B94*'MPTO_working_3-way'!$I93)</f>
        <v>3.7813144569272987</v>
      </c>
      <c r="G94" s="22">
        <f>IF(OR($A94="",$B94="",$C94=""),"",C94*'MPTO_working_3-way'!$I93)</f>
        <v>2.7537833545014023</v>
      </c>
      <c r="H94" s="17"/>
      <c r="I94" s="21"/>
      <c r="J94" s="22"/>
      <c r="K94" s="17"/>
      <c r="L94" s="21"/>
      <c r="M94" s="22"/>
      <c r="N94" s="23">
        <f t="shared" si="8"/>
        <v>37.287607309165487</v>
      </c>
      <c r="O94" s="24">
        <f t="shared" si="9"/>
        <v>26.445830183946178</v>
      </c>
      <c r="P94" s="24">
        <f t="shared" si="10"/>
        <v>36.313677267508183</v>
      </c>
      <c r="Q94" t="s">
        <v>291</v>
      </c>
      <c r="R94" t="s">
        <v>265</v>
      </c>
      <c r="S94" s="68" t="s">
        <v>333</v>
      </c>
      <c r="AD94" s="37"/>
      <c r="AE94" s="37"/>
      <c r="AH94" s="37"/>
      <c r="AI94" s="37"/>
      <c r="AJ94" t="s">
        <v>305</v>
      </c>
    </row>
    <row r="95" spans="1:36" s="36" customFormat="1" ht="15" x14ac:dyDescent="0.25">
      <c r="A95">
        <v>1.64</v>
      </c>
      <c r="B95">
        <v>4.17</v>
      </c>
      <c r="C95">
        <v>5.57</v>
      </c>
      <c r="D95" s="20">
        <f t="shared" si="7"/>
        <v>2.9097464682718011E-2</v>
      </c>
      <c r="E95" s="17">
        <f>IF(OR($A95="",$B95="",$C95=""),"",A95*'MPTO_working_3-way'!$I94)</f>
        <v>1.6897013627524333</v>
      </c>
      <c r="F95" s="21">
        <f>IF(OR($A95="",$B95="",$C95=""),"",B95*'MPTO_working_3-way'!$I94)</f>
        <v>4.2963748065107605</v>
      </c>
      <c r="G95" s="22">
        <f>IF(OR($A95="",$B95="",$C95=""),"",C95*'MPTO_working_3-way'!$I94)</f>
        <v>5.7388027991043016</v>
      </c>
      <c r="H95" s="17"/>
      <c r="I95" s="21"/>
      <c r="J95" s="22"/>
      <c r="K95" s="17"/>
      <c r="L95" s="21"/>
      <c r="M95" s="22"/>
      <c r="N95" s="23">
        <f t="shared" si="8"/>
        <v>59.182055601295922</v>
      </c>
      <c r="O95" s="24">
        <f t="shared" si="9"/>
        <v>23.275436735281847</v>
      </c>
      <c r="P95" s="24">
        <f t="shared" si="10"/>
        <v>17.425237196790899</v>
      </c>
      <c r="Q95" t="s">
        <v>202</v>
      </c>
      <c r="R95" t="s">
        <v>295</v>
      </c>
      <c r="S95" s="68" t="s">
        <v>333</v>
      </c>
      <c r="AD95" s="37"/>
      <c r="AE95" s="37"/>
      <c r="AH95" s="37"/>
      <c r="AI95" s="37"/>
      <c r="AJ95" t="s">
        <v>305</v>
      </c>
    </row>
    <row r="96" spans="1:36" s="36" customFormat="1" ht="15" x14ac:dyDescent="0.25">
      <c r="A96">
        <v>2.34</v>
      </c>
      <c r="B96">
        <v>3.57</v>
      </c>
      <c r="C96">
        <v>2.98</v>
      </c>
      <c r="D96" s="20">
        <f t="shared" si="7"/>
        <v>4.303294196701235E-2</v>
      </c>
      <c r="E96" s="17">
        <f>IF(OR($A96="",$B96="",$C96=""),"",A96*'MPTO_working_3-way'!$I95)</f>
        <v>2.4055556177135311</v>
      </c>
      <c r="F96" s="21">
        <f>IF(OR($A96="",$B96="",$C96=""),"",B96*'MPTO_working_3-way'!$I95)</f>
        <v>3.6700143398450025</v>
      </c>
      <c r="G96" s="22">
        <f>IF(OR($A96="",$B96="",$C96=""),"",C96*'MPTO_working_3-way'!$I95)</f>
        <v>3.0634853593103943</v>
      </c>
      <c r="H96" s="17"/>
      <c r="I96" s="21"/>
      <c r="J96" s="22"/>
      <c r="K96" s="17"/>
      <c r="L96" s="21"/>
      <c r="M96" s="22"/>
      <c r="N96" s="23">
        <f t="shared" si="8"/>
        <v>41.570437724923401</v>
      </c>
      <c r="O96" s="24">
        <f t="shared" si="9"/>
        <v>27.247849937344753</v>
      </c>
      <c r="P96" s="24">
        <f t="shared" si="10"/>
        <v>32.642558481986832</v>
      </c>
      <c r="Q96" t="s">
        <v>317</v>
      </c>
      <c r="R96" t="s">
        <v>314</v>
      </c>
      <c r="S96" s="68" t="s">
        <v>333</v>
      </c>
      <c r="AD96" s="37"/>
      <c r="AE96" s="37"/>
      <c r="AH96" s="37"/>
      <c r="AI96" s="37"/>
      <c r="AJ96" t="s">
        <v>319</v>
      </c>
    </row>
    <row r="97" spans="1:36" s="36" customFormat="1" ht="15" x14ac:dyDescent="0.25">
      <c r="A97">
        <v>1.81</v>
      </c>
      <c r="B97">
        <v>3.93</v>
      </c>
      <c r="C97">
        <v>4.1900000000000004</v>
      </c>
      <c r="D97" s="20">
        <f t="shared" si="7"/>
        <v>4.560259854082882E-2</v>
      </c>
      <c r="E97" s="17">
        <f>IF(OR($A97="",$B97="",$C97=""),"",A97*'MPTO_working_3-way'!$I96)</f>
        <v>1.8626664110757196</v>
      </c>
      <c r="F97" s="21">
        <f>IF(OR($A97="",$B97="",$C97=""),"",B97*'MPTO_working_3-way'!$I96)</f>
        <v>4.0443530362030815</v>
      </c>
      <c r="G97" s="22">
        <f>IF(OR($A97="",$B97="",$C97=""),"",C97*'MPTO_working_3-way'!$I96)</f>
        <v>4.3119183770205884</v>
      </c>
      <c r="H97" s="17"/>
      <c r="I97" s="21"/>
      <c r="J97" s="22"/>
      <c r="K97" s="17"/>
      <c r="L97" s="21"/>
      <c r="M97" s="22"/>
      <c r="N97" s="23">
        <f t="shared" si="8"/>
        <v>53.686478376043944</v>
      </c>
      <c r="O97" s="24">
        <f t="shared" si="9"/>
        <v>24.725833552325586</v>
      </c>
      <c r="P97" s="24">
        <f t="shared" si="10"/>
        <v>23.191533618291061</v>
      </c>
      <c r="Q97" t="s">
        <v>313</v>
      </c>
      <c r="R97" t="s">
        <v>307</v>
      </c>
      <c r="S97" s="68" t="s">
        <v>333</v>
      </c>
      <c r="AD97" s="37"/>
      <c r="AE97" s="37"/>
      <c r="AH97" s="37"/>
      <c r="AI97" s="37"/>
      <c r="AJ97" t="s">
        <v>319</v>
      </c>
    </row>
    <row r="98" spans="1:36" s="36" customFormat="1" ht="15" x14ac:dyDescent="0.25">
      <c r="A98">
        <v>1.93</v>
      </c>
      <c r="B98">
        <v>3.82</v>
      </c>
      <c r="C98">
        <v>3.73</v>
      </c>
      <c r="D98" s="20">
        <f t="shared" si="7"/>
        <v>4.8011334483256896E-2</v>
      </c>
      <c r="E98" s="17">
        <f>IF(OR($A98="",$B98="",$C98=""),"",A98*'MPTO_working_3-way'!$I97)</f>
        <v>2.0130535779963337</v>
      </c>
      <c r="F98" s="21">
        <f>IF(OR($A98="",$B98="",$C98=""),"",B98*'MPTO_working_3-way'!$I97)</f>
        <v>3.9843858383139872</v>
      </c>
      <c r="G98" s="22">
        <f>IF(OR($A98="",$B98="",$C98=""),"",C98*'MPTO_working_3-way'!$I97)</f>
        <v>3.8905128735369559</v>
      </c>
      <c r="H98" s="17"/>
      <c r="I98" s="21"/>
      <c r="J98" s="22"/>
      <c r="K98" s="17"/>
      <c r="L98" s="21"/>
      <c r="M98" s="22"/>
      <c r="N98" s="23">
        <f t="shared" si="8"/>
        <v>49.675776687242312</v>
      </c>
      <c r="O98" s="24">
        <f t="shared" si="9"/>
        <v>25.097970944077918</v>
      </c>
      <c r="P98" s="24">
        <f t="shared" si="10"/>
        <v>25.70355201243369</v>
      </c>
      <c r="Q98" t="s">
        <v>315</v>
      </c>
      <c r="R98" t="s">
        <v>316</v>
      </c>
      <c r="S98" s="68" t="s">
        <v>333</v>
      </c>
      <c r="AD98" s="37"/>
      <c r="AE98" s="37"/>
      <c r="AH98" s="37"/>
      <c r="AI98" s="37"/>
      <c r="AJ98" t="s">
        <v>319</v>
      </c>
    </row>
    <row r="99" spans="1:36" s="36" customFormat="1" ht="15" x14ac:dyDescent="0.25">
      <c r="A99">
        <v>1.51</v>
      </c>
      <c r="B99">
        <v>4.7</v>
      </c>
      <c r="C99">
        <v>6.45</v>
      </c>
      <c r="D99" s="20">
        <f t="shared" si="7"/>
        <v>3.0056372765870032E-2</v>
      </c>
      <c r="E99" s="17">
        <f>IF(OR($A99="",$B99="",$C99=""),"",A99*'MPTO_working_3-way'!$I98)</f>
        <v>1.5788599237966516</v>
      </c>
      <c r="F99" s="21">
        <f>IF(OR($A99="",$B99="",$C99=""),"",B99*'MPTO_working_3-way'!$I98)</f>
        <v>4.9143322131418961</v>
      </c>
      <c r="G99" s="22">
        <f>IF(OR($A99="",$B99="",$C99=""),"",C99*'MPTO_working_3-way'!$I98)</f>
        <v>6.7441367605883462</v>
      </c>
      <c r="H99" s="17"/>
      <c r="I99" s="21"/>
      <c r="J99" s="22"/>
      <c r="K99" s="17"/>
      <c r="L99" s="21"/>
      <c r="M99" s="22"/>
      <c r="N99" s="23">
        <f t="shared" si="8"/>
        <v>63.336841028640514</v>
      </c>
      <c r="O99" s="24">
        <f t="shared" si="9"/>
        <v>20.348644670903653</v>
      </c>
      <c r="P99" s="24">
        <f t="shared" si="10"/>
        <v>14.827694566394911</v>
      </c>
      <c r="Q99" t="s">
        <v>110</v>
      </c>
      <c r="R99" t="s">
        <v>137</v>
      </c>
      <c r="S99" s="68" t="s">
        <v>333</v>
      </c>
      <c r="AD99" s="37"/>
      <c r="AE99" s="37"/>
      <c r="AH99" s="37"/>
      <c r="AI99" s="37"/>
      <c r="AJ99" t="s">
        <v>127</v>
      </c>
    </row>
    <row r="100" spans="1:36" s="36" customFormat="1" ht="15" x14ac:dyDescent="0.25">
      <c r="A100">
        <v>2.23</v>
      </c>
      <c r="B100">
        <v>3.43</v>
      </c>
      <c r="C100">
        <v>3.49</v>
      </c>
      <c r="D100" s="20">
        <f t="shared" si="7"/>
        <v>2.6508634067313963E-2</v>
      </c>
      <c r="E100" s="17">
        <f>IF(OR($A100="",$B100="",$C100=""),"",A100*'MPTO_working_3-way'!$I99)</f>
        <v>2.3370652758976629</v>
      </c>
      <c r="F100" s="21">
        <f>IF(OR($A100="",$B100="",$C100=""),"",B100*'MPTO_working_3-way'!$I99)</f>
        <v>3.5946788772775715</v>
      </c>
      <c r="G100" s="22">
        <f>IF(OR($A100="",$B100="",$C100=""),"",C100*'MPTO_working_3-way'!$I99)</f>
        <v>3.6575595573465667</v>
      </c>
      <c r="H100" s="17"/>
      <c r="I100" s="21"/>
      <c r="J100" s="22"/>
      <c r="K100" s="17"/>
      <c r="L100" s="21"/>
      <c r="M100" s="22"/>
      <c r="N100" s="23">
        <f t="shared" si="8"/>
        <v>42.788706430799273</v>
      </c>
      <c r="O100" s="24">
        <f t="shared" si="9"/>
        <v>27.818896600782029</v>
      </c>
      <c r="P100" s="24">
        <f t="shared" si="10"/>
        <v>27.340634768103833</v>
      </c>
      <c r="Q100" t="s">
        <v>85</v>
      </c>
      <c r="R100" t="s">
        <v>272</v>
      </c>
      <c r="S100" s="68" t="s">
        <v>333</v>
      </c>
      <c r="AD100" s="37"/>
      <c r="AE100" s="37"/>
      <c r="AH100" s="37"/>
      <c r="AI100" s="37"/>
      <c r="AJ100" t="s">
        <v>127</v>
      </c>
    </row>
    <row r="101" spans="1:36" s="36" customFormat="1" ht="15" x14ac:dyDescent="0.25">
      <c r="A101">
        <v>1.54</v>
      </c>
      <c r="B101">
        <v>4.46</v>
      </c>
      <c r="C101">
        <v>6.33</v>
      </c>
      <c r="D101" s="20">
        <f t="shared" si="7"/>
        <v>3.1543779083787138E-2</v>
      </c>
      <c r="E101" s="17">
        <f>IF(OR($A101="",$B101="",$C101=""),"",A101*'MPTO_working_3-way'!$I100)</f>
        <v>1.5862868140594399</v>
      </c>
      <c r="F101" s="21">
        <f>IF(OR($A101="",$B101="",$C101=""),"",B101*'MPTO_working_3-way'!$I100)</f>
        <v>4.59405142253578</v>
      </c>
      <c r="G101" s="22">
        <f>IF(OR($A101="",$B101="",$C101=""),"",C101*'MPTO_working_3-way'!$I100)</f>
        <v>6.5202568396079572</v>
      </c>
      <c r="H101" s="17"/>
      <c r="I101" s="21"/>
      <c r="J101" s="22"/>
      <c r="K101" s="17"/>
      <c r="L101" s="21"/>
      <c r="M101" s="22"/>
      <c r="N101" s="23">
        <f t="shared" si="8"/>
        <v>63.040302115411073</v>
      </c>
      <c r="O101" s="24">
        <f t="shared" si="9"/>
        <v>21.767279205769743</v>
      </c>
      <c r="P101" s="24">
        <f t="shared" si="10"/>
        <v>15.336819156039978</v>
      </c>
      <c r="Q101" t="s">
        <v>271</v>
      </c>
      <c r="R101" t="s">
        <v>135</v>
      </c>
      <c r="S101" s="68" t="s">
        <v>333</v>
      </c>
      <c r="AD101" s="37"/>
      <c r="AE101" s="37"/>
      <c r="AH101" s="37"/>
      <c r="AI101" s="37"/>
      <c r="AJ101" t="s">
        <v>127</v>
      </c>
    </row>
    <row r="102" spans="1:36" s="36" customFormat="1" ht="15" x14ac:dyDescent="0.25">
      <c r="A102">
        <v>1.56</v>
      </c>
      <c r="B102">
        <v>4.51</v>
      </c>
      <c r="C102">
        <v>5.92</v>
      </c>
      <c r="D102" s="20">
        <f t="shared" si="7"/>
        <v>3.1674049966732731E-2</v>
      </c>
      <c r="E102" s="17">
        <f>IF(OR($A102="",$B102="",$C102=""),"",A102*'MPTO_working_3-way'!$I101)</f>
        <v>1.6013534691450098</v>
      </c>
      <c r="F102" s="21">
        <f>IF(OR($A102="",$B102="",$C102=""),"",B102*'MPTO_working_3-way'!$I101)</f>
        <v>4.6295539396435856</v>
      </c>
      <c r="G102" s="22">
        <f>IF(OR($A102="",$B102="",$C102=""),"",C102*'MPTO_working_3-way'!$I101)</f>
        <v>6.0769311136784987</v>
      </c>
      <c r="H102" s="17"/>
      <c r="I102" s="21"/>
      <c r="J102" s="22"/>
      <c r="K102" s="17"/>
      <c r="L102" s="21"/>
      <c r="M102" s="22"/>
      <c r="N102" s="23">
        <f t="shared" si="8"/>
        <v>62.447174797324244</v>
      </c>
      <c r="O102" s="24">
        <f t="shared" si="9"/>
        <v>21.600353144972466</v>
      </c>
      <c r="P102" s="24">
        <f t="shared" si="10"/>
        <v>16.455674439835445</v>
      </c>
      <c r="Q102" t="s">
        <v>105</v>
      </c>
      <c r="R102" t="s">
        <v>273</v>
      </c>
      <c r="S102" s="68" t="s">
        <v>333</v>
      </c>
      <c r="AD102" s="37"/>
      <c r="AE102" s="37"/>
      <c r="AH102" s="37"/>
      <c r="AI102" s="37"/>
      <c r="AJ102" t="s">
        <v>127</v>
      </c>
    </row>
    <row r="103" spans="1:36" s="36" customFormat="1" ht="15" x14ac:dyDescent="0.25">
      <c r="A103">
        <v>1.73</v>
      </c>
      <c r="B103">
        <v>4.03</v>
      </c>
      <c r="C103">
        <v>4.8899999999999997</v>
      </c>
      <c r="D103" s="20">
        <f t="shared" si="7"/>
        <v>3.0672617402414559E-2</v>
      </c>
      <c r="E103" s="17">
        <f>IF(OR($A103="",$B103="",$C103=""),"",A103*'MPTO_working_3-way'!$I102)</f>
        <v>1.7845707378149518</v>
      </c>
      <c r="F103" s="21">
        <f>IF(OR($A103="",$B103="",$C103=""),"",B103*'MPTO_working_3-way'!$I102)</f>
        <v>4.1571214297076624</v>
      </c>
      <c r="G103" s="22">
        <f>IF(OR($A103="",$B103="",$C103=""),"",C103*'MPTO_working_3-way'!$I102)</f>
        <v>5.0442490797197186</v>
      </c>
      <c r="H103" s="17"/>
      <c r="I103" s="21"/>
      <c r="J103" s="22"/>
      <c r="K103" s="17"/>
      <c r="L103" s="21"/>
      <c r="M103" s="22"/>
      <c r="N103" s="23">
        <f t="shared" si="8"/>
        <v>56.035884642175127</v>
      </c>
      <c r="O103" s="24">
        <f t="shared" si="9"/>
        <v>24.055106806690567</v>
      </c>
      <c r="P103" s="24">
        <f t="shared" si="10"/>
        <v>19.824556325350304</v>
      </c>
      <c r="Q103" t="s">
        <v>208</v>
      </c>
      <c r="R103" t="s">
        <v>107</v>
      </c>
      <c r="S103" s="68" t="s">
        <v>333</v>
      </c>
      <c r="AD103" s="37"/>
      <c r="AE103" s="37"/>
      <c r="AH103" s="37"/>
      <c r="AI103" s="37"/>
      <c r="AJ103" t="s">
        <v>127</v>
      </c>
    </row>
    <row r="104" spans="1:36" s="36" customFormat="1" ht="15" x14ac:dyDescent="0.25">
      <c r="A104">
        <v>1.65</v>
      </c>
      <c r="B104">
        <v>4.03</v>
      </c>
      <c r="C104">
        <v>5.66</v>
      </c>
      <c r="D104" s="20">
        <f t="shared" si="7"/>
        <v>3.0878009106665161E-2</v>
      </c>
      <c r="E104" s="17">
        <f>IF(OR($A104="",$B104="",$C104=""),"",A104*'MPTO_working_3-way'!$I103)</f>
        <v>1.702262182445109</v>
      </c>
      <c r="F104" s="21">
        <f>IF(OR($A104="",$B104="",$C104=""),"",B104*'MPTO_working_3-way'!$I103)</f>
        <v>4.157646421365933</v>
      </c>
      <c r="G104" s="22">
        <f>IF(OR($A104="",$B104="",$C104=""),"",C104*'MPTO_working_3-way'!$I103)</f>
        <v>5.8392751228117072</v>
      </c>
      <c r="H104" s="17"/>
      <c r="I104" s="21"/>
      <c r="J104" s="22"/>
      <c r="K104" s="17"/>
      <c r="L104" s="21"/>
      <c r="M104" s="22"/>
      <c r="N104" s="23">
        <f t="shared" si="8"/>
        <v>58.745357225971617</v>
      </c>
      <c r="O104" s="24">
        <f t="shared" si="9"/>
        <v>24.052069335695574</v>
      </c>
      <c r="P104" s="24">
        <f t="shared" si="10"/>
        <v>17.125413325592433</v>
      </c>
      <c r="Q104" t="s">
        <v>111</v>
      </c>
      <c r="R104" t="s">
        <v>270</v>
      </c>
      <c r="S104" s="68" t="s">
        <v>333</v>
      </c>
      <c r="AD104" s="37"/>
      <c r="AE104" s="37"/>
      <c r="AH104" s="37"/>
      <c r="AI104" s="37"/>
      <c r="AJ104" t="s">
        <v>127</v>
      </c>
    </row>
    <row r="105" spans="1:36" s="36" customFormat="1" ht="15" x14ac:dyDescent="0.25">
      <c r="A105">
        <v>2.89</v>
      </c>
      <c r="B105">
        <v>3.88</v>
      </c>
      <c r="C105">
        <v>2.36</v>
      </c>
      <c r="D105" s="20">
        <f t="shared" si="7"/>
        <v>2.7481533567883298E-2</v>
      </c>
      <c r="E105" s="17">
        <f>IF(OR($A105="",$B105="",$C105=""),"",A105*'MPTO_working_3-way'!$I104)</f>
        <v>2.978643864292978</v>
      </c>
      <c r="F105" s="21">
        <f>IF(OR($A105="",$B105="",$C105=""),"",B105*'MPTO_working_3-way'!$I104)</f>
        <v>3.9990097555213682</v>
      </c>
      <c r="G105" s="22">
        <f>IF(OR($A105="",$B105="",$C105=""),"",C105*'MPTO_working_3-way'!$I104)</f>
        <v>2.4323873770696984</v>
      </c>
      <c r="H105" s="17"/>
      <c r="I105" s="21"/>
      <c r="J105" s="22"/>
      <c r="K105" s="17"/>
      <c r="L105" s="21"/>
      <c r="M105" s="22"/>
      <c r="N105" s="23">
        <f t="shared" si="8"/>
        <v>33.57232504320767</v>
      </c>
      <c r="O105" s="24">
        <f t="shared" si="9"/>
        <v>25.006190560533547</v>
      </c>
      <c r="P105" s="24">
        <f t="shared" si="10"/>
        <v>41.1118726164704</v>
      </c>
      <c r="Q105" t="s">
        <v>106</v>
      </c>
      <c r="R105" t="s">
        <v>108</v>
      </c>
      <c r="S105" s="68" t="s">
        <v>333</v>
      </c>
      <c r="AD105" s="37"/>
      <c r="AE105" s="37"/>
      <c r="AH105" s="37"/>
      <c r="AI105" s="37"/>
      <c r="AJ105" t="s">
        <v>127</v>
      </c>
    </row>
    <row r="106" spans="1:36" s="36" customFormat="1" ht="15" x14ac:dyDescent="0.25">
      <c r="A106">
        <v>2.31</v>
      </c>
      <c r="B106">
        <v>3.48</v>
      </c>
      <c r="C106">
        <v>3.25</v>
      </c>
      <c r="D106" s="20">
        <f t="shared" si="7"/>
        <v>2.7949062431821048E-2</v>
      </c>
      <c r="E106" s="17">
        <f>IF(OR($A106="",$B106="",$C106=""),"",A106*'MPTO_working_3-way'!$I105)</f>
        <v>2.3813282010363968</v>
      </c>
      <c r="F106" s="21">
        <f>IF(OR($A106="",$B106="",$C106=""),"",B106*'MPTO_working_3-way'!$I105)</f>
        <v>3.5874554716911948</v>
      </c>
      <c r="G106" s="22">
        <f>IF(OR($A106="",$B106="",$C106=""),"",C106*'MPTO_working_3-way'!$I105)</f>
        <v>3.3503535295966618</v>
      </c>
      <c r="H106" s="17"/>
      <c r="I106" s="21"/>
      <c r="J106" s="22"/>
      <c r="K106" s="17"/>
      <c r="L106" s="21"/>
      <c r="M106" s="22"/>
      <c r="N106" s="23">
        <f t="shared" si="8"/>
        <v>41.993371579977179</v>
      </c>
      <c r="O106" s="24">
        <f t="shared" si="9"/>
        <v>27.874910445329682</v>
      </c>
      <c r="P106" s="24">
        <f t="shared" si="10"/>
        <v>29.84759641530686</v>
      </c>
      <c r="Q106" t="s">
        <v>109</v>
      </c>
      <c r="R106" t="s">
        <v>102</v>
      </c>
      <c r="S106" s="68" t="s">
        <v>333</v>
      </c>
      <c r="AD106" s="37"/>
      <c r="AE106" s="37"/>
      <c r="AH106" s="37"/>
      <c r="AI106" s="37"/>
      <c r="AJ106" t="s">
        <v>127</v>
      </c>
    </row>
    <row r="107" spans="1:36" s="36" customFormat="1" ht="15" x14ac:dyDescent="0.25">
      <c r="A107">
        <v>2.16</v>
      </c>
      <c r="B107">
        <v>3.59</v>
      </c>
      <c r="C107">
        <v>3.48</v>
      </c>
      <c r="D107" s="20">
        <f t="shared" si="7"/>
        <v>2.8870816835469437E-2</v>
      </c>
      <c r="E107" s="17">
        <f>IF(OR($A107="",$B107="",$C107=""),"",A107*'MPTO_working_3-way'!$I106)</f>
        <v>2.219360112506628</v>
      </c>
      <c r="F107" s="21">
        <f>IF(OR($A107="",$B107="",$C107=""),"",B107*'MPTO_working_3-way'!$I106)</f>
        <v>3.688658705508701</v>
      </c>
      <c r="G107" s="22">
        <f>IF(OR($A107="",$B107="",$C107=""),"",C107*'MPTO_working_3-way'!$I106)</f>
        <v>3.5756357368162339</v>
      </c>
      <c r="H107" s="17"/>
      <c r="I107" s="21"/>
      <c r="J107" s="22"/>
      <c r="K107" s="17"/>
      <c r="L107" s="21"/>
      <c r="M107" s="22"/>
      <c r="N107" s="23">
        <f t="shared" si="8"/>
        <v>45.058032464617142</v>
      </c>
      <c r="O107" s="24">
        <f t="shared" si="9"/>
        <v>27.110125382610871</v>
      </c>
      <c r="P107" s="24">
        <f t="shared" si="10"/>
        <v>27.96705463321064</v>
      </c>
      <c r="Q107" t="s">
        <v>101</v>
      </c>
      <c r="R107" t="s">
        <v>104</v>
      </c>
      <c r="S107" s="68" t="s">
        <v>333</v>
      </c>
      <c r="AD107" s="37"/>
      <c r="AE107" s="37"/>
      <c r="AH107" s="37"/>
      <c r="AI107" s="37"/>
      <c r="AJ107" t="s">
        <v>127</v>
      </c>
    </row>
    <row r="108" spans="1:36" s="36" customFormat="1" ht="15" x14ac:dyDescent="0.25">
      <c r="A108">
        <v>2.93</v>
      </c>
      <c r="B108">
        <v>3.46</v>
      </c>
      <c r="C108">
        <v>2.5099999999999998</v>
      </c>
      <c r="D108" s="20">
        <f t="shared" si="7"/>
        <v>2.8720643870099538E-2</v>
      </c>
      <c r="E108" s="17">
        <f>IF(OR($A108="",$B108="",$C108=""),"",A108*'MPTO_working_3-way'!$I107)</f>
        <v>3.0118907529252357</v>
      </c>
      <c r="F108" s="21">
        <f>IF(OR($A108="",$B108="",$C108=""),"",B108*'MPTO_working_3-way'!$I107)</f>
        <v>3.5567037560141008</v>
      </c>
      <c r="G108" s="22">
        <f>IF(OR($A108="",$B108="",$C108=""),"",C108*'MPTO_working_3-way'!$I107)</f>
        <v>2.5801521467038708</v>
      </c>
      <c r="H108" s="17"/>
      <c r="I108" s="21"/>
      <c r="J108" s="22"/>
      <c r="K108" s="17"/>
      <c r="L108" s="21"/>
      <c r="M108" s="22"/>
      <c r="N108" s="23">
        <f t="shared" si="8"/>
        <v>33.201735455669201</v>
      </c>
      <c r="O108" s="24">
        <f t="shared" si="9"/>
        <v>28.11592048702623</v>
      </c>
      <c r="P108" s="24">
        <f t="shared" si="10"/>
        <v>38.757404336697512</v>
      </c>
      <c r="Q108" t="s">
        <v>274</v>
      </c>
      <c r="R108" t="s">
        <v>103</v>
      </c>
      <c r="S108" s="68" t="s">
        <v>333</v>
      </c>
      <c r="AD108" s="37"/>
      <c r="AE108" s="37"/>
      <c r="AH108" s="37"/>
      <c r="AI108" s="37"/>
      <c r="AJ108" t="s">
        <v>127</v>
      </c>
    </row>
    <row r="109" spans="1:36" s="36" customFormat="1" ht="15" x14ac:dyDescent="0.25">
      <c r="A109">
        <v>2.06</v>
      </c>
      <c r="B109">
        <v>3.29</v>
      </c>
      <c r="C109">
        <v>3.91</v>
      </c>
      <c r="D109" s="20">
        <f t="shared" si="7"/>
        <v>4.5142736688363216E-2</v>
      </c>
      <c r="E109" s="17">
        <f>IF(OR($A109="",$B109="",$C109=""),"",A109*'MPTO_working_3-way'!$I108)</f>
        <v>2.1194738826810671</v>
      </c>
      <c r="F109" s="21">
        <f>IF(OR($A109="",$B109="",$C109=""),"",B109*'MPTO_working_3-way'!$I108)</f>
        <v>3.3849849873886946</v>
      </c>
      <c r="G109" s="22">
        <f>IF(OR($A109="",$B109="",$C109=""),"",C109*'MPTO_working_3-way'!$I108)</f>
        <v>4.0228848938266859</v>
      </c>
      <c r="H109" s="17"/>
      <c r="I109" s="21"/>
      <c r="J109" s="22"/>
      <c r="K109" s="17"/>
      <c r="L109" s="21"/>
      <c r="M109" s="22"/>
      <c r="N109" s="23">
        <f t="shared" si="8"/>
        <v>47.181520290074616</v>
      </c>
      <c r="O109" s="24">
        <f t="shared" si="9"/>
        <v>29.542228509894748</v>
      </c>
      <c r="P109" s="24">
        <f t="shared" si="10"/>
        <v>24.857783068428059</v>
      </c>
      <c r="Q109" t="s">
        <v>87</v>
      </c>
      <c r="R109" t="s">
        <v>77</v>
      </c>
      <c r="S109" s="68" t="s">
        <v>334</v>
      </c>
      <c r="AD109" s="37"/>
      <c r="AE109" s="37"/>
      <c r="AH109" s="37"/>
      <c r="AI109" s="37"/>
      <c r="AJ109" t="s">
        <v>123</v>
      </c>
    </row>
    <row r="110" spans="1:36" s="36" customFormat="1" ht="15" x14ac:dyDescent="0.25">
      <c r="A110">
        <v>2.52</v>
      </c>
      <c r="B110">
        <v>2.97</v>
      </c>
      <c r="C110">
        <v>3.22</v>
      </c>
      <c r="D110" s="20">
        <f t="shared" si="7"/>
        <v>4.4084739736913514E-2</v>
      </c>
      <c r="E110" s="17">
        <f>IF(OR($A110="",$B110="",$C110=""),"",A110*'MPTO_working_3-way'!$I109)</f>
        <v>2.5923760225526506</v>
      </c>
      <c r="F110" s="21">
        <f>IF(OR($A110="",$B110="",$C110=""),"",B110*'MPTO_working_3-way'!$I109)</f>
        <v>3.0553003122941957</v>
      </c>
      <c r="G110" s="22">
        <f>IF(OR($A110="",$B110="",$C110=""),"",C110*'MPTO_working_3-way'!$I109)</f>
        <v>3.3124804732617208</v>
      </c>
      <c r="H110" s="17"/>
      <c r="I110" s="21"/>
      <c r="J110" s="22"/>
      <c r="K110" s="17"/>
      <c r="L110" s="21"/>
      <c r="M110" s="22"/>
      <c r="N110" s="23">
        <f t="shared" si="8"/>
        <v>38.574650872419504</v>
      </c>
      <c r="O110" s="24">
        <f t="shared" si="9"/>
        <v>32.730006800840783</v>
      </c>
      <c r="P110" s="24">
        <f t="shared" si="10"/>
        <v>30.188857204502213</v>
      </c>
      <c r="Q110" t="s">
        <v>119</v>
      </c>
      <c r="R110" t="s">
        <v>81</v>
      </c>
      <c r="S110" s="68" t="s">
        <v>334</v>
      </c>
      <c r="AD110" s="37"/>
      <c r="AE110" s="37"/>
      <c r="AH110" s="37"/>
      <c r="AI110" s="37"/>
      <c r="AJ110" t="s">
        <v>123</v>
      </c>
    </row>
    <row r="111" spans="1:36" s="36" customFormat="1" ht="15" x14ac:dyDescent="0.25">
      <c r="A111">
        <v>2.35</v>
      </c>
      <c r="B111">
        <v>3.12</v>
      </c>
      <c r="C111">
        <v>3.49</v>
      </c>
      <c r="D111" s="20">
        <f t="shared" si="7"/>
        <v>3.2577686695835606E-2</v>
      </c>
      <c r="E111" s="17">
        <f>IF(OR($A111="",$B111="",$C111=""),"",A111*'MPTO_working_3-way'!$I110)</f>
        <v>2.4560854312176534</v>
      </c>
      <c r="F111" s="21">
        <f>IF(OR($A111="",$B111="",$C111=""),"",B111*'MPTO_working_3-way'!$I110)</f>
        <v>3.2608453384676932</v>
      </c>
      <c r="G111" s="22">
        <f>IF(OR($A111="",$B111="",$C111=""),"",C111*'MPTO_working_3-way'!$I110)</f>
        <v>3.6475481510423879</v>
      </c>
      <c r="H111" s="17"/>
      <c r="I111" s="21"/>
      <c r="J111" s="22"/>
      <c r="K111" s="17"/>
      <c r="L111" s="21"/>
      <c r="M111" s="22"/>
      <c r="N111" s="23">
        <f t="shared" si="8"/>
        <v>40.715196112059914</v>
      </c>
      <c r="O111" s="24">
        <f t="shared" si="9"/>
        <v>30.666894507481025</v>
      </c>
      <c r="P111" s="24">
        <f t="shared" si="10"/>
        <v>27.415676465140628</v>
      </c>
      <c r="Q111" t="s">
        <v>220</v>
      </c>
      <c r="R111" t="s">
        <v>121</v>
      </c>
      <c r="S111" s="68" t="s">
        <v>334</v>
      </c>
      <c r="AD111" s="37"/>
      <c r="AE111" s="37"/>
      <c r="AH111" s="37"/>
      <c r="AI111" s="37"/>
      <c r="AJ111" t="s">
        <v>125</v>
      </c>
    </row>
    <row r="112" spans="1:36" s="36" customFormat="1" ht="15" x14ac:dyDescent="0.25">
      <c r="A112">
        <v>1.78</v>
      </c>
      <c r="B112">
        <v>3.76</v>
      </c>
      <c r="C112">
        <v>4.6399999999999997</v>
      </c>
      <c r="D112" s="20">
        <f t="shared" si="7"/>
        <v>4.3272440996809713E-2</v>
      </c>
      <c r="E112" s="17">
        <f>IF(OR($A112="",$B112="",$C112=""),"",A112*'MPTO_working_3-way'!$I111)</f>
        <v>1.858470836731706</v>
      </c>
      <c r="F112" s="21">
        <f>IF(OR($A112="",$B112="",$C112=""),"",B112*'MPTO_working_3-way'!$I111)</f>
        <v>3.9257586214107945</v>
      </c>
      <c r="G112" s="22">
        <f>IF(OR($A112="",$B112="",$C112=""),"",C112*'MPTO_working_3-way'!$I111)</f>
        <v>4.8445531923792782</v>
      </c>
      <c r="H112" s="17"/>
      <c r="I112" s="21"/>
      <c r="J112" s="22"/>
      <c r="K112" s="17"/>
      <c r="L112" s="21"/>
      <c r="M112" s="22"/>
      <c r="N112" s="23">
        <f t="shared" si="8"/>
        <v>53.807677808848112</v>
      </c>
      <c r="O112" s="24">
        <f t="shared" si="9"/>
        <v>25.472783643550439</v>
      </c>
      <c r="P112" s="24">
        <f t="shared" si="10"/>
        <v>20.641738469773632</v>
      </c>
      <c r="Q112" t="s">
        <v>225</v>
      </c>
      <c r="R112" t="s">
        <v>277</v>
      </c>
      <c r="S112" s="68" t="s">
        <v>334</v>
      </c>
      <c r="AD112" s="37"/>
      <c r="AE112" s="37"/>
      <c r="AH112" s="37"/>
      <c r="AI112" s="37"/>
      <c r="AJ112" t="s">
        <v>298</v>
      </c>
    </row>
    <row r="113" spans="1:36" s="36" customFormat="1" ht="15" x14ac:dyDescent="0.25">
      <c r="A113">
        <v>2.48</v>
      </c>
      <c r="B113">
        <v>3.46</v>
      </c>
      <c r="C113">
        <v>2.88</v>
      </c>
      <c r="D113" s="20">
        <f t="shared" si="7"/>
        <v>3.9465369714297704E-2</v>
      </c>
      <c r="E113" s="17">
        <f>IF(OR($A113="",$B113="",$C113=""),"",A113*'MPTO_working_3-way'!$I112)</f>
        <v>2.5607926630056723</v>
      </c>
      <c r="F113" s="21">
        <f>IF(OR($A113="",$B113="",$C113=""),"",B113*'MPTO_working_3-way'!$I112)</f>
        <v>3.572718795967591</v>
      </c>
      <c r="G113" s="22">
        <f>IF(OR($A113="",$B113="",$C113=""),"",C113*'MPTO_working_3-way'!$I112)</f>
        <v>2.9738237376840067</v>
      </c>
      <c r="H113" s="17"/>
      <c r="I113" s="21"/>
      <c r="J113" s="22"/>
      <c r="K113" s="17"/>
      <c r="L113" s="21"/>
      <c r="M113" s="22"/>
      <c r="N113" s="23">
        <f t="shared" si="8"/>
        <v>39.050408666286664</v>
      </c>
      <c r="O113" s="24">
        <f t="shared" si="9"/>
        <v>27.989888292598529</v>
      </c>
      <c r="P113" s="24">
        <f t="shared" si="10"/>
        <v>33.62674079596907</v>
      </c>
      <c r="Q113" t="s">
        <v>322</v>
      </c>
      <c r="R113" t="s">
        <v>146</v>
      </c>
      <c r="S113" s="68" t="s">
        <v>334</v>
      </c>
      <c r="AD113" s="37"/>
      <c r="AE113" s="37"/>
      <c r="AH113" s="37"/>
      <c r="AI113" s="37"/>
      <c r="AJ113" t="s">
        <v>131</v>
      </c>
    </row>
    <row r="114" spans="1:36" s="36" customFormat="1" ht="15" x14ac:dyDescent="0.25">
      <c r="A114">
        <v>2.61</v>
      </c>
      <c r="B114">
        <v>3.2</v>
      </c>
      <c r="C114">
        <v>3.02</v>
      </c>
      <c r="D114" s="20">
        <f t="shared" si="7"/>
        <v>2.6767590266676855E-2</v>
      </c>
      <c r="E114" s="17">
        <f>IF(OR($A114="",$B114="",$C114=""),"",A114*'MPTO_working_3-way'!$I113)</f>
        <v>2.722941071001673</v>
      </c>
      <c r="F114" s="21">
        <f>IF(OR($A114="",$B114="",$C114=""),"",B114*'MPTO_working_3-way'!$I113)</f>
        <v>3.3384718111897911</v>
      </c>
      <c r="G114" s="22">
        <f>IF(OR($A114="",$B114="",$C114=""),"",C114*'MPTO_working_3-way'!$I113)</f>
        <v>3.1506827718103652</v>
      </c>
      <c r="H114" s="17"/>
      <c r="I114" s="21"/>
      <c r="J114" s="22"/>
      <c r="K114" s="17"/>
      <c r="L114" s="21"/>
      <c r="M114" s="22"/>
      <c r="N114" s="23">
        <f t="shared" si="8"/>
        <v>36.724996021751423</v>
      </c>
      <c r="O114" s="24">
        <f t="shared" si="9"/>
        <v>29.953824880240997</v>
      </c>
      <c r="P114" s="24">
        <f t="shared" si="10"/>
        <v>31.739152190983845</v>
      </c>
      <c r="Q114" t="s">
        <v>177</v>
      </c>
      <c r="R114" t="s">
        <v>179</v>
      </c>
      <c r="S114" s="68" t="s">
        <v>334</v>
      </c>
      <c r="AD114" s="37"/>
      <c r="AE114" s="37"/>
      <c r="AH114" s="37"/>
      <c r="AI114" s="37"/>
      <c r="AJ114" t="s">
        <v>301</v>
      </c>
    </row>
    <row r="115" spans="1:36" s="65" customFormat="1" ht="15" x14ac:dyDescent="0.25">
      <c r="A115">
        <v>2.11</v>
      </c>
      <c r="B115">
        <v>3.32</v>
      </c>
      <c r="C115">
        <v>3.8</v>
      </c>
      <c r="D115" s="20">
        <f t="shared" si="7"/>
        <v>3.8296363303049974E-2</v>
      </c>
      <c r="E115" s="17">
        <f>IF(OR($A115="",$B115="",$C115=""),"",A115*'MPTO_working_3-way'!$I114)</f>
        <v>2.1932719300971679</v>
      </c>
      <c r="F115" s="21">
        <f>IF(OR($A115="",$B115="",$C115=""),"",B115*'MPTO_working_3-way'!$I114)</f>
        <v>3.4510250274514682</v>
      </c>
      <c r="G115" s="22">
        <f>IF(OR($A115="",$B115="",$C115=""),"",C115*'MPTO_working_3-way'!$I114)</f>
        <v>3.9499684049143311</v>
      </c>
      <c r="H115" s="17"/>
      <c r="I115" s="21"/>
      <c r="J115" s="22"/>
      <c r="K115" s="17"/>
      <c r="L115" s="21"/>
      <c r="M115" s="22"/>
      <c r="N115" s="23">
        <f t="shared" si="8"/>
        <v>45.59398158876256</v>
      </c>
      <c r="O115" s="24">
        <f t="shared" si="9"/>
        <v>28.976897937436448</v>
      </c>
      <c r="P115" s="24">
        <f t="shared" si="10"/>
        <v>25.316658197970789</v>
      </c>
      <c r="Q115" t="s">
        <v>248</v>
      </c>
      <c r="R115" t="s">
        <v>185</v>
      </c>
      <c r="S115" s="68" t="s">
        <v>334</v>
      </c>
      <c r="AD115" s="66"/>
      <c r="AE115" s="66"/>
      <c r="AH115" s="66"/>
      <c r="AI115" s="66"/>
      <c r="AJ115" t="s">
        <v>303</v>
      </c>
    </row>
    <row r="116" spans="1:36" s="36" customFormat="1" ht="15" x14ac:dyDescent="0.25">
      <c r="A116">
        <v>4.21</v>
      </c>
      <c r="B116">
        <v>3.21</v>
      </c>
      <c r="C116">
        <v>2.0099999999999998</v>
      </c>
      <c r="D116" s="20">
        <f t="shared" si="7"/>
        <v>4.6568608773125408E-2</v>
      </c>
      <c r="E116" s="17">
        <f>IF(OR($A116="",$B116="",$C116=""),"",A116*'MPTO_working_3-way'!$I115)</f>
        <v>4.3226915550227094</v>
      </c>
      <c r="F116" s="21">
        <f>IF(OR($A116="",$B116="",$C116=""),"",B116*'MPTO_working_3-way'!$I115)</f>
        <v>3.2959239647560326</v>
      </c>
      <c r="G116" s="22">
        <f>IF(OR($A116="",$B116="",$C116=""),"",C116*'MPTO_working_3-way'!$I115)</f>
        <v>2.0638028564360202</v>
      </c>
      <c r="H116" s="17"/>
      <c r="I116" s="21"/>
      <c r="J116" s="22"/>
      <c r="K116" s="17"/>
      <c r="L116" s="21"/>
      <c r="M116" s="22"/>
      <c r="N116" s="23">
        <f t="shared" si="8"/>
        <v>23.133734787023137</v>
      </c>
      <c r="O116" s="24">
        <f t="shared" si="9"/>
        <v>30.340505748712594</v>
      </c>
      <c r="P116" s="24">
        <f t="shared" si="10"/>
        <v>48.454240524063394</v>
      </c>
      <c r="Q116" t="s">
        <v>254</v>
      </c>
      <c r="R116" t="s">
        <v>285</v>
      </c>
      <c r="S116" s="68" t="s">
        <v>334</v>
      </c>
      <c r="AD116" s="37"/>
      <c r="AE116" s="37"/>
      <c r="AH116" s="37"/>
      <c r="AI116" s="37"/>
      <c r="AJ116" t="s">
        <v>299</v>
      </c>
    </row>
    <row r="117" spans="1:36" s="36" customFormat="1" ht="15" x14ac:dyDescent="0.25">
      <c r="A117">
        <v>1.33</v>
      </c>
      <c r="B117">
        <v>4.97</v>
      </c>
      <c r="C117">
        <v>10.25</v>
      </c>
      <c r="D117" s="20">
        <f t="shared" si="7"/>
        <v>5.0647918318641016E-2</v>
      </c>
      <c r="E117" s="17">
        <f>IF(OR($A117="",$B117="",$C117=""),"",A117*'MPTO_working_3-way'!$I116)</f>
        <v>1.3809341631930565</v>
      </c>
      <c r="F117" s="21">
        <f>IF(OR($A117="",$B117="",$C117=""),"",B117*'MPTO_working_3-way'!$I116)</f>
        <v>5.1603329256161583</v>
      </c>
      <c r="G117" s="22">
        <f>IF(OR($A117="",$B117="",$C117=""),"",C117*'MPTO_working_3-way'!$I116)</f>
        <v>10.642537723856263</v>
      </c>
      <c r="H117" s="17"/>
      <c r="I117" s="21"/>
      <c r="J117" s="22"/>
      <c r="K117" s="17"/>
      <c r="L117" s="21"/>
      <c r="M117" s="22"/>
      <c r="N117" s="23">
        <f t="shared" si="8"/>
        <v>72.414748411159309</v>
      </c>
      <c r="O117" s="24">
        <f t="shared" si="9"/>
        <v>19.378594645239815</v>
      </c>
      <c r="P117" s="24">
        <f t="shared" si="10"/>
        <v>9.39625515969189</v>
      </c>
      <c r="Q117" t="s">
        <v>284</v>
      </c>
      <c r="R117" t="s">
        <v>257</v>
      </c>
      <c r="S117" s="68" t="s">
        <v>334</v>
      </c>
      <c r="AD117" s="37"/>
      <c r="AE117" s="37"/>
      <c r="AH117" s="37"/>
      <c r="AI117" s="37"/>
      <c r="AJ117" t="s">
        <v>299</v>
      </c>
    </row>
    <row r="118" spans="1:36" s="36" customFormat="1" ht="15" x14ac:dyDescent="0.25">
      <c r="A118">
        <v>2.52</v>
      </c>
      <c r="B118">
        <v>3.27</v>
      </c>
      <c r="C118">
        <v>3.02</v>
      </c>
      <c r="D118" s="20">
        <f t="shared" si="7"/>
        <v>3.376162219348311E-2</v>
      </c>
      <c r="E118" s="17">
        <f>IF(OR($A118="",$B118="",$C118=""),"",A118*'MPTO_working_3-way'!$I117)</f>
        <v>2.6373528941082762</v>
      </c>
      <c r="F118" s="21">
        <f>IF(OR($A118="",$B118="",$C118=""),"",B118*'MPTO_working_3-way'!$I117)</f>
        <v>3.4222793506881199</v>
      </c>
      <c r="G118" s="22">
        <f>IF(OR($A118="",$B118="",$C118=""),"",C118*'MPTO_working_3-way'!$I117)</f>
        <v>3.1606371984948387</v>
      </c>
      <c r="H118" s="17"/>
      <c r="I118" s="21"/>
      <c r="J118" s="22"/>
      <c r="K118" s="17"/>
      <c r="L118" s="21"/>
      <c r="M118" s="22"/>
      <c r="N118" s="23">
        <f t="shared" si="8"/>
        <v>37.916806743380967</v>
      </c>
      <c r="O118" s="24">
        <f t="shared" si="9"/>
        <v>29.22029143526607</v>
      </c>
      <c r="P118" s="24">
        <f t="shared" si="10"/>
        <v>31.639189732887434</v>
      </c>
      <c r="Q118" t="s">
        <v>287</v>
      </c>
      <c r="R118" t="s">
        <v>258</v>
      </c>
      <c r="S118" s="68" t="s">
        <v>334</v>
      </c>
      <c r="AD118" s="37"/>
      <c r="AE118" s="37"/>
      <c r="AH118" s="37"/>
      <c r="AI118" s="37"/>
      <c r="AJ118" t="s">
        <v>304</v>
      </c>
    </row>
    <row r="119" spans="1:36" s="36" customFormat="1" ht="15" x14ac:dyDescent="0.25">
      <c r="A119">
        <v>4.91</v>
      </c>
      <c r="B119">
        <v>3.67</v>
      </c>
      <c r="C119">
        <v>1.79</v>
      </c>
      <c r="D119" s="20">
        <f t="shared" si="7"/>
        <v>3.4804769689833259E-2</v>
      </c>
      <c r="E119" s="17">
        <f>IF(OR($A119="",$B119="",$C119=""),"",A119*'MPTO_working_3-way'!$I118)</f>
        <v>5.1586812789445275</v>
      </c>
      <c r="F119" s="21">
        <f>IF(OR($A119="",$B119="",$C119=""),"",B119*'MPTO_working_3-way'!$I118)</f>
        <v>3.8558778602294126</v>
      </c>
      <c r="G119" s="22">
        <f>IF(OR($A119="",$B119="",$C119=""),"",C119*'MPTO_working_3-way'!$I118)</f>
        <v>1.8806597737903674</v>
      </c>
      <c r="H119" s="17"/>
      <c r="I119" s="21"/>
      <c r="J119" s="22"/>
      <c r="K119" s="17"/>
      <c r="L119" s="21"/>
      <c r="M119" s="22"/>
      <c r="N119" s="23">
        <f t="shared" si="8"/>
        <v>19.384799058657897</v>
      </c>
      <c r="O119" s="24">
        <f t="shared" si="9"/>
        <v>25.934431438149939</v>
      </c>
      <c r="P119" s="24">
        <f t="shared" si="10"/>
        <v>53.172828702799038</v>
      </c>
      <c r="Q119" t="s">
        <v>263</v>
      </c>
      <c r="R119" t="s">
        <v>259</v>
      </c>
      <c r="S119" s="68" t="s">
        <v>334</v>
      </c>
      <c r="AD119" s="37"/>
      <c r="AE119" s="37"/>
      <c r="AH119" s="37"/>
      <c r="AI119" s="37"/>
      <c r="AJ119" t="s">
        <v>304</v>
      </c>
    </row>
    <row r="120" spans="1:36" s="36" customFormat="1" ht="15" x14ac:dyDescent="0.25">
      <c r="A120">
        <v>4.83</v>
      </c>
      <c r="B120">
        <v>3.8</v>
      </c>
      <c r="C120">
        <v>1.77</v>
      </c>
      <c r="D120" s="20">
        <f t="shared" si="7"/>
        <v>3.5168983623391492E-2</v>
      </c>
      <c r="E120" s="17">
        <f>IF(OR($A120="",$B120="",$C120=""),"",A120*'MPTO_working_3-way'!$I119)</f>
        <v>4.9930686351945237</v>
      </c>
      <c r="F120" s="21">
        <f>IF(OR($A120="",$B120="",$C120=""),"",B120*'MPTO_working_3-way'!$I119)</f>
        <v>3.9282941643352358</v>
      </c>
      <c r="G120" s="22">
        <f>IF(OR($A120="",$B120="",$C120=""),"",C120*'MPTO_working_3-way'!$I119)</f>
        <v>1.829758071282465</v>
      </c>
      <c r="H120" s="17"/>
      <c r="I120" s="21"/>
      <c r="J120" s="22"/>
      <c r="K120" s="17"/>
      <c r="L120" s="21"/>
      <c r="M120" s="22"/>
      <c r="N120" s="23">
        <f t="shared" si="8"/>
        <v>20.027763947631801</v>
      </c>
      <c r="O120" s="24">
        <f t="shared" si="9"/>
        <v>25.456342070279369</v>
      </c>
      <c r="P120" s="24">
        <f t="shared" si="10"/>
        <v>54.652033823198643</v>
      </c>
      <c r="Q120" t="s">
        <v>267</v>
      </c>
      <c r="R120" t="s">
        <v>293</v>
      </c>
      <c r="S120" s="68" t="s">
        <v>334</v>
      </c>
      <c r="AD120" s="37"/>
      <c r="AE120" s="37"/>
      <c r="AH120" s="37"/>
      <c r="AI120" s="37"/>
      <c r="AJ120" t="s">
        <v>305</v>
      </c>
    </row>
    <row r="121" spans="1:36" s="36" customFormat="1" ht="15" x14ac:dyDescent="0.25">
      <c r="A121">
        <v>2.76</v>
      </c>
      <c r="B121">
        <v>3.26</v>
      </c>
      <c r="C121">
        <v>2.74</v>
      </c>
      <c r="D121" s="20">
        <f t="shared" si="7"/>
        <v>3.4030810487013952E-2</v>
      </c>
      <c r="E121" s="17">
        <f>IF(OR($A121="",$B121="",$C121=""),"",A121*'MPTO_working_3-way'!$I120)</f>
        <v>2.8560611643439398</v>
      </c>
      <c r="F121" s="21">
        <f>IF(OR($A121="",$B121="",$C121=""),"",B121*'MPTO_working_3-way'!$I120)</f>
        <v>3.3734635491888563</v>
      </c>
      <c r="G121" s="22">
        <f>IF(OR($A121="",$B121="",$C121=""),"",C121*'MPTO_working_3-way'!$I120)</f>
        <v>2.8353650689501433</v>
      </c>
      <c r="H121" s="17"/>
      <c r="I121" s="21"/>
      <c r="J121" s="22"/>
      <c r="K121" s="17"/>
      <c r="L121" s="21"/>
      <c r="M121" s="22"/>
      <c r="N121" s="23">
        <f t="shared" si="8"/>
        <v>35.013255755316017</v>
      </c>
      <c r="O121" s="24">
        <f t="shared" si="9"/>
        <v>29.643124504500673</v>
      </c>
      <c r="P121" s="24">
        <f t="shared" si="10"/>
        <v>35.268826965208824</v>
      </c>
      <c r="Q121" t="s">
        <v>268</v>
      </c>
      <c r="R121" t="s">
        <v>266</v>
      </c>
      <c r="S121" s="68" t="s">
        <v>334</v>
      </c>
      <c r="AD121" s="37"/>
      <c r="AE121" s="37"/>
      <c r="AH121" s="37"/>
      <c r="AI121" s="37"/>
      <c r="AJ121" t="s">
        <v>305</v>
      </c>
    </row>
    <row r="122" spans="1:36" s="36" customFormat="1" ht="15" x14ac:dyDescent="0.25">
      <c r="A122">
        <v>2.16</v>
      </c>
      <c r="B122">
        <v>3.31</v>
      </c>
      <c r="C122">
        <v>3.73</v>
      </c>
      <c r="D122" s="20">
        <f t="shared" si="7"/>
        <v>3.3174281333648858E-2</v>
      </c>
      <c r="E122" s="17">
        <f>IF(OR($A122="",$B122="",$C122=""),"",A122*'MPTO_working_3-way'!$I121)</f>
        <v>2.2359650046265256</v>
      </c>
      <c r="F122" s="21">
        <f>IF(OR($A122="",$B122="",$C122=""),"",B122*'MPTO_working_3-way'!$I121)</f>
        <v>3.426409335793426</v>
      </c>
      <c r="G122" s="22">
        <f>IF(OR($A122="",$B122="",$C122=""),"",C122*'MPTO_working_3-way'!$I121)</f>
        <v>3.8611803089152503</v>
      </c>
      <c r="H122" s="17"/>
      <c r="I122" s="21"/>
      <c r="J122" s="22"/>
      <c r="K122" s="17"/>
      <c r="L122" s="21"/>
      <c r="M122" s="22"/>
      <c r="N122" s="23">
        <f t="shared" si="8"/>
        <v>44.72341910230525</v>
      </c>
      <c r="O122" s="24">
        <f t="shared" si="9"/>
        <v>29.18507107582457</v>
      </c>
      <c r="P122" s="24">
        <f t="shared" si="10"/>
        <v>25.898816423855049</v>
      </c>
      <c r="Q122" t="s">
        <v>269</v>
      </c>
      <c r="R122" t="s">
        <v>203</v>
      </c>
      <c r="S122" s="68" t="s">
        <v>334</v>
      </c>
      <c r="AD122" s="37"/>
      <c r="AE122" s="37"/>
      <c r="AH122" s="37"/>
      <c r="AI122" s="37"/>
      <c r="AJ122" t="s">
        <v>305</v>
      </c>
    </row>
    <row r="123" spans="1:36" s="36" customFormat="1" ht="15" x14ac:dyDescent="0.25">
      <c r="A123">
        <v>1.93</v>
      </c>
      <c r="B123">
        <v>3.91</v>
      </c>
      <c r="C123">
        <v>3.84</v>
      </c>
      <c r="D123" s="20">
        <f t="shared" si="7"/>
        <v>3.4305857395898309E-2</v>
      </c>
      <c r="E123" s="17">
        <f>IF(OR($A123="",$B123="",$C123=""),"",A123*'MPTO_working_3-way'!$I122)</f>
        <v>1.9956794642399369</v>
      </c>
      <c r="F123" s="21">
        <f>IF(OR($A123="",$B123="",$C123=""),"",B123*'MPTO_working_3-way'!$I122)</f>
        <v>4.0430604690042244</v>
      </c>
      <c r="G123" s="22">
        <f>IF(OR($A123="",$B123="",$C123=""),"",C123*'MPTO_working_3-way'!$I122)</f>
        <v>3.9706783122701332</v>
      </c>
      <c r="H123" s="17"/>
      <c r="I123" s="21"/>
      <c r="J123" s="22"/>
      <c r="K123" s="17"/>
      <c r="L123" s="21"/>
      <c r="M123" s="22"/>
      <c r="N123" s="23">
        <f t="shared" si="8"/>
        <v>50.108247237030831</v>
      </c>
      <c r="O123" s="24">
        <f t="shared" si="9"/>
        <v>24.733738406002434</v>
      </c>
      <c r="P123" s="24">
        <f t="shared" si="10"/>
        <v>25.184613845695186</v>
      </c>
      <c r="Q123" t="s">
        <v>331</v>
      </c>
      <c r="R123" t="s">
        <v>207</v>
      </c>
      <c r="S123" s="68" t="s">
        <v>334</v>
      </c>
      <c r="AD123" s="37"/>
      <c r="AE123" s="37"/>
      <c r="AH123" s="37"/>
      <c r="AI123" s="37"/>
      <c r="AJ123" t="s">
        <v>127</v>
      </c>
    </row>
    <row r="124" spans="1:36" s="36" customFormat="1" ht="15" x14ac:dyDescent="0.25">
      <c r="A124">
        <v>2.39</v>
      </c>
      <c r="B124">
        <v>3.82</v>
      </c>
      <c r="C124">
        <v>2.88</v>
      </c>
      <c r="D124" s="20">
        <f t="shared" si="7"/>
        <v>2.7412368775268092E-2</v>
      </c>
      <c r="E124" s="17">
        <f>IF(OR($A124="",$B124="",$C124=""),"",A124*'MPTO_working_3-way'!$I123)</f>
        <v>2.4692865323874207</v>
      </c>
      <c r="F124" s="21">
        <f>IF(OR($A124="",$B124="",$C124=""),"",B124*'MPTO_working_3-way'!$I123)</f>
        <v>3.9467257546945387</v>
      </c>
      <c r="G124" s="22">
        <f>IF(OR($A124="",$B124="",$C124=""),"",C124*'MPTO_working_3-way'!$I123)</f>
        <v>2.9755419302409085</v>
      </c>
      <c r="H124" s="17"/>
      <c r="I124" s="21"/>
      <c r="J124" s="22"/>
      <c r="K124" s="17"/>
      <c r="L124" s="21"/>
      <c r="M124" s="22"/>
      <c r="N124" s="23">
        <f t="shared" si="8"/>
        <v>40.497527803432099</v>
      </c>
      <c r="O124" s="24">
        <f t="shared" si="9"/>
        <v>25.337458494817461</v>
      </c>
      <c r="P124" s="24">
        <f t="shared" si="10"/>
        <v>33.607323420209276</v>
      </c>
      <c r="Q124" t="s">
        <v>128</v>
      </c>
      <c r="R124" t="s">
        <v>206</v>
      </c>
      <c r="S124" s="68" t="s">
        <v>334</v>
      </c>
      <c r="AD124" s="37"/>
      <c r="AE124" s="37"/>
      <c r="AH124" s="37"/>
      <c r="AI124" s="37"/>
      <c r="AJ124" t="s">
        <v>127</v>
      </c>
    </row>
    <row r="125" spans="1:36" s="65" customFormat="1" ht="15" x14ac:dyDescent="0.25">
      <c r="A125" s="58">
        <v>2.21</v>
      </c>
      <c r="B125" s="58">
        <v>3.39</v>
      </c>
      <c r="C125" s="58">
        <v>3.37</v>
      </c>
      <c r="D125" s="59">
        <f t="shared" si="7"/>
        <v>4.4209843564778861E-2</v>
      </c>
      <c r="E125" s="60">
        <f>IF(OR($A125="",$B125="",$C125=""),"",A125*'MPTO_working_3-way'!$I124)</f>
        <v>2.2858159448449351</v>
      </c>
      <c r="F125" s="61">
        <f>IF(OR($A125="",$B125="",$C125=""),"",B125*'MPTO_working_3-way'!$I124)</f>
        <v>3.5062968565720953</v>
      </c>
      <c r="G125" s="62">
        <f>IF(OR($A125="",$B125="",$C125=""),"",C125*'MPTO_working_3-way'!$I124)</f>
        <v>3.4856107394241773</v>
      </c>
      <c r="H125" s="60"/>
      <c r="I125" s="61"/>
      <c r="J125" s="62"/>
      <c r="K125" s="60"/>
      <c r="L125" s="61"/>
      <c r="M125" s="62"/>
      <c r="N125" s="63">
        <f t="shared" si="8"/>
        <v>43.748054267240569</v>
      </c>
      <c r="O125" s="64">
        <f t="shared" si="9"/>
        <v>28.520117973628807</v>
      </c>
      <c r="P125" s="64">
        <f t="shared" si="10"/>
        <v>28.689376834006424</v>
      </c>
      <c r="Q125" s="58" t="s">
        <v>120</v>
      </c>
      <c r="R125" s="58" t="s">
        <v>73</v>
      </c>
      <c r="S125" s="69" t="s">
        <v>335</v>
      </c>
      <c r="AD125" s="66"/>
      <c r="AE125" s="66"/>
      <c r="AH125" s="66"/>
      <c r="AI125" s="66"/>
      <c r="AJ125" s="58" t="s">
        <v>123</v>
      </c>
    </row>
    <row r="126" spans="1:36" s="36" customFormat="1" ht="15" x14ac:dyDescent="0.25">
      <c r="A126">
        <v>3.06</v>
      </c>
      <c r="B126">
        <v>3.11</v>
      </c>
      <c r="C126">
        <v>2.6</v>
      </c>
      <c r="D126" s="20">
        <f t="shared" si="7"/>
        <v>3.2956178596428298E-2</v>
      </c>
      <c r="E126" s="17">
        <f>IF(OR($A126="",$B126="",$C126=""),"",A126*'MPTO_working_3-way'!$I125)</f>
        <v>3.1438818484523203</v>
      </c>
      <c r="F126" s="21">
        <f>IF(OR($A126="",$B126="",$C126=""),"",B126*'MPTO_working_3-way'!$I125)</f>
        <v>3.1952524668910836</v>
      </c>
      <c r="G126" s="22">
        <f>IF(OR($A126="",$B126="",$C126=""),"",C126*'MPTO_working_3-way'!$I125)</f>
        <v>2.6712721588156971</v>
      </c>
      <c r="H126" s="17"/>
      <c r="I126" s="21"/>
      <c r="J126" s="22"/>
      <c r="K126" s="17"/>
      <c r="L126" s="21"/>
      <c r="M126" s="22"/>
      <c r="N126" s="23">
        <f t="shared" ref="N126:N189" si="11">(1/E126)* 100</f>
        <v>31.807811113903124</v>
      </c>
      <c r="O126" s="24">
        <f t="shared" ref="O126:O189" si="12">(1/F126)* 100</f>
        <v>31.296431514001142</v>
      </c>
      <c r="P126" s="24">
        <f t="shared" ref="P126:P189" si="13">(1/G126)* 100</f>
        <v>37.435346926362897</v>
      </c>
      <c r="Q126" t="s">
        <v>76</v>
      </c>
      <c r="R126" t="s">
        <v>95</v>
      </c>
      <c r="S126" s="68" t="s">
        <v>341</v>
      </c>
      <c r="AD126" s="37"/>
      <c r="AE126" s="37"/>
      <c r="AH126" s="37"/>
      <c r="AI126" s="37"/>
      <c r="AJ126" t="s">
        <v>123</v>
      </c>
    </row>
    <row r="127" spans="1:36" s="36" customFormat="1" ht="15" x14ac:dyDescent="0.25">
      <c r="A127">
        <v>1.66</v>
      </c>
      <c r="B127">
        <v>4.1500000000000004</v>
      </c>
      <c r="C127">
        <v>5.38</v>
      </c>
      <c r="D127" s="20">
        <f t="shared" si="7"/>
        <v>2.9247099923858988E-2</v>
      </c>
      <c r="E127" s="17">
        <f>IF(OR($A127="",$B127="",$C127=""),"",A127*'MPTO_working_3-way'!$I126)</f>
        <v>1.7333883403175327</v>
      </c>
      <c r="F127" s="21">
        <f>IF(OR($A127="",$B127="",$C127=""),"",B127*'MPTO_working_3-way'!$I126)</f>
        <v>4.3334708507938329</v>
      </c>
      <c r="G127" s="22">
        <f>IF(OR($A127="",$B127="",$C127=""),"",C127*'MPTO_working_3-way'!$I126)</f>
        <v>5.6178489583785103</v>
      </c>
      <c r="H127" s="17"/>
      <c r="I127" s="21"/>
      <c r="J127" s="22"/>
      <c r="K127" s="17"/>
      <c r="L127" s="21"/>
      <c r="M127" s="22"/>
      <c r="N127" s="23">
        <f t="shared" si="11"/>
        <v>57.690476896643595</v>
      </c>
      <c r="O127" s="24">
        <f t="shared" si="12"/>
        <v>23.076190758657429</v>
      </c>
      <c r="P127" s="24">
        <f t="shared" si="13"/>
        <v>17.800407369596346</v>
      </c>
      <c r="Q127" t="s">
        <v>276</v>
      </c>
      <c r="R127" t="s">
        <v>226</v>
      </c>
      <c r="S127" s="68" t="s">
        <v>341</v>
      </c>
      <c r="AD127" s="37"/>
      <c r="AE127" s="37"/>
      <c r="AH127" s="37"/>
      <c r="AI127" s="37"/>
      <c r="AJ127" t="s">
        <v>298</v>
      </c>
    </row>
    <row r="128" spans="1:36" s="36" customFormat="1" ht="15" x14ac:dyDescent="0.25">
      <c r="A128">
        <v>3.94</v>
      </c>
      <c r="B128">
        <v>3.51</v>
      </c>
      <c r="C128">
        <v>2.04</v>
      </c>
      <c r="D128" s="20">
        <f t="shared" si="7"/>
        <v>2.89034699306423E-2</v>
      </c>
      <c r="E128" s="17">
        <f>IF(OR($A128="",$B128="",$C128=""),"",A128*'MPTO_working_3-way'!$I127)</f>
        <v>4.0698473436699274</v>
      </c>
      <c r="F128" s="21">
        <f>IF(OR($A128="",$B128="",$C128=""),"",B128*'MPTO_working_3-way'!$I127)</f>
        <v>3.6256761868734633</v>
      </c>
      <c r="G128" s="22">
        <f>IF(OR($A128="",$B128="",$C128=""),"",C128*'MPTO_working_3-way'!$I127)</f>
        <v>2.1072306043367139</v>
      </c>
      <c r="H128" s="17"/>
      <c r="I128" s="21"/>
      <c r="J128" s="22"/>
      <c r="K128" s="17"/>
      <c r="L128" s="21"/>
      <c r="M128" s="22"/>
      <c r="N128" s="23">
        <f t="shared" si="11"/>
        <v>24.570946169648323</v>
      </c>
      <c r="O128" s="24">
        <f t="shared" si="12"/>
        <v>27.581062082169339</v>
      </c>
      <c r="P128" s="24">
        <f t="shared" si="13"/>
        <v>47.455650935497246</v>
      </c>
      <c r="Q128" t="s">
        <v>325</v>
      </c>
      <c r="R128" t="s">
        <v>323</v>
      </c>
      <c r="S128" s="68" t="s">
        <v>341</v>
      </c>
      <c r="AD128" s="37"/>
      <c r="AE128" s="37"/>
      <c r="AH128" s="37"/>
      <c r="AI128" s="37"/>
      <c r="AJ128" t="s">
        <v>131</v>
      </c>
    </row>
    <row r="129" spans="1:36" s="36" customFormat="1" ht="15" x14ac:dyDescent="0.25">
      <c r="A129">
        <v>2.83</v>
      </c>
      <c r="B129">
        <v>3.41</v>
      </c>
      <c r="C129">
        <v>2.63</v>
      </c>
      <c r="D129" s="20">
        <f t="shared" si="7"/>
        <v>2.6840159306302791E-2</v>
      </c>
      <c r="E129" s="17">
        <f>IF(OR($A129="",$B129="",$C129=""),"",A129*'MPTO_working_3-way'!$I128)</f>
        <v>2.912769292784521</v>
      </c>
      <c r="F129" s="21">
        <f>IF(OR($A129="",$B129="",$C129=""),"",B129*'MPTO_working_3-way'!$I128)</f>
        <v>3.5097326107403592</v>
      </c>
      <c r="G129" s="22">
        <f>IF(OR($A129="",$B129="",$C129=""),"",C129*'MPTO_working_3-way'!$I128)</f>
        <v>2.706919872799749</v>
      </c>
      <c r="H129" s="17"/>
      <c r="I129" s="21"/>
      <c r="J129" s="22"/>
      <c r="K129" s="17"/>
      <c r="L129" s="21"/>
      <c r="M129" s="22"/>
      <c r="N129" s="23">
        <f t="shared" si="11"/>
        <v>34.331589613952211</v>
      </c>
      <c r="O129" s="24">
        <f t="shared" si="12"/>
        <v>28.4921990051275</v>
      </c>
      <c r="P129" s="24">
        <f t="shared" si="13"/>
        <v>36.942356884975204</v>
      </c>
      <c r="Q129" t="s">
        <v>320</v>
      </c>
      <c r="R129" t="s">
        <v>322</v>
      </c>
      <c r="S129" s="68" t="s">
        <v>341</v>
      </c>
      <c r="AD129" s="37"/>
      <c r="AE129" s="37"/>
      <c r="AH129" s="37"/>
      <c r="AI129" s="37"/>
      <c r="AJ129" t="s">
        <v>131</v>
      </c>
    </row>
    <row r="130" spans="1:36" s="36" customFormat="1" ht="15" x14ac:dyDescent="0.25">
      <c r="A130">
        <v>1.69</v>
      </c>
      <c r="B130">
        <v>3.79</v>
      </c>
      <c r="C130">
        <v>5.67</v>
      </c>
      <c r="D130" s="20">
        <f t="shared" si="7"/>
        <v>3.1935062108934043E-2</v>
      </c>
      <c r="E130" s="17">
        <f>IF(OR($A130="",$B130="",$C130=""),"",A130*'MPTO_working_3-way'!$I129)</f>
        <v>1.7388468641827854</v>
      </c>
      <c r="F130" s="21">
        <f>IF(OR($A130="",$B130="",$C130=""),"",B130*'MPTO_working_3-way'!$I129)</f>
        <v>3.8995441510371345</v>
      </c>
      <c r="G130" s="22">
        <f>IF(OR($A130="",$B130="",$C130=""),"",C130*'MPTO_working_3-way'!$I129)</f>
        <v>5.833882674506742</v>
      </c>
      <c r="H130" s="17"/>
      <c r="I130" s="21"/>
      <c r="J130" s="22"/>
      <c r="K130" s="17"/>
      <c r="L130" s="21"/>
      <c r="M130" s="22"/>
      <c r="N130" s="23">
        <f t="shared" si="11"/>
        <v>57.509377081918892</v>
      </c>
      <c r="O130" s="24">
        <f t="shared" si="12"/>
        <v>25.644023025974384</v>
      </c>
      <c r="P130" s="24">
        <f t="shared" si="13"/>
        <v>17.141242904487285</v>
      </c>
      <c r="Q130" t="s">
        <v>130</v>
      </c>
      <c r="R130" t="s">
        <v>145</v>
      </c>
      <c r="S130" s="68" t="s">
        <v>341</v>
      </c>
      <c r="AD130" s="37"/>
      <c r="AE130" s="37"/>
      <c r="AH130" s="37"/>
      <c r="AI130" s="37"/>
      <c r="AJ130" t="s">
        <v>131</v>
      </c>
    </row>
    <row r="131" spans="1:36" s="36" customFormat="1" ht="15" x14ac:dyDescent="0.25">
      <c r="A131">
        <v>4.74</v>
      </c>
      <c r="B131">
        <v>4.16</v>
      </c>
      <c r="C131">
        <v>1.72</v>
      </c>
      <c r="D131" s="20">
        <f t="shared" si="7"/>
        <v>3.2750428356845829E-2</v>
      </c>
      <c r="E131" s="17">
        <f>IF(OR($A131="",$B131="",$C131=""),"",A131*'MPTO_working_3-way'!$I130)</f>
        <v>4.8672223551118758</v>
      </c>
      <c r="F131" s="21">
        <f>IF(OR($A131="",$B131="",$C131=""),"",B131*'MPTO_working_3-way'!$I130)</f>
        <v>4.2716550627142196</v>
      </c>
      <c r="G131" s="22">
        <f>IF(OR($A131="",$B131="",$C131=""),"",C131*'MPTO_working_3-way'!$I130)</f>
        <v>1.7661650740068409</v>
      </c>
      <c r="H131" s="17"/>
      <c r="I131" s="21"/>
      <c r="J131" s="22"/>
      <c r="K131" s="17"/>
      <c r="L131" s="21"/>
      <c r="M131" s="22"/>
      <c r="N131" s="23">
        <f t="shared" si="11"/>
        <v>20.545599256416434</v>
      </c>
      <c r="O131" s="24">
        <f t="shared" si="12"/>
        <v>23.410129921974498</v>
      </c>
      <c r="P131" s="24">
        <f t="shared" si="13"/>
        <v>56.61984911361273</v>
      </c>
      <c r="Q131" t="s">
        <v>172</v>
      </c>
      <c r="R131" t="s">
        <v>174</v>
      </c>
      <c r="S131" s="68" t="s">
        <v>341</v>
      </c>
      <c r="AD131" s="37"/>
      <c r="AE131" s="37"/>
      <c r="AH131" s="37"/>
      <c r="AI131" s="37"/>
      <c r="AJ131" t="s">
        <v>126</v>
      </c>
    </row>
    <row r="132" spans="1:36" s="36" customFormat="1" ht="15" x14ac:dyDescent="0.25">
      <c r="A132">
        <v>2.31</v>
      </c>
      <c r="B132">
        <v>3.44</v>
      </c>
      <c r="C132">
        <v>3.29</v>
      </c>
      <c r="D132" s="20">
        <f t="shared" ref="D132:D195" si="14">IF(OR($A132="",$B132="",$C132=""),"",(1/A132)+(1/B132)+(1/C132)-1)</f>
        <v>2.7549475100192566E-2</v>
      </c>
      <c r="E132" s="17">
        <f>IF(OR($A132="",$B132="",$C132=""),"",A132*'MPTO_working_3-way'!$I131)</f>
        <v>2.3837699934716379</v>
      </c>
      <c r="F132" s="21">
        <f>IF(OR($A132="",$B132="",$C132=""),"",B132*'MPTO_working_3-way'!$I131)</f>
        <v>3.5498566136547329</v>
      </c>
      <c r="G132" s="22">
        <f>IF(OR($A132="",$B132="",$C132=""),"",C132*'MPTO_working_3-way'!$I131)</f>
        <v>3.3950663543383932</v>
      </c>
      <c r="H132" s="17"/>
      <c r="I132" s="21"/>
      <c r="J132" s="22"/>
      <c r="K132" s="17"/>
      <c r="L132" s="21"/>
      <c r="M132" s="22"/>
      <c r="N132" s="23">
        <f t="shared" si="11"/>
        <v>41.950356063658454</v>
      </c>
      <c r="O132" s="24">
        <f t="shared" si="12"/>
        <v>28.170151891584606</v>
      </c>
      <c r="P132" s="24">
        <f t="shared" si="13"/>
        <v>29.454505321292107</v>
      </c>
      <c r="Q132" t="s">
        <v>249</v>
      </c>
      <c r="R132" t="s">
        <v>187</v>
      </c>
      <c r="S132" s="68" t="s">
        <v>341</v>
      </c>
      <c r="AD132" s="37"/>
      <c r="AE132" s="37"/>
      <c r="AH132" s="37"/>
      <c r="AI132" s="37"/>
      <c r="AJ132" t="s">
        <v>303</v>
      </c>
    </row>
    <row r="133" spans="1:36" s="36" customFormat="1" ht="15" x14ac:dyDescent="0.25">
      <c r="A133">
        <v>2.31</v>
      </c>
      <c r="B133">
        <v>3.58</v>
      </c>
      <c r="C133">
        <v>3.16</v>
      </c>
      <c r="D133" s="20">
        <f t="shared" si="14"/>
        <v>2.8685738041511977E-2</v>
      </c>
      <c r="E133" s="17">
        <f>IF(OR($A133="",$B133="",$C133=""),"",A133*'MPTO_working_3-way'!$I132)</f>
        <v>2.385653489504314</v>
      </c>
      <c r="F133" s="21">
        <f>IF(OR($A133="",$B133="",$C133=""),"",B133*'MPTO_working_3-way'!$I132)</f>
        <v>3.6972465335175082</v>
      </c>
      <c r="G133" s="22">
        <f>IF(OR($A133="",$B133="",$C133=""),"",C133*'MPTO_working_3-way'!$I132)</f>
        <v>3.2634913536076331</v>
      </c>
      <c r="H133" s="17"/>
      <c r="I133" s="21"/>
      <c r="J133" s="22"/>
      <c r="K133" s="17"/>
      <c r="L133" s="21"/>
      <c r="M133" s="22"/>
      <c r="N133" s="23">
        <f t="shared" si="11"/>
        <v>41.917235860090393</v>
      </c>
      <c r="O133" s="24">
        <f t="shared" si="12"/>
        <v>27.047154982348825</v>
      </c>
      <c r="P133" s="24">
        <f t="shared" si="13"/>
        <v>30.642030011648352</v>
      </c>
      <c r="Q133" t="s">
        <v>248</v>
      </c>
      <c r="R133" t="s">
        <v>250</v>
      </c>
      <c r="S133" s="68" t="s">
        <v>341</v>
      </c>
      <c r="AD133" s="37"/>
      <c r="AE133" s="37"/>
      <c r="AH133" s="37"/>
      <c r="AI133" s="37"/>
      <c r="AJ133" t="s">
        <v>303</v>
      </c>
    </row>
    <row r="134" spans="1:36" s="36" customFormat="1" ht="15" x14ac:dyDescent="0.25">
      <c r="A134">
        <v>3.06</v>
      </c>
      <c r="B134">
        <v>2.86</v>
      </c>
      <c r="C134">
        <v>2.81</v>
      </c>
      <c r="D134" s="20">
        <f t="shared" si="14"/>
        <v>3.2319621392261189E-2</v>
      </c>
      <c r="E134" s="17">
        <f>IF(OR($A134="",$B134="",$C134=""),"",A134*'MPTO_working_3-way'!$I133)</f>
        <v>3.1443013938065891</v>
      </c>
      <c r="F134" s="21">
        <f>IF(OR($A134="",$B134="",$C134=""),"",B134*'MPTO_working_3-way'!$I133)</f>
        <v>2.9387914987865504</v>
      </c>
      <c r="G134" s="22">
        <f>IF(OR($A134="",$B134="",$C134=""),"",C134*'MPTO_working_3-way'!$I133)</f>
        <v>2.887414025031541</v>
      </c>
      <c r="H134" s="17"/>
      <c r="I134" s="21"/>
      <c r="J134" s="22"/>
      <c r="K134" s="17"/>
      <c r="L134" s="21"/>
      <c r="M134" s="22"/>
      <c r="N134" s="23">
        <f t="shared" si="11"/>
        <v>31.803566985331798</v>
      </c>
      <c r="O134" s="24">
        <f t="shared" si="12"/>
        <v>34.027592648641722</v>
      </c>
      <c r="P134" s="24">
        <f t="shared" si="13"/>
        <v>34.633065827443168</v>
      </c>
      <c r="Q134" t="s">
        <v>149</v>
      </c>
      <c r="R134" t="s">
        <v>191</v>
      </c>
      <c r="S134" s="68" t="s">
        <v>341</v>
      </c>
      <c r="AD134" s="37"/>
      <c r="AE134" s="37"/>
      <c r="AH134" s="37"/>
      <c r="AI134" s="37"/>
      <c r="AJ134" t="s">
        <v>299</v>
      </c>
    </row>
    <row r="135" spans="1:36" s="36" customFormat="1" ht="15" x14ac:dyDescent="0.25">
      <c r="A135">
        <v>5.2</v>
      </c>
      <c r="B135">
        <v>3.22</v>
      </c>
      <c r="C135">
        <v>1.88</v>
      </c>
      <c r="D135" s="20">
        <f t="shared" si="14"/>
        <v>3.4781592135893602E-2</v>
      </c>
      <c r="E135" s="17">
        <f>IF(OR($A135="",$B135="",$C135=""),"",A135*'MPTO_working_3-way'!$I134)</f>
        <v>5.3491658378158622</v>
      </c>
      <c r="F135" s="21">
        <f>IF(OR($A135="",$B135="",$C135=""),"",B135*'MPTO_working_3-way'!$I134)</f>
        <v>3.3123680764936689</v>
      </c>
      <c r="G135" s="22">
        <f>IF(OR($A135="",$B135="",$C135=""),"",C135*'MPTO_working_3-way'!$I134)</f>
        <v>1.9339291875180424</v>
      </c>
      <c r="H135" s="17"/>
      <c r="I135" s="21"/>
      <c r="J135" s="22"/>
      <c r="K135" s="17"/>
      <c r="L135" s="21"/>
      <c r="M135" s="22"/>
      <c r="N135" s="23">
        <f t="shared" si="11"/>
        <v>18.694503597748124</v>
      </c>
      <c r="O135" s="24">
        <f t="shared" si="12"/>
        <v>30.189881586425539</v>
      </c>
      <c r="P135" s="24">
        <f t="shared" si="13"/>
        <v>51.708201440579927</v>
      </c>
      <c r="Q135" t="s">
        <v>150</v>
      </c>
      <c r="R135" t="s">
        <v>256</v>
      </c>
      <c r="S135" s="68" t="s">
        <v>341</v>
      </c>
      <c r="AD135" s="37"/>
      <c r="AE135" s="37"/>
      <c r="AH135" s="37"/>
      <c r="AI135" s="37"/>
      <c r="AJ135" t="s">
        <v>299</v>
      </c>
    </row>
    <row r="136" spans="1:36" s="36" customFormat="1" ht="15" x14ac:dyDescent="0.25">
      <c r="A136">
        <v>1.63</v>
      </c>
      <c r="B136">
        <v>4.1900000000000004</v>
      </c>
      <c r="C136">
        <v>5.58</v>
      </c>
      <c r="D136" s="20">
        <f t="shared" si="14"/>
        <v>3.1371886536261107E-2</v>
      </c>
      <c r="E136" s="17">
        <f>IF(OR($A136="",$B136="",$C136=""),"",A136*'MPTO_working_3-way'!$I135)</f>
        <v>1.6826809828693856</v>
      </c>
      <c r="F136" s="21">
        <f>IF(OR($A136="",$B136="",$C136=""),"",B136*'MPTO_working_3-way'!$I135)</f>
        <v>4.325419213633575</v>
      </c>
      <c r="G136" s="22">
        <f>IF(OR($A136="",$B136="",$C136=""),"",C136*'MPTO_working_3-way'!$I135)</f>
        <v>5.7603434873688171</v>
      </c>
      <c r="H136" s="17"/>
      <c r="I136" s="21"/>
      <c r="J136" s="22"/>
      <c r="K136" s="17"/>
      <c r="L136" s="21"/>
      <c r="M136" s="22"/>
      <c r="N136" s="23">
        <f t="shared" si="11"/>
        <v>59.428971396274633</v>
      </c>
      <c r="O136" s="24">
        <f t="shared" si="12"/>
        <v>23.119146390436189</v>
      </c>
      <c r="P136" s="24">
        <f t="shared" si="13"/>
        <v>17.360075873822158</v>
      </c>
      <c r="Q136" t="s">
        <v>290</v>
      </c>
      <c r="R136" t="s">
        <v>268</v>
      </c>
      <c r="S136" s="68" t="s">
        <v>341</v>
      </c>
      <c r="AD136" s="37"/>
      <c r="AE136" s="37"/>
      <c r="AH136" s="37"/>
      <c r="AI136" s="37"/>
      <c r="AJ136" t="s">
        <v>305</v>
      </c>
    </row>
    <row r="137" spans="1:36" s="36" customFormat="1" ht="15" x14ac:dyDescent="0.25">
      <c r="A137">
        <v>2.12</v>
      </c>
      <c r="B137">
        <v>3.36</v>
      </c>
      <c r="C137">
        <v>3.79</v>
      </c>
      <c r="D137" s="20">
        <f t="shared" si="14"/>
        <v>3.3169403570658007E-2</v>
      </c>
      <c r="E137" s="17">
        <f>IF(OR($A137="",$B137="",$C137=""),"",A137*'MPTO_working_3-way'!$I136)</f>
        <v>2.1937369753280946</v>
      </c>
      <c r="F137" s="21">
        <f>IF(OR($A137="",$B137="",$C137=""),"",B137*'MPTO_working_3-way'!$I136)</f>
        <v>3.4768661495766024</v>
      </c>
      <c r="G137" s="22">
        <f>IF(OR($A137="",$B137="",$C137=""),"",C137*'MPTO_working_3-way'!$I136)</f>
        <v>3.9218222341950368</v>
      </c>
      <c r="H137" s="17"/>
      <c r="I137" s="21"/>
      <c r="J137" s="22"/>
      <c r="K137" s="17"/>
      <c r="L137" s="21"/>
      <c r="M137" s="22"/>
      <c r="N137" s="23">
        <f t="shared" si="11"/>
        <v>45.584316225988772</v>
      </c>
      <c r="O137" s="24">
        <f t="shared" si="12"/>
        <v>28.761532856873874</v>
      </c>
      <c r="P137" s="24">
        <f t="shared" si="13"/>
        <v>25.498351028785276</v>
      </c>
      <c r="Q137" t="s">
        <v>78</v>
      </c>
      <c r="R137" t="s">
        <v>80</v>
      </c>
      <c r="S137" s="68" t="s">
        <v>342</v>
      </c>
      <c r="AD137" s="37"/>
      <c r="AE137" s="37"/>
      <c r="AH137" s="37"/>
      <c r="AI137" s="37"/>
      <c r="AJ137" t="s">
        <v>123</v>
      </c>
    </row>
    <row r="138" spans="1:36" s="36" customFormat="1" ht="15" x14ac:dyDescent="0.25">
      <c r="A138">
        <v>2.06</v>
      </c>
      <c r="B138">
        <v>3.4</v>
      </c>
      <c r="C138">
        <v>3.76</v>
      </c>
      <c r="D138" s="20">
        <f t="shared" si="14"/>
        <v>4.551198707121773E-2</v>
      </c>
      <c r="E138" s="17">
        <f>IF(OR($A138="",$B138="",$C138=""),"",A138*'MPTO_working_3-way'!$I137)</f>
        <v>2.1246260862646977</v>
      </c>
      <c r="F138" s="21">
        <f>IF(OR($A138="",$B138="",$C138=""),"",B138*'MPTO_working_3-way'!$I137)</f>
        <v>3.5066644142232875</v>
      </c>
      <c r="G138" s="22">
        <f>IF(OR($A138="",$B138="",$C138=""),"",C138*'MPTO_working_3-way'!$I137)</f>
        <v>3.8779582933763415</v>
      </c>
      <c r="H138" s="17"/>
      <c r="I138" s="21"/>
      <c r="J138" s="22"/>
      <c r="K138" s="17"/>
      <c r="L138" s="21"/>
      <c r="M138" s="22"/>
      <c r="N138" s="23">
        <f t="shared" si="11"/>
        <v>47.067105429271024</v>
      </c>
      <c r="O138" s="24">
        <f t="shared" si="12"/>
        <v>28.517128583617151</v>
      </c>
      <c r="P138" s="24">
        <f t="shared" si="13"/>
        <v>25.786765208589973</v>
      </c>
      <c r="Q138" t="s">
        <v>89</v>
      </c>
      <c r="R138" t="s">
        <v>120</v>
      </c>
      <c r="S138" s="68" t="s">
        <v>342</v>
      </c>
      <c r="AD138" s="37"/>
      <c r="AE138" s="37"/>
      <c r="AH138" s="37"/>
      <c r="AI138" s="37"/>
      <c r="AJ138" t="s">
        <v>123</v>
      </c>
    </row>
    <row r="139" spans="1:36" s="36" customFormat="1" ht="15" x14ac:dyDescent="0.25">
      <c r="A139">
        <v>2.64</v>
      </c>
      <c r="B139">
        <v>2.92</v>
      </c>
      <c r="C139">
        <v>3.1</v>
      </c>
      <c r="D139" s="20">
        <f t="shared" si="14"/>
        <v>4.3834277373826502E-2</v>
      </c>
      <c r="E139" s="17">
        <f>IF(OR($A139="",$B139="",$C139=""),"",A139*'MPTO_working_3-way'!$I138)</f>
        <v>2.7275672254265371</v>
      </c>
      <c r="F139" s="21">
        <f>IF(OR($A139="",$B139="",$C139=""),"",B139*'MPTO_working_3-way'!$I138)</f>
        <v>3.0168546584263214</v>
      </c>
      <c r="G139" s="22">
        <f>IF(OR($A139="",$B139="",$C139=""),"",C139*'MPTO_working_3-way'!$I138)</f>
        <v>3.2028251510690398</v>
      </c>
      <c r="H139" s="17"/>
      <c r="I139" s="21"/>
      <c r="J139" s="22"/>
      <c r="K139" s="17"/>
      <c r="L139" s="21"/>
      <c r="M139" s="22"/>
      <c r="N139" s="23">
        <f t="shared" si="11"/>
        <v>36.662707730095271</v>
      </c>
      <c r="O139" s="24">
        <f t="shared" si="12"/>
        <v>33.147105618990238</v>
      </c>
      <c r="P139" s="24">
        <f t="shared" si="13"/>
        <v>31.222434970145645</v>
      </c>
      <c r="Q139" t="s">
        <v>75</v>
      </c>
      <c r="R139" t="s">
        <v>90</v>
      </c>
      <c r="S139" s="68" t="s">
        <v>342</v>
      </c>
      <c r="AD139" s="37"/>
      <c r="AE139" s="37"/>
      <c r="AH139" s="37"/>
      <c r="AI139" s="37"/>
      <c r="AJ139" t="s">
        <v>123</v>
      </c>
    </row>
    <row r="140" spans="1:36" s="36" customFormat="1" ht="15" x14ac:dyDescent="0.25">
      <c r="A140">
        <v>1.97</v>
      </c>
      <c r="B140">
        <v>3.2</v>
      </c>
      <c r="C140">
        <v>4.4000000000000004</v>
      </c>
      <c r="D140" s="20">
        <f t="shared" si="14"/>
        <v>4.7386940470696803E-2</v>
      </c>
      <c r="E140" s="17">
        <f>IF(OR($A140="",$B140="",$C140=""),"",A140*'MPTO_working_3-way'!$I139)</f>
        <v>2.0596586145302989</v>
      </c>
      <c r="F140" s="21">
        <f>IF(OR($A140="",$B140="",$C140=""),"",B140*'MPTO_working_3-way'!$I139)</f>
        <v>3.3456383586278968</v>
      </c>
      <c r="G140" s="22">
        <f>IF(OR($A140="",$B140="",$C140=""),"",C140*'MPTO_working_3-way'!$I139)</f>
        <v>4.6002527431133586</v>
      </c>
      <c r="H140" s="17"/>
      <c r="I140" s="21"/>
      <c r="J140" s="22"/>
      <c r="K140" s="17"/>
      <c r="L140" s="21"/>
      <c r="M140" s="22"/>
      <c r="N140" s="23">
        <f t="shared" si="11"/>
        <v>48.551735367467586</v>
      </c>
      <c r="O140" s="24">
        <f t="shared" si="12"/>
        <v>29.88966208559723</v>
      </c>
      <c r="P140" s="24">
        <f t="shared" si="13"/>
        <v>21.73793606225253</v>
      </c>
      <c r="Q140" t="s">
        <v>73</v>
      </c>
      <c r="R140" t="s">
        <v>115</v>
      </c>
      <c r="S140" s="68" t="s">
        <v>342</v>
      </c>
      <c r="AD140" s="37"/>
      <c r="AE140" s="37"/>
      <c r="AH140" s="37"/>
      <c r="AI140" s="37"/>
      <c r="AJ140" t="s">
        <v>123</v>
      </c>
    </row>
    <row r="141" spans="1:36" s="36" customFormat="1" ht="15" x14ac:dyDescent="0.25">
      <c r="A141">
        <v>2.2400000000000002</v>
      </c>
      <c r="B141">
        <v>3.12</v>
      </c>
      <c r="C141">
        <v>3.6</v>
      </c>
      <c r="D141" s="20">
        <f t="shared" si="14"/>
        <v>4.471916971916956E-2</v>
      </c>
      <c r="E141" s="17">
        <f>IF(OR($A141="",$B141="",$C141=""),"",A141*'MPTO_working_3-way'!$I140)</f>
        <v>2.3381887813173714</v>
      </c>
      <c r="F141" s="21">
        <f>IF(OR($A141="",$B141="",$C141=""),"",B141*'MPTO_working_3-way'!$I140)</f>
        <v>3.2567629454063387</v>
      </c>
      <c r="G141" s="22">
        <f>IF(OR($A141="",$B141="",$C141=""),"",C141*'MPTO_working_3-way'!$I140)</f>
        <v>3.7578033985457755</v>
      </c>
      <c r="H141" s="17"/>
      <c r="I141" s="21"/>
      <c r="J141" s="22"/>
      <c r="K141" s="17"/>
      <c r="L141" s="21"/>
      <c r="M141" s="22"/>
      <c r="N141" s="23">
        <f t="shared" si="11"/>
        <v>42.768146352861407</v>
      </c>
      <c r="O141" s="24">
        <f t="shared" si="12"/>
        <v>30.705335843079983</v>
      </c>
      <c r="P141" s="24">
        <f t="shared" si="13"/>
        <v>26.611291064002657</v>
      </c>
      <c r="Q141" t="s">
        <v>72</v>
      </c>
      <c r="R141" t="s">
        <v>79</v>
      </c>
      <c r="S141" s="68" t="s">
        <v>342</v>
      </c>
      <c r="AD141" s="37"/>
      <c r="AE141" s="37"/>
      <c r="AH141" s="37"/>
      <c r="AI141" s="37"/>
      <c r="AJ141" t="s">
        <v>123</v>
      </c>
    </row>
    <row r="142" spans="1:36" s="36" customFormat="1" ht="15" x14ac:dyDescent="0.25">
      <c r="A142">
        <v>1.98</v>
      </c>
      <c r="B142">
        <v>3.9</v>
      </c>
      <c r="C142">
        <v>3.75</v>
      </c>
      <c r="D142" s="20">
        <f t="shared" si="14"/>
        <v>2.8127428127428189E-2</v>
      </c>
      <c r="E142" s="17">
        <f>IF(OR($A142="",$B142="",$C142=""),"",A142*'MPTO_working_3-way'!$I141)</f>
        <v>2.0738261421319795</v>
      </c>
      <c r="F142" s="21">
        <f>IF(OR($A142="",$B142="",$C142=""),"",B142*'MPTO_working_3-way'!$I141)</f>
        <v>4.0848090678357174</v>
      </c>
      <c r="G142" s="22">
        <f>IF(OR($A142="",$B142="",$C142=""),"",C142*'MPTO_working_3-way'!$I141)</f>
        <v>3.9277010267651131</v>
      </c>
      <c r="H142" s="17"/>
      <c r="I142" s="21"/>
      <c r="J142" s="22"/>
      <c r="K142" s="17"/>
      <c r="L142" s="21"/>
      <c r="M142" s="22"/>
      <c r="N142" s="23">
        <f t="shared" si="11"/>
        <v>48.220049872259708</v>
      </c>
      <c r="O142" s="24">
        <f t="shared" si="12"/>
        <v>24.480948396685697</v>
      </c>
      <c r="P142" s="24">
        <f t="shared" si="13"/>
        <v>25.460186332553125</v>
      </c>
      <c r="Q142" t="s">
        <v>154</v>
      </c>
      <c r="R142" t="s">
        <v>209</v>
      </c>
      <c r="S142" s="68" t="s">
        <v>342</v>
      </c>
      <c r="AD142" s="37"/>
      <c r="AE142" s="37"/>
      <c r="AH142" s="37"/>
      <c r="AI142" s="37"/>
      <c r="AJ142" t="s">
        <v>300</v>
      </c>
    </row>
    <row r="143" spans="1:36" s="36" customFormat="1" ht="15" x14ac:dyDescent="0.25">
      <c r="A143">
        <v>2.4900000000000002</v>
      </c>
      <c r="B143">
        <v>3.53</v>
      </c>
      <c r="C143">
        <v>2.92</v>
      </c>
      <c r="D143" s="20">
        <f t="shared" si="14"/>
        <v>2.735829810763879E-2</v>
      </c>
      <c r="E143" s="17">
        <f>IF(OR($A143="",$B143="",$C143=""),"",A143*'MPTO_working_3-way'!$I142)</f>
        <v>2.6013507326007326</v>
      </c>
      <c r="F143" s="21">
        <f>IF(OR($A143="",$B143="",$C143=""),"",B143*'MPTO_working_3-way'!$I142)</f>
        <v>3.6878586691086683</v>
      </c>
      <c r="G143" s="22">
        <f>IF(OR($A143="",$B143="",$C143=""),"",C143*'MPTO_working_3-way'!$I142)</f>
        <v>3.050579975579975</v>
      </c>
      <c r="H143" s="17"/>
      <c r="I143" s="21"/>
      <c r="J143" s="22"/>
      <c r="K143" s="17"/>
      <c r="L143" s="21"/>
      <c r="M143" s="22"/>
      <c r="N143" s="23">
        <f t="shared" si="11"/>
        <v>38.441567585169018</v>
      </c>
      <c r="O143" s="24">
        <f t="shared" si="12"/>
        <v>27.116006596903929</v>
      </c>
      <c r="P143" s="24">
        <f t="shared" si="13"/>
        <v>32.780651810640713</v>
      </c>
      <c r="Q143" t="s">
        <v>210</v>
      </c>
      <c r="R143" t="s">
        <v>214</v>
      </c>
      <c r="S143" s="68" t="s">
        <v>342</v>
      </c>
      <c r="AD143" s="37"/>
      <c r="AE143" s="37"/>
      <c r="AH143" s="37"/>
      <c r="AI143" s="37"/>
      <c r="AJ143" t="s">
        <v>300</v>
      </c>
    </row>
    <row r="144" spans="1:36" s="36" customFormat="1" ht="15" x14ac:dyDescent="0.25">
      <c r="A144">
        <v>2.3199999999999998</v>
      </c>
      <c r="B144">
        <v>3.59</v>
      </c>
      <c r="C144">
        <v>3.15</v>
      </c>
      <c r="D144" s="20">
        <f t="shared" si="14"/>
        <v>2.7046332252364413E-2</v>
      </c>
      <c r="E144" s="17">
        <f>IF(OR($A144="",$B144="",$C144=""),"",A144*'MPTO_working_3-way'!$I143)</f>
        <v>2.3852556332556332</v>
      </c>
      <c r="F144" s="21">
        <f>IF(OR($A144="",$B144="",$C144=""),"",B144*'MPTO_working_3-way'!$I143)</f>
        <v>3.6909774669774671</v>
      </c>
      <c r="G144" s="22">
        <f>IF(OR($A144="",$B144="",$C144=""),"",C144*'MPTO_working_3-way'!$I143)</f>
        <v>3.2386013986013986</v>
      </c>
      <c r="H144" s="17"/>
      <c r="I144" s="21"/>
      <c r="J144" s="22"/>
      <c r="K144" s="17"/>
      <c r="L144" s="21"/>
      <c r="M144" s="22"/>
      <c r="N144" s="23">
        <f t="shared" si="11"/>
        <v>41.924227577867654</v>
      </c>
      <c r="O144" s="24">
        <f t="shared" si="12"/>
        <v>27.09309414502868</v>
      </c>
      <c r="P144" s="24">
        <f t="shared" si="13"/>
        <v>30.877526343064432</v>
      </c>
      <c r="Q144" t="s">
        <v>157</v>
      </c>
      <c r="R144" t="s">
        <v>212</v>
      </c>
      <c r="S144" s="68" t="s">
        <v>342</v>
      </c>
      <c r="AD144" s="37"/>
      <c r="AE144" s="37"/>
      <c r="AH144" s="37"/>
      <c r="AI144" s="37"/>
      <c r="AJ144" t="s">
        <v>300</v>
      </c>
    </row>
    <row r="145" spans="1:36" s="36" customFormat="1" ht="15" x14ac:dyDescent="0.25">
      <c r="A145">
        <v>3.01</v>
      </c>
      <c r="B145">
        <v>2.99</v>
      </c>
      <c r="C145">
        <v>2.73</v>
      </c>
      <c r="D145" s="20">
        <f t="shared" si="14"/>
        <v>3.2974440456745802E-2</v>
      </c>
      <c r="E145" s="17">
        <f>IF(OR($A145="",$B145="",$C145=""),"",A145*'MPTO_working_3-way'!$I144)</f>
        <v>3.0923484773039926</v>
      </c>
      <c r="F145" s="21">
        <f>IF(OR($A145="",$B145="",$C145=""),"",B145*'MPTO_working_3-way'!$I144)</f>
        <v>3.0718013113418401</v>
      </c>
      <c r="G145" s="22">
        <f>IF(OR($A145="",$B145="",$C145=""),"",C145*'MPTO_working_3-way'!$I144)</f>
        <v>2.8046881538338537</v>
      </c>
      <c r="H145" s="17"/>
      <c r="I145" s="21"/>
      <c r="J145" s="22"/>
      <c r="K145" s="17"/>
      <c r="L145" s="21"/>
      <c r="M145" s="22"/>
      <c r="N145" s="23">
        <f t="shared" si="11"/>
        <v>32.337881947633271</v>
      </c>
      <c r="O145" s="24">
        <f t="shared" si="12"/>
        <v>32.554188850293016</v>
      </c>
      <c r="P145" s="24">
        <f t="shared" si="13"/>
        <v>35.654587788416165</v>
      </c>
      <c r="Q145" t="s">
        <v>121</v>
      </c>
      <c r="R145" t="s">
        <v>159</v>
      </c>
      <c r="S145" s="68" t="s">
        <v>342</v>
      </c>
      <c r="AD145" s="37"/>
      <c r="AE145" s="37"/>
      <c r="AH145" s="37"/>
      <c r="AI145" s="37"/>
      <c r="AJ145" t="s">
        <v>125</v>
      </c>
    </row>
    <row r="146" spans="1:36" s="36" customFormat="1" ht="15" x14ac:dyDescent="0.25">
      <c r="A146">
        <v>1.72</v>
      </c>
      <c r="B146">
        <v>3.65</v>
      </c>
      <c r="C146">
        <v>5.51</v>
      </c>
      <c r="D146" s="20">
        <f t="shared" si="14"/>
        <v>3.6856154843722955E-2</v>
      </c>
      <c r="E146" s="17">
        <f>IF(OR($A146="",$B146="",$C146=""),"",A146*'MPTO_working_3-way'!$I145)</f>
        <v>1.7665196914740668</v>
      </c>
      <c r="F146" s="21">
        <f>IF(OR($A146="",$B146="",$C146=""),"",B146*'MPTO_working_3-way'!$I145)</f>
        <v>3.7487191127211301</v>
      </c>
      <c r="G146" s="22">
        <f>IF(OR($A146="",$B146="",$C146=""),"",C146*'MPTO_working_3-way'!$I145)</f>
        <v>5.6590252907105274</v>
      </c>
      <c r="H146" s="17"/>
      <c r="I146" s="21"/>
      <c r="J146" s="22"/>
      <c r="K146" s="17"/>
      <c r="L146" s="21"/>
      <c r="M146" s="22"/>
      <c r="N146" s="23">
        <f t="shared" si="11"/>
        <v>56.608483043036628</v>
      </c>
      <c r="O146" s="24">
        <f t="shared" si="12"/>
        <v>26.675778310691236</v>
      </c>
      <c r="P146" s="24">
        <f t="shared" si="13"/>
        <v>17.67088762867931</v>
      </c>
      <c r="Q146" t="s">
        <v>97</v>
      </c>
      <c r="R146" t="s">
        <v>220</v>
      </c>
      <c r="S146" s="68" t="s">
        <v>342</v>
      </c>
      <c r="AD146" s="37"/>
      <c r="AE146" s="37"/>
      <c r="AH146" s="37"/>
      <c r="AI146" s="37"/>
      <c r="AJ146" t="s">
        <v>125</v>
      </c>
    </row>
    <row r="147" spans="1:36" s="36" customFormat="1" ht="15" x14ac:dyDescent="0.25">
      <c r="A147">
        <v>3</v>
      </c>
      <c r="B147">
        <v>3.01</v>
      </c>
      <c r="C147">
        <v>2.73</v>
      </c>
      <c r="D147" s="20">
        <f t="shared" si="14"/>
        <v>3.1859613254962005E-2</v>
      </c>
      <c r="E147" s="17">
        <f>IF(OR($A147="",$B147="",$C147=""),"",A147*'MPTO_working_3-way'!$I146)</f>
        <v>3.0989233213702372</v>
      </c>
      <c r="F147" s="21">
        <f>IF(OR($A147="",$B147="",$C147=""),"",B147*'MPTO_working_3-way'!$I146)</f>
        <v>3.1092530657748045</v>
      </c>
      <c r="G147" s="22">
        <f>IF(OR($A147="",$B147="",$C147=""),"",C147*'MPTO_working_3-way'!$I146)</f>
        <v>2.820020222446916</v>
      </c>
      <c r="H147" s="17"/>
      <c r="I147" s="21"/>
      <c r="J147" s="22"/>
      <c r="K147" s="17"/>
      <c r="L147" s="21"/>
      <c r="M147" s="22"/>
      <c r="N147" s="23">
        <f t="shared" si="11"/>
        <v>32.269272140552175</v>
      </c>
      <c r="O147" s="24">
        <f t="shared" si="12"/>
        <v>32.162065256364293</v>
      </c>
      <c r="P147" s="24">
        <f t="shared" si="13"/>
        <v>35.460738615991396</v>
      </c>
      <c r="Q147" t="s">
        <v>160</v>
      </c>
      <c r="R147" t="s">
        <v>122</v>
      </c>
      <c r="S147" s="68" t="s">
        <v>342</v>
      </c>
      <c r="AD147" s="37"/>
      <c r="AE147" s="37"/>
      <c r="AH147" s="37"/>
      <c r="AI147" s="37"/>
      <c r="AJ147" t="s">
        <v>125</v>
      </c>
    </row>
    <row r="148" spans="1:36" s="36" customFormat="1" ht="15" x14ac:dyDescent="0.25">
      <c r="A148">
        <v>1.81</v>
      </c>
      <c r="B148">
        <v>3.77</v>
      </c>
      <c r="C148">
        <v>4.6900000000000004</v>
      </c>
      <c r="D148" s="20">
        <f t="shared" si="14"/>
        <v>3.0957793439915227E-2</v>
      </c>
      <c r="E148" s="17">
        <f>IF(OR($A148="",$B148="",$C148=""),"",A148*'MPTO_working_3-way'!$I147)</f>
        <v>1.8767096402671386</v>
      </c>
      <c r="F148" s="21">
        <f>IF(OR($A148="",$B148="",$C148=""),"",B148*'MPTO_working_3-way'!$I147)</f>
        <v>3.9089477037608358</v>
      </c>
      <c r="G148" s="22">
        <f>IF(OR($A148="",$B148="",$C148=""),"",C148*'MPTO_working_3-way'!$I147)</f>
        <v>4.8628553662170608</v>
      </c>
      <c r="H148" s="17"/>
      <c r="I148" s="21"/>
      <c r="J148" s="22"/>
      <c r="K148" s="17"/>
      <c r="L148" s="21"/>
      <c r="M148" s="22"/>
      <c r="N148" s="23">
        <f t="shared" si="11"/>
        <v>53.284747866359119</v>
      </c>
      <c r="O148" s="24">
        <f t="shared" si="12"/>
        <v>25.582332530002656</v>
      </c>
      <c r="P148" s="24">
        <f t="shared" si="13"/>
        <v>20.564049816228145</v>
      </c>
      <c r="Q148" t="s">
        <v>162</v>
      </c>
      <c r="R148" t="s">
        <v>132</v>
      </c>
      <c r="S148" s="68" t="s">
        <v>342</v>
      </c>
      <c r="AD148" s="37"/>
      <c r="AE148" s="37"/>
      <c r="AH148" s="37"/>
      <c r="AI148" s="37"/>
      <c r="AJ148" t="s">
        <v>124</v>
      </c>
    </row>
    <row r="149" spans="1:36" s="36" customFormat="1" ht="15" x14ac:dyDescent="0.25">
      <c r="A149">
        <v>1.48</v>
      </c>
      <c r="B149">
        <v>4.5</v>
      </c>
      <c r="C149">
        <v>7.42</v>
      </c>
      <c r="D149" s="20">
        <f t="shared" si="14"/>
        <v>3.2668787385768505E-2</v>
      </c>
      <c r="E149" s="17">
        <f>IF(OR($A149="",$B149="",$C149=""),"",A149*'MPTO_working_3-way'!$I148)</f>
        <v>1.5271522276173437</v>
      </c>
      <c r="F149" s="21">
        <f>IF(OR($A149="",$B149="",$C149=""),"",B149*'MPTO_working_3-way'!$I148)</f>
        <v>4.6433682596473291</v>
      </c>
      <c r="G149" s="22">
        <f>IF(OR($A149="",$B149="",$C149=""),"",C149*'MPTO_working_3-way'!$I148)</f>
        <v>7.6563983303518182</v>
      </c>
      <c r="H149" s="17"/>
      <c r="I149" s="21"/>
      <c r="J149" s="22"/>
      <c r="K149" s="17"/>
      <c r="L149" s="21"/>
      <c r="M149" s="22"/>
      <c r="N149" s="23">
        <f t="shared" si="11"/>
        <v>65.4813568625176</v>
      </c>
      <c r="O149" s="24">
        <f t="shared" si="12"/>
        <v>21.536090701450235</v>
      </c>
      <c r="P149" s="24">
        <f t="shared" si="13"/>
        <v>13.060971449666583</v>
      </c>
      <c r="Q149" t="s">
        <v>100</v>
      </c>
      <c r="R149" t="s">
        <v>164</v>
      </c>
      <c r="S149" s="68" t="s">
        <v>342</v>
      </c>
      <c r="AD149" s="37"/>
      <c r="AE149" s="37"/>
      <c r="AH149" s="37"/>
      <c r="AI149" s="37"/>
      <c r="AJ149" t="s">
        <v>124</v>
      </c>
    </row>
    <row r="150" spans="1:36" s="36" customFormat="1" ht="15" x14ac:dyDescent="0.25">
      <c r="A150">
        <v>8.43</v>
      </c>
      <c r="B150">
        <v>4.71</v>
      </c>
      <c r="C150">
        <v>1.4</v>
      </c>
      <c r="D150" s="20">
        <f t="shared" si="14"/>
        <v>4.5223901379125131E-2</v>
      </c>
      <c r="E150" s="17">
        <f>IF(OR($A150="",$B150="",$C150=""),"",A150*'MPTO_working_3-way'!$I149)</f>
        <v>8.6909741986984859</v>
      </c>
      <c r="F150" s="21">
        <f>IF(OR($A150="",$B150="",$C150=""),"",B150*'MPTO_working_3-way'!$I149)</f>
        <v>4.8558112071020005</v>
      </c>
      <c r="G150" s="22">
        <f>IF(OR($A150="",$B150="",$C150=""),"",C150*'MPTO_working_3-way'!$I149)</f>
        <v>1.4433409108158812</v>
      </c>
      <c r="H150" s="17"/>
      <c r="I150" s="21"/>
      <c r="J150" s="22"/>
      <c r="K150" s="17"/>
      <c r="L150" s="21"/>
      <c r="M150" s="22"/>
      <c r="N150" s="23">
        <f t="shared" si="11"/>
        <v>11.506189952212202</v>
      </c>
      <c r="O150" s="24">
        <f t="shared" si="12"/>
        <v>20.593881379437125</v>
      </c>
      <c r="P150" s="24">
        <f t="shared" si="13"/>
        <v>69.283700926534891</v>
      </c>
      <c r="Q150" t="s">
        <v>321</v>
      </c>
      <c r="R150" t="s">
        <v>146</v>
      </c>
      <c r="S150" s="68" t="s">
        <v>342</v>
      </c>
      <c r="AD150" s="37"/>
      <c r="AE150" s="37"/>
      <c r="AH150" s="37"/>
      <c r="AI150" s="37"/>
      <c r="AJ150" t="s">
        <v>131</v>
      </c>
    </row>
    <row r="151" spans="1:36" s="36" customFormat="1" ht="15" x14ac:dyDescent="0.25">
      <c r="A151">
        <v>1.74</v>
      </c>
      <c r="B151">
        <v>3.71</v>
      </c>
      <c r="C151">
        <v>5.08</v>
      </c>
      <c r="D151" s="20">
        <f t="shared" si="14"/>
        <v>4.1104816354689433E-2</v>
      </c>
      <c r="E151" s="17">
        <f>IF(OR($A151="",$B151="",$C151=""),"",A151*'MPTO_working_3-way'!$I150)</f>
        <v>1.7968436900512372</v>
      </c>
      <c r="F151" s="21">
        <f>IF(OR($A151="",$B151="",$C151=""),"",B151*'MPTO_working_3-way'!$I150)</f>
        <v>3.8312012012012011</v>
      </c>
      <c r="G151" s="22">
        <f>IF(OR($A151="",$B151="",$C151=""),"",C151*'MPTO_working_3-way'!$I150)</f>
        <v>5.245957439919704</v>
      </c>
      <c r="H151" s="17"/>
      <c r="I151" s="21"/>
      <c r="J151" s="22"/>
      <c r="K151" s="17"/>
      <c r="L151" s="21"/>
      <c r="M151" s="22"/>
      <c r="N151" s="23">
        <f t="shared" si="11"/>
        <v>55.653143650546745</v>
      </c>
      <c r="O151" s="24">
        <f t="shared" si="12"/>
        <v>26.101474380579877</v>
      </c>
      <c r="P151" s="24">
        <f t="shared" si="13"/>
        <v>19.062297234636091</v>
      </c>
      <c r="Q151" t="s">
        <v>129</v>
      </c>
      <c r="R151" t="s">
        <v>324</v>
      </c>
      <c r="S151" s="68" t="s">
        <v>342</v>
      </c>
      <c r="AD151" s="37"/>
      <c r="AE151" s="37"/>
      <c r="AH151" s="37"/>
      <c r="AI151" s="37"/>
      <c r="AJ151" t="s">
        <v>131</v>
      </c>
    </row>
    <row r="152" spans="1:36" s="36" customFormat="1" ht="15" x14ac:dyDescent="0.25">
      <c r="A152">
        <v>2.56</v>
      </c>
      <c r="B152">
        <v>3.23</v>
      </c>
      <c r="C152">
        <v>3.06</v>
      </c>
      <c r="D152" s="20">
        <f t="shared" si="14"/>
        <v>2.7019908840729245E-2</v>
      </c>
      <c r="E152" s="17">
        <f>IF(OR($A152="",$B152="",$C152=""),"",A152*'MPTO_working_3-way'!$I151)</f>
        <v>2.6757731875305604</v>
      </c>
      <c r="F152" s="21">
        <f>IF(OR($A152="",$B152="",$C152=""),"",B152*'MPTO_working_3-way'!$I151)</f>
        <v>3.3760732014545742</v>
      </c>
      <c r="G152" s="22">
        <f>IF(OR($A152="",$B152="",$C152=""),"",C152*'MPTO_working_3-way'!$I151)</f>
        <v>3.1983851382201229</v>
      </c>
      <c r="H152" s="17"/>
      <c r="I152" s="21"/>
      <c r="J152" s="22"/>
      <c r="K152" s="17"/>
      <c r="L152" s="21"/>
      <c r="M152" s="22"/>
      <c r="N152" s="23">
        <f t="shared" si="11"/>
        <v>37.372375381445849</v>
      </c>
      <c r="O152" s="24">
        <f t="shared" si="12"/>
        <v>29.620210828638193</v>
      </c>
      <c r="P152" s="24">
        <f t="shared" si="13"/>
        <v>31.265778096895875</v>
      </c>
      <c r="Q152" t="s">
        <v>169</v>
      </c>
      <c r="R152" t="s">
        <v>173</v>
      </c>
      <c r="S152" s="68" t="s">
        <v>342</v>
      </c>
      <c r="AD152" s="37"/>
      <c r="AE152" s="37"/>
      <c r="AH152" s="37"/>
      <c r="AI152" s="37"/>
      <c r="AJ152" t="s">
        <v>126</v>
      </c>
    </row>
    <row r="153" spans="1:36" s="36" customFormat="1" ht="15" x14ac:dyDescent="0.25">
      <c r="A153">
        <v>2.59</v>
      </c>
      <c r="B153">
        <v>3.27</v>
      </c>
      <c r="C153">
        <v>2.98</v>
      </c>
      <c r="D153" s="20">
        <f t="shared" si="14"/>
        <v>2.7481253452560583E-2</v>
      </c>
      <c r="E153" s="17">
        <f>IF(OR($A153="",$B153="",$C153=""),"",A153*'MPTO_working_3-way'!$I152)</f>
        <v>2.6964614743586455</v>
      </c>
      <c r="F153" s="21">
        <f>IF(OR($A153="",$B153="",$C153=""),"",B153*'MPTO_working_3-way'!$I152)</f>
        <v>3.4044127494798344</v>
      </c>
      <c r="G153" s="22">
        <f>IF(OR($A153="",$B153="",$C153=""),"",C153*'MPTO_working_3-way'!$I152)</f>
        <v>3.1024923527369745</v>
      </c>
      <c r="H153" s="17"/>
      <c r="I153" s="21"/>
      <c r="J153" s="22"/>
      <c r="K153" s="17"/>
      <c r="L153" s="21"/>
      <c r="M153" s="22"/>
      <c r="N153" s="23">
        <f t="shared" si="11"/>
        <v>37.085640181002418</v>
      </c>
      <c r="O153" s="24">
        <f t="shared" si="12"/>
        <v>29.373641611252676</v>
      </c>
      <c r="P153" s="24">
        <f t="shared" si="13"/>
        <v>32.232150358656462</v>
      </c>
      <c r="Q153" t="s">
        <v>133</v>
      </c>
      <c r="R153" t="s">
        <v>171</v>
      </c>
      <c r="S153" s="68" t="s">
        <v>342</v>
      </c>
      <c r="AD153" s="37"/>
      <c r="AE153" s="37"/>
      <c r="AH153" s="37"/>
      <c r="AI153" s="37"/>
      <c r="AJ153" t="s">
        <v>126</v>
      </c>
    </row>
    <row r="154" spans="1:36" s="36" customFormat="1" ht="15" x14ac:dyDescent="0.25">
      <c r="A154">
        <v>1.33</v>
      </c>
      <c r="B154">
        <v>5.66</v>
      </c>
      <c r="C154">
        <v>9.75</v>
      </c>
      <c r="D154" s="20">
        <f t="shared" si="14"/>
        <v>3.1122247041904805E-2</v>
      </c>
      <c r="E154" s="17">
        <f>IF(OR($A154="",$B154="",$C154=""),"",A154*'MPTO_working_3-way'!$I153)</f>
        <v>1.36593647875817</v>
      </c>
      <c r="F154" s="21">
        <f>IF(OR($A154="",$B154="",$C154=""),"",B154*'MPTO_working_3-way'!$I153)</f>
        <v>5.812932684038528</v>
      </c>
      <c r="G154" s="22">
        <f>IF(OR($A154="",$B154="",$C154=""),"",C154*'MPTO_working_3-way'!$I153)</f>
        <v>10.01344411119711</v>
      </c>
      <c r="H154" s="17"/>
      <c r="I154" s="21"/>
      <c r="J154" s="22"/>
      <c r="K154" s="17"/>
      <c r="L154" s="21"/>
      <c r="M154" s="22"/>
      <c r="N154" s="23">
        <f t="shared" si="11"/>
        <v>73.209846544924389</v>
      </c>
      <c r="O154" s="24">
        <f t="shared" si="12"/>
        <v>17.203020477870925</v>
      </c>
      <c r="P154" s="24">
        <f t="shared" si="13"/>
        <v>9.9865739389486627</v>
      </c>
      <c r="Q154" t="s">
        <v>168</v>
      </c>
      <c r="R154" t="s">
        <v>170</v>
      </c>
      <c r="S154" s="68" t="s">
        <v>342</v>
      </c>
      <c r="AD154" s="37"/>
      <c r="AE154" s="37"/>
      <c r="AH154" s="37"/>
      <c r="AI154" s="37"/>
      <c r="AJ154" t="s">
        <v>126</v>
      </c>
    </row>
    <row r="155" spans="1:36" s="36" customFormat="1" ht="15" x14ac:dyDescent="0.25">
      <c r="A155">
        <v>1.86</v>
      </c>
      <c r="B155">
        <v>3.92</v>
      </c>
      <c r="C155">
        <v>4.22</v>
      </c>
      <c r="D155" s="20">
        <f t="shared" si="14"/>
        <v>2.9703274063026752E-2</v>
      </c>
      <c r="E155" s="17">
        <f>IF(OR($A155="",$B155="",$C155=""),"",A155*'MPTO_working_3-way'!$I154)</f>
        <v>1.9111151314217627</v>
      </c>
      <c r="F155" s="21">
        <f>IF(OR($A155="",$B155="",$C155=""),"",B155*'MPTO_working_3-way'!$I154)</f>
        <v>4.027726513534037</v>
      </c>
      <c r="G155" s="22">
        <f>IF(OR($A155="",$B155="",$C155=""),"",C155*'MPTO_working_3-way'!$I154)</f>
        <v>4.335970889569805</v>
      </c>
      <c r="H155" s="17"/>
      <c r="I155" s="21"/>
      <c r="J155" s="22"/>
      <c r="K155" s="17"/>
      <c r="L155" s="21"/>
      <c r="M155" s="22"/>
      <c r="N155" s="23">
        <f t="shared" si="11"/>
        <v>52.325471320822835</v>
      </c>
      <c r="O155" s="24">
        <f t="shared" si="12"/>
        <v>24.827902208349613</v>
      </c>
      <c r="P155" s="24">
        <f t="shared" si="13"/>
        <v>23.062885463680207</v>
      </c>
      <c r="Q155" t="s">
        <v>230</v>
      </c>
      <c r="R155" t="s">
        <v>228</v>
      </c>
      <c r="S155" s="68" t="s">
        <v>342</v>
      </c>
      <c r="AD155" s="37"/>
      <c r="AE155" s="37"/>
      <c r="AH155" s="37"/>
      <c r="AI155" s="37"/>
      <c r="AJ155" t="s">
        <v>126</v>
      </c>
    </row>
    <row r="156" spans="1:36" s="36" customFormat="1" ht="15" x14ac:dyDescent="0.25">
      <c r="A156">
        <v>1.48</v>
      </c>
      <c r="B156">
        <v>4.83</v>
      </c>
      <c r="C156">
        <v>6.78</v>
      </c>
      <c r="D156" s="20">
        <f t="shared" si="14"/>
        <v>3.0207638518527258E-2</v>
      </c>
      <c r="E156" s="17">
        <f>IF(OR($A156="",$B156="",$C156=""),"",A156*'MPTO_working_3-way'!$I155)</f>
        <v>1.526060925622019</v>
      </c>
      <c r="F156" s="21">
        <f>IF(OR($A156="",$B156="",$C156=""),"",B156*'MPTO_working_3-way'!$I155)</f>
        <v>4.9803204532123999</v>
      </c>
      <c r="G156" s="22">
        <f>IF(OR($A156="",$B156="",$C156=""),"",C156*'MPTO_working_3-way'!$I155)</f>
        <v>6.9910088349441146</v>
      </c>
      <c r="H156" s="17"/>
      <c r="I156" s="21"/>
      <c r="J156" s="22"/>
      <c r="K156" s="17"/>
      <c r="L156" s="21"/>
      <c r="M156" s="22"/>
      <c r="N156" s="23">
        <f t="shared" si="11"/>
        <v>65.52818325994437</v>
      </c>
      <c r="O156" s="24">
        <f t="shared" si="12"/>
        <v>20.079029239071982</v>
      </c>
      <c r="P156" s="24">
        <f t="shared" si="13"/>
        <v>14.304087201285792</v>
      </c>
      <c r="Q156" t="s">
        <v>306</v>
      </c>
      <c r="R156" t="s">
        <v>229</v>
      </c>
      <c r="S156" s="68" t="s">
        <v>342</v>
      </c>
      <c r="AD156" s="37"/>
      <c r="AE156" s="37"/>
      <c r="AH156" s="37"/>
      <c r="AI156" s="37"/>
      <c r="AJ156" t="s">
        <v>126</v>
      </c>
    </row>
    <row r="157" spans="1:36" s="36" customFormat="1" ht="15" x14ac:dyDescent="0.25">
      <c r="A157">
        <v>3.06</v>
      </c>
      <c r="B157">
        <v>3.86</v>
      </c>
      <c r="C157">
        <v>2.2599999999999998</v>
      </c>
      <c r="D157" s="20">
        <f t="shared" si="14"/>
        <v>2.8342619240063094E-2</v>
      </c>
      <c r="E157" s="17">
        <f>IF(OR($A157="",$B157="",$C157=""),"",A157*'MPTO_working_3-way'!$I156)</f>
        <v>3.1508920186328617</v>
      </c>
      <c r="F157" s="21">
        <f>IF(OR($A157="",$B157="",$C157=""),"",B157*'MPTO_working_3-way'!$I156)</f>
        <v>3.9746546378832832</v>
      </c>
      <c r="G157" s="22">
        <f>IF(OR($A157="",$B157="",$C157=""),"",C157*'MPTO_working_3-way'!$I156)</f>
        <v>2.3271293993824402</v>
      </c>
      <c r="H157" s="17"/>
      <c r="I157" s="21"/>
      <c r="J157" s="22"/>
      <c r="K157" s="17"/>
      <c r="L157" s="21"/>
      <c r="M157" s="22"/>
      <c r="N157" s="23">
        <f t="shared" si="11"/>
        <v>31.737044433337619</v>
      </c>
      <c r="O157" s="24">
        <f t="shared" si="12"/>
        <v>25.159418644044852</v>
      </c>
      <c r="P157" s="24">
        <f t="shared" si="13"/>
        <v>42.971396445138552</v>
      </c>
      <c r="Q157" t="s">
        <v>227</v>
      </c>
      <c r="R157" t="s">
        <v>139</v>
      </c>
      <c r="S157" s="68" t="s">
        <v>342</v>
      </c>
      <c r="AD157" s="37"/>
      <c r="AE157" s="37"/>
      <c r="AH157" s="37"/>
      <c r="AI157" s="37"/>
      <c r="AJ157" t="s">
        <v>126</v>
      </c>
    </row>
    <row r="158" spans="1:36" s="36" customFormat="1" ht="15" x14ac:dyDescent="0.25">
      <c r="A158">
        <v>3.15</v>
      </c>
      <c r="B158">
        <v>3.14</v>
      </c>
      <c r="C158">
        <v>2.5499999999999998</v>
      </c>
      <c r="D158" s="20">
        <f t="shared" si="14"/>
        <v>2.8088517785033407E-2</v>
      </c>
      <c r="E158" s="17">
        <f>IF(OR($A158="",$B158="",$C158=""),"",A158*'MPTO_working_3-way'!$I157)</f>
        <v>3.2451540613333609</v>
      </c>
      <c r="F158" s="21">
        <f>IF(OR($A158="",$B158="",$C158=""),"",B158*'MPTO_working_3-way'!$I157)</f>
        <v>3.2348519849481758</v>
      </c>
      <c r="G158" s="22">
        <f>IF(OR($A158="",$B158="",$C158=""),"",C158*'MPTO_working_3-way'!$I157)</f>
        <v>2.6270294782222443</v>
      </c>
      <c r="H158" s="17"/>
      <c r="I158" s="21"/>
      <c r="J158" s="22"/>
      <c r="K158" s="17"/>
      <c r="L158" s="21"/>
      <c r="M158" s="22"/>
      <c r="N158" s="23">
        <f t="shared" si="11"/>
        <v>30.815177988471909</v>
      </c>
      <c r="O158" s="24">
        <f t="shared" si="12"/>
        <v>30.913315497989334</v>
      </c>
      <c r="P158" s="24">
        <f t="shared" si="13"/>
        <v>38.065808103406482</v>
      </c>
      <c r="Q158" t="s">
        <v>175</v>
      </c>
      <c r="R158" t="s">
        <v>336</v>
      </c>
      <c r="S158" s="68" t="s">
        <v>342</v>
      </c>
      <c r="AD158" s="37"/>
      <c r="AE158" s="37"/>
      <c r="AH158" s="37"/>
      <c r="AI158" s="37"/>
      <c r="AJ158" t="s">
        <v>301</v>
      </c>
    </row>
    <row r="159" spans="1:36" s="36" customFormat="1" ht="15" x14ac:dyDescent="0.25">
      <c r="A159">
        <v>4.92</v>
      </c>
      <c r="B159">
        <v>3.43</v>
      </c>
      <c r="C159">
        <v>1.87</v>
      </c>
      <c r="D159" s="20">
        <f t="shared" si="14"/>
        <v>2.9556580313468306E-2</v>
      </c>
      <c r="E159" s="17">
        <f>IF(OR($A159="",$B159="",$C159=""),"",A159*'MPTO_working_3-way'!$I158)</f>
        <v>5.0594456866611104</v>
      </c>
      <c r="F159" s="21">
        <f>IF(OR($A159="",$B159="",$C159=""),"",B159*'MPTO_working_3-way'!$I158)</f>
        <v>3.5272151839934165</v>
      </c>
      <c r="G159" s="22">
        <f>IF(OR($A159="",$B159="",$C159=""),"",C159*'MPTO_working_3-way'!$I158)</f>
        <v>1.923000697978918</v>
      </c>
      <c r="H159" s="17"/>
      <c r="I159" s="21"/>
      <c r="J159" s="22"/>
      <c r="K159" s="17"/>
      <c r="L159" s="21"/>
      <c r="M159" s="22"/>
      <c r="N159" s="23">
        <f t="shared" si="11"/>
        <v>19.765011069027445</v>
      </c>
      <c r="O159" s="24">
        <f t="shared" si="12"/>
        <v>28.350977976564145</v>
      </c>
      <c r="P159" s="24">
        <f t="shared" si="13"/>
        <v>52.002061208350284</v>
      </c>
      <c r="Q159" t="s">
        <v>337</v>
      </c>
      <c r="R159" t="s">
        <v>179</v>
      </c>
      <c r="S159" s="68" t="s">
        <v>342</v>
      </c>
      <c r="AD159" s="37"/>
      <c r="AE159" s="37"/>
      <c r="AH159" s="37"/>
      <c r="AI159" s="37"/>
      <c r="AJ159" t="s">
        <v>301</v>
      </c>
    </row>
    <row r="160" spans="1:36" s="36" customFormat="1" ht="15" x14ac:dyDescent="0.25">
      <c r="A160">
        <v>1.67</v>
      </c>
      <c r="B160">
        <v>3.94</v>
      </c>
      <c r="C160">
        <v>5.63</v>
      </c>
      <c r="D160" s="20">
        <f t="shared" si="14"/>
        <v>3.0229395236629486E-2</v>
      </c>
      <c r="E160" s="17">
        <f>IF(OR($A160="",$B160="",$C160=""),"",A160*'MPTO_working_3-way'!$I159)</f>
        <v>1.7169078247010057</v>
      </c>
      <c r="F160" s="21">
        <f>IF(OR($A160="",$B160="",$C160=""),"",B160*'MPTO_working_3-way'!$I159)</f>
        <v>4.050668760073032</v>
      </c>
      <c r="G160" s="22">
        <f>IF(OR($A160="",$B160="",$C160=""),"",C160*'MPTO_working_3-way'!$I159)</f>
        <v>5.7881383551297381</v>
      </c>
      <c r="H160" s="17"/>
      <c r="I160" s="21"/>
      <c r="J160" s="22"/>
      <c r="K160" s="17"/>
      <c r="L160" s="21"/>
      <c r="M160" s="22"/>
      <c r="N160" s="23">
        <f t="shared" si="11"/>
        <v>58.244245009142936</v>
      </c>
      <c r="O160" s="24">
        <f t="shared" si="12"/>
        <v>24.687281514027585</v>
      </c>
      <c r="P160" s="24">
        <f t="shared" si="13"/>
        <v>17.276712107507759</v>
      </c>
      <c r="Q160" t="s">
        <v>232</v>
      </c>
      <c r="R160" t="s">
        <v>309</v>
      </c>
      <c r="S160" s="68" t="s">
        <v>342</v>
      </c>
      <c r="AD160" s="37"/>
      <c r="AE160" s="37"/>
      <c r="AH160" s="37"/>
      <c r="AI160" s="37"/>
      <c r="AJ160" t="s">
        <v>301</v>
      </c>
    </row>
    <row r="161" spans="1:36" s="36" customFormat="1" ht="15" x14ac:dyDescent="0.25">
      <c r="A161">
        <v>2.57</v>
      </c>
      <c r="B161">
        <v>3.49</v>
      </c>
      <c r="C161">
        <v>2.84</v>
      </c>
      <c r="D161" s="20">
        <f t="shared" si="14"/>
        <v>2.7750685711495082E-2</v>
      </c>
      <c r="E161" s="17">
        <f>IF(OR($A161="",$B161="",$C161=""),"",A161*'MPTO_working_3-way'!$I160)</f>
        <v>2.6459604114056132</v>
      </c>
      <c r="F161" s="21">
        <f>IF(OR($A161="",$B161="",$C161=""),"",B161*'MPTO_working_3-way'!$I160)</f>
        <v>3.5931524652940046</v>
      </c>
      <c r="G161" s="22">
        <f>IF(OR($A161="",$B161="",$C161=""),"",C161*'MPTO_working_3-way'!$I160)</f>
        <v>2.9239406880902497</v>
      </c>
      <c r="H161" s="17"/>
      <c r="I161" s="21"/>
      <c r="J161" s="22"/>
      <c r="K161" s="17"/>
      <c r="L161" s="21"/>
      <c r="M161" s="22"/>
      <c r="N161" s="23">
        <f t="shared" si="11"/>
        <v>37.793460389256921</v>
      </c>
      <c r="O161" s="24">
        <f t="shared" si="12"/>
        <v>27.830714384065985</v>
      </c>
      <c r="P161" s="24">
        <f t="shared" si="13"/>
        <v>34.200420140982494</v>
      </c>
      <c r="Q161" t="s">
        <v>240</v>
      </c>
      <c r="R161" t="s">
        <v>180</v>
      </c>
      <c r="S161" s="68" t="s">
        <v>342</v>
      </c>
      <c r="AD161" s="37"/>
      <c r="AE161" s="37"/>
      <c r="AH161" s="37"/>
      <c r="AI161" s="37"/>
      <c r="AJ161" t="s">
        <v>302</v>
      </c>
    </row>
    <row r="162" spans="1:36" s="36" customFormat="1" ht="15" x14ac:dyDescent="0.25">
      <c r="A162">
        <v>1.72</v>
      </c>
      <c r="B162">
        <v>4.2</v>
      </c>
      <c r="C162">
        <v>4.74</v>
      </c>
      <c r="D162" s="20">
        <f t="shared" si="14"/>
        <v>3.0461051067468325E-2</v>
      </c>
      <c r="E162" s="17">
        <f>IF(OR($A162="",$B162="",$C162=""),"",A162*'MPTO_working_3-way'!$I161)</f>
        <v>1.7719945598070026</v>
      </c>
      <c r="F162" s="21">
        <f>IF(OR($A162="",$B162="",$C162=""),"",B162*'MPTO_working_3-way'!$I161)</f>
        <v>4.326963459993844</v>
      </c>
      <c r="G162" s="22">
        <f>IF(OR($A162="",$B162="",$C162=""),"",C162*'MPTO_working_3-way'!$I161)</f>
        <v>4.8832873334216238</v>
      </c>
      <c r="H162" s="17"/>
      <c r="I162" s="21"/>
      <c r="J162" s="22"/>
      <c r="K162" s="17"/>
      <c r="L162" s="21"/>
      <c r="M162" s="22"/>
      <c r="N162" s="23">
        <f t="shared" si="11"/>
        <v>56.433581833846901</v>
      </c>
      <c r="O162" s="24">
        <f t="shared" si="12"/>
        <v>23.110895417670633</v>
      </c>
      <c r="P162" s="24">
        <f t="shared" si="13"/>
        <v>20.478008597936007</v>
      </c>
      <c r="Q162" t="s">
        <v>182</v>
      </c>
      <c r="R162" t="s">
        <v>243</v>
      </c>
      <c r="S162" s="68" t="s">
        <v>342</v>
      </c>
      <c r="AD162" s="37"/>
      <c r="AE162" s="37"/>
      <c r="AH162" s="37"/>
      <c r="AI162" s="37"/>
      <c r="AJ162" t="s">
        <v>302</v>
      </c>
    </row>
    <row r="163" spans="1:36" s="36" customFormat="1" ht="15" x14ac:dyDescent="0.25">
      <c r="A163">
        <v>1.84</v>
      </c>
      <c r="B163">
        <v>3.54</v>
      </c>
      <c r="C163">
        <v>4.6100000000000003</v>
      </c>
      <c r="D163" s="20">
        <f t="shared" si="14"/>
        <v>4.2883876272092225E-2</v>
      </c>
      <c r="E163" s="17">
        <f>IF(OR($A163="",$B163="",$C163=""),"",A163*'MPTO_working_3-way'!$I162)</f>
        <v>1.8910612617091511</v>
      </c>
      <c r="F163" s="21">
        <f>IF(OR($A163="",$B163="",$C163=""),"",B163*'MPTO_working_3-way'!$I162)</f>
        <v>3.6382374274186926</v>
      </c>
      <c r="G163" s="22">
        <f>IF(OR($A163="",$B163="",$C163=""),"",C163*'MPTO_working_3-way'!$I162)</f>
        <v>4.7379306611299929</v>
      </c>
      <c r="H163" s="17"/>
      <c r="I163" s="21"/>
      <c r="J163" s="22"/>
      <c r="K163" s="17"/>
      <c r="L163" s="21"/>
      <c r="M163" s="22"/>
      <c r="N163" s="23">
        <f t="shared" si="11"/>
        <v>52.880359840706312</v>
      </c>
      <c r="O163" s="24">
        <f t="shared" si="12"/>
        <v>27.485836753361475</v>
      </c>
      <c r="P163" s="24">
        <f t="shared" si="13"/>
        <v>21.106260760715749</v>
      </c>
      <c r="Q163" t="s">
        <v>280</v>
      </c>
      <c r="R163" t="s">
        <v>184</v>
      </c>
      <c r="S163" s="68" t="s">
        <v>342</v>
      </c>
      <c r="AD163" s="37"/>
      <c r="AE163" s="37"/>
      <c r="AH163" s="37"/>
      <c r="AI163" s="37"/>
      <c r="AJ163" t="s">
        <v>303</v>
      </c>
    </row>
    <row r="164" spans="1:36" s="36" customFormat="1" ht="15" x14ac:dyDescent="0.25">
      <c r="A164">
        <v>1.82</v>
      </c>
      <c r="B164">
        <v>3.52</v>
      </c>
      <c r="C164">
        <v>4.82</v>
      </c>
      <c r="D164" s="20">
        <f t="shared" si="14"/>
        <v>4.1010338209508168E-2</v>
      </c>
      <c r="E164" s="17">
        <f>IF(OR($A164="",$B164="",$C164=""),"",A164*'MPTO_working_3-way'!$I163)</f>
        <v>1.8754391129427923</v>
      </c>
      <c r="F164" s="21">
        <f>IF(OR($A164="",$B164="",$C164=""),"",B164*'MPTO_working_3-way'!$I163)</f>
        <v>3.6272228997574887</v>
      </c>
      <c r="G164" s="22">
        <f>IF(OR($A164="",$B164="",$C164=""),"",C164*'MPTO_working_3-way'!$I163)</f>
        <v>4.966822266145198</v>
      </c>
      <c r="H164" s="17"/>
      <c r="I164" s="21"/>
      <c r="J164" s="22"/>
      <c r="K164" s="17"/>
      <c r="L164" s="21"/>
      <c r="M164" s="22"/>
      <c r="N164" s="23">
        <f t="shared" si="11"/>
        <v>53.320845934095843</v>
      </c>
      <c r="O164" s="24">
        <f t="shared" si="12"/>
        <v>27.569301022742739</v>
      </c>
      <c r="P164" s="24">
        <f t="shared" si="13"/>
        <v>20.133597427397181</v>
      </c>
      <c r="Q164" t="s">
        <v>185</v>
      </c>
      <c r="R164" t="s">
        <v>188</v>
      </c>
      <c r="S164" s="68" t="s">
        <v>342</v>
      </c>
      <c r="AD164" s="37"/>
      <c r="AE164" s="37"/>
      <c r="AH164" s="37"/>
      <c r="AI164" s="37"/>
      <c r="AJ164" t="s">
        <v>303</v>
      </c>
    </row>
    <row r="165" spans="1:36" s="36" customFormat="1" ht="15" x14ac:dyDescent="0.25">
      <c r="A165">
        <v>1.5</v>
      </c>
      <c r="B165">
        <v>4.38</v>
      </c>
      <c r="C165">
        <v>6.75</v>
      </c>
      <c r="D165" s="20">
        <f t="shared" si="14"/>
        <v>4.312531709791978E-2</v>
      </c>
      <c r="E165" s="17">
        <f>IF(OR($A165="",$B165="",$C165=""),"",A165*'MPTO_working_3-way'!$I164)</f>
        <v>1.5643258144081384</v>
      </c>
      <c r="F165" s="21">
        <f>IF(OR($A165="",$B165="",$C165=""),"",B165*'MPTO_working_3-way'!$I164)</f>
        <v>4.5678313780717641</v>
      </c>
      <c r="G165" s="22">
        <f>IF(OR($A165="",$B165="",$C165=""),"",C165*'MPTO_working_3-way'!$I164)</f>
        <v>7.0394661648366226</v>
      </c>
      <c r="H165" s="17"/>
      <c r="I165" s="21"/>
      <c r="J165" s="22"/>
      <c r="K165" s="17"/>
      <c r="L165" s="21"/>
      <c r="M165" s="22"/>
      <c r="N165" s="23">
        <f t="shared" si="11"/>
        <v>63.925301928124824</v>
      </c>
      <c r="O165" s="24">
        <f t="shared" si="12"/>
        <v>21.892226687713983</v>
      </c>
      <c r="P165" s="24">
        <f t="shared" si="13"/>
        <v>14.205622650694405</v>
      </c>
      <c r="Q165" t="s">
        <v>253</v>
      </c>
      <c r="R165" t="s">
        <v>189</v>
      </c>
      <c r="S165" s="68" t="s">
        <v>342</v>
      </c>
      <c r="AD165" s="37"/>
      <c r="AE165" s="37"/>
      <c r="AH165" s="37"/>
      <c r="AI165" s="37"/>
      <c r="AJ165" t="s">
        <v>303</v>
      </c>
    </row>
    <row r="166" spans="1:36" s="36" customFormat="1" ht="15" x14ac:dyDescent="0.25">
      <c r="A166">
        <v>2.14</v>
      </c>
      <c r="B166">
        <v>3.4</v>
      </c>
      <c r="C166">
        <v>3.6</v>
      </c>
      <c r="D166" s="20">
        <f t="shared" si="14"/>
        <v>3.918514446276955E-2</v>
      </c>
      <c r="E166" s="17">
        <f>IF(OR($A166="",$B166="",$C166=""),"",A166*'MPTO_working_3-way'!$I165)</f>
        <v>2.2277621237683478</v>
      </c>
      <c r="F166" s="21">
        <f>IF(OR($A166="",$B166="",$C166=""),"",B166*'MPTO_working_3-way'!$I165)</f>
        <v>3.5394351499123275</v>
      </c>
      <c r="G166" s="22">
        <f>IF(OR($A166="",$B166="",$C166=""),"",C166*'MPTO_working_3-way'!$I165)</f>
        <v>3.7476372175542294</v>
      </c>
      <c r="H166" s="17"/>
      <c r="I166" s="21"/>
      <c r="J166" s="22"/>
      <c r="K166" s="17"/>
      <c r="L166" s="21"/>
      <c r="M166" s="22"/>
      <c r="N166" s="23">
        <f t="shared" si="11"/>
        <v>44.888095965491168</v>
      </c>
      <c r="O166" s="24">
        <f t="shared" si="12"/>
        <v>28.253095695926799</v>
      </c>
      <c r="P166" s="24">
        <f t="shared" si="13"/>
        <v>26.683479268375304</v>
      </c>
      <c r="Q166" t="s">
        <v>186</v>
      </c>
      <c r="R166" t="s">
        <v>279</v>
      </c>
      <c r="S166" s="68" t="s">
        <v>342</v>
      </c>
      <c r="AD166" s="37"/>
      <c r="AE166" s="37"/>
      <c r="AH166" s="37"/>
      <c r="AI166" s="37"/>
      <c r="AJ166" t="s">
        <v>303</v>
      </c>
    </row>
    <row r="167" spans="1:36" s="36" customFormat="1" ht="15" x14ac:dyDescent="0.25">
      <c r="A167">
        <v>5.32</v>
      </c>
      <c r="B167">
        <v>3.49</v>
      </c>
      <c r="C167">
        <v>1.74</v>
      </c>
      <c r="D167" s="20">
        <f t="shared" si="14"/>
        <v>4.9215519779589156E-2</v>
      </c>
      <c r="E167" s="17">
        <f>IF(OR($A167="",$B167="",$C167=""),"",A167*'MPTO_working_3-way'!$I166)</f>
        <v>5.5494266869609339</v>
      </c>
      <c r="F167" s="21">
        <f>IF(OR($A167="",$B167="",$C167=""),"",B167*'MPTO_working_3-way'!$I166)</f>
        <v>3.6405073566717401</v>
      </c>
      <c r="G167" s="22">
        <f>IF(OR($A167="",$B167="",$C167=""),"",C167*'MPTO_working_3-way'!$I166)</f>
        <v>1.8150380517503804</v>
      </c>
      <c r="H167" s="17"/>
      <c r="I167" s="21"/>
      <c r="J167" s="22"/>
      <c r="K167" s="17"/>
      <c r="L167" s="21"/>
      <c r="M167" s="22"/>
      <c r="N167" s="23">
        <f t="shared" si="11"/>
        <v>18.019879465199963</v>
      </c>
      <c r="O167" s="24">
        <f t="shared" si="12"/>
        <v>27.468698783628604</v>
      </c>
      <c r="P167" s="24">
        <f t="shared" si="13"/>
        <v>55.095263652220581</v>
      </c>
      <c r="Q167" t="s">
        <v>257</v>
      </c>
      <c r="R167" t="s">
        <v>151</v>
      </c>
      <c r="S167" s="68" t="s">
        <v>342</v>
      </c>
      <c r="AD167" s="37"/>
      <c r="AE167" s="37"/>
      <c r="AH167" s="37"/>
      <c r="AI167" s="37"/>
      <c r="AJ167" t="s">
        <v>299</v>
      </c>
    </row>
    <row r="168" spans="1:36" s="36" customFormat="1" ht="15" x14ac:dyDescent="0.25">
      <c r="A168">
        <v>1.92</v>
      </c>
      <c r="B168">
        <v>3.38</v>
      </c>
      <c r="C168">
        <v>4.38</v>
      </c>
      <c r="D168" s="20">
        <f t="shared" si="14"/>
        <v>4.5001823782119033E-2</v>
      </c>
      <c r="E168" s="17">
        <f>IF(OR($A168="",$B168="",$C168=""),"",A168*'MPTO_working_3-way'!$I167)</f>
        <v>1.9952354773685175</v>
      </c>
      <c r="F168" s="21">
        <f>IF(OR($A168="",$B168="",$C168=""),"",B168*'MPTO_working_3-way'!$I167)</f>
        <v>3.5124457882841611</v>
      </c>
      <c r="G168" s="22">
        <f>IF(OR($A168="",$B168="",$C168=""),"",C168*'MPTO_working_3-way'!$I167)</f>
        <v>4.5516309327469306</v>
      </c>
      <c r="H168" s="17"/>
      <c r="I168" s="21"/>
      <c r="J168" s="22"/>
      <c r="K168" s="17"/>
      <c r="L168" s="21"/>
      <c r="M168" s="22"/>
      <c r="N168" s="23">
        <f t="shared" si="11"/>
        <v>50.119397501836879</v>
      </c>
      <c r="O168" s="24">
        <f t="shared" si="12"/>
        <v>28.470190296901425</v>
      </c>
      <c r="P168" s="24">
        <f t="shared" si="13"/>
        <v>21.97014685012028</v>
      </c>
      <c r="Q168" t="s">
        <v>285</v>
      </c>
      <c r="R168" t="s">
        <v>152</v>
      </c>
      <c r="S168" s="68" t="s">
        <v>342</v>
      </c>
      <c r="AD168" s="37"/>
      <c r="AE168" s="37"/>
      <c r="AH168" s="37"/>
      <c r="AI168" s="37"/>
      <c r="AJ168" t="s">
        <v>299</v>
      </c>
    </row>
    <row r="169" spans="1:36" s="36" customFormat="1" ht="15" x14ac:dyDescent="0.25">
      <c r="A169">
        <v>1.71</v>
      </c>
      <c r="B169">
        <v>3.81</v>
      </c>
      <c r="C169">
        <v>5.43</v>
      </c>
      <c r="D169" s="20">
        <f t="shared" si="14"/>
        <v>3.1424575853578052E-2</v>
      </c>
      <c r="E169" s="17">
        <f>IF(OR($A169="",$B169="",$C169=""),"",A169*'MPTO_working_3-way'!$I168)</f>
        <v>1.7941585388230974</v>
      </c>
      <c r="F169" s="21">
        <f>IF(OR($A169="",$B169="",$C169=""),"",B169*'MPTO_working_3-way'!$I168)</f>
        <v>3.9975111303602349</v>
      </c>
      <c r="G169" s="22">
        <f>IF(OR($A169="",$B169="",$C169=""),"",C169*'MPTO_working_3-way'!$I168)</f>
        <v>5.6972402724031692</v>
      </c>
      <c r="H169" s="17"/>
      <c r="I169" s="21"/>
      <c r="J169" s="22"/>
      <c r="K169" s="17"/>
      <c r="L169" s="21"/>
      <c r="M169" s="22"/>
      <c r="N169" s="23">
        <f t="shared" si="11"/>
        <v>55.736434565919893</v>
      </c>
      <c r="O169" s="24">
        <f t="shared" si="12"/>
        <v>25.015565120137268</v>
      </c>
      <c r="P169" s="24">
        <f t="shared" si="13"/>
        <v>17.552357846726153</v>
      </c>
      <c r="Q169" t="s">
        <v>286</v>
      </c>
      <c r="R169" t="s">
        <v>263</v>
      </c>
      <c r="S169" s="68" t="s">
        <v>342</v>
      </c>
      <c r="AD169" s="37"/>
      <c r="AE169" s="37"/>
      <c r="AH169" s="37"/>
      <c r="AI169" s="37"/>
      <c r="AJ169" t="s">
        <v>304</v>
      </c>
    </row>
    <row r="170" spans="1:36" s="36" customFormat="1" ht="15" x14ac:dyDescent="0.25">
      <c r="A170">
        <v>1.7</v>
      </c>
      <c r="B170">
        <v>4.1100000000000003</v>
      </c>
      <c r="C170">
        <v>5.03</v>
      </c>
      <c r="D170" s="20">
        <f t="shared" si="14"/>
        <v>3.035145360839131E-2</v>
      </c>
      <c r="E170" s="17">
        <f>IF(OR($A170="",$B170="",$C170=""),"",A170*'MPTO_working_3-way'!$I169)</f>
        <v>1.7765031004296024</v>
      </c>
      <c r="F170" s="21">
        <f>IF(OR($A170="",$B170="",$C170=""),"",B170*'MPTO_working_3-way'!$I169)</f>
        <v>4.2949574957445096</v>
      </c>
      <c r="G170" s="22">
        <f>IF(OR($A170="",$B170="",$C170=""),"",C170*'MPTO_working_3-way'!$I169)</f>
        <v>5.2563591736240589</v>
      </c>
      <c r="H170" s="17"/>
      <c r="I170" s="21"/>
      <c r="J170" s="22"/>
      <c r="K170" s="17"/>
      <c r="L170" s="21"/>
      <c r="M170" s="22"/>
      <c r="N170" s="23">
        <f t="shared" si="11"/>
        <v>56.290360526709762</v>
      </c>
      <c r="O170" s="24">
        <f t="shared" si="12"/>
        <v>23.283117492799658</v>
      </c>
      <c r="P170" s="24">
        <f t="shared" si="13"/>
        <v>19.024575128311451</v>
      </c>
      <c r="Q170" t="s">
        <v>262</v>
      </c>
      <c r="R170" t="s">
        <v>196</v>
      </c>
      <c r="S170" s="68" t="s">
        <v>342</v>
      </c>
      <c r="AD170" s="37"/>
      <c r="AE170" s="37"/>
      <c r="AH170" s="37"/>
      <c r="AI170" s="37"/>
      <c r="AJ170" t="s">
        <v>304</v>
      </c>
    </row>
    <row r="171" spans="1:36" s="36" customFormat="1" ht="15" x14ac:dyDescent="0.25">
      <c r="A171">
        <v>2.74</v>
      </c>
      <c r="B171">
        <v>3.31</v>
      </c>
      <c r="C171">
        <v>2.77</v>
      </c>
      <c r="D171" s="20">
        <f t="shared" si="14"/>
        <v>2.8089137599922376E-2</v>
      </c>
      <c r="E171" s="17">
        <f>IF(OR($A171="",$B171="",$C171=""),"",A171*'MPTO_working_3-way'!$I170)</f>
        <v>2.8261033378388043</v>
      </c>
      <c r="F171" s="21">
        <f>IF(OR($A171="",$B171="",$C171=""),"",B171*'MPTO_working_3-way'!$I170)</f>
        <v>3.4140153460753435</v>
      </c>
      <c r="G171" s="22">
        <f>IF(OR($A171="",$B171="",$C171=""),"",C171*'MPTO_working_3-way'!$I170)</f>
        <v>2.8570460751144111</v>
      </c>
      <c r="H171" s="17"/>
      <c r="I171" s="21"/>
      <c r="J171" s="22"/>
      <c r="K171" s="17"/>
      <c r="L171" s="21"/>
      <c r="M171" s="22"/>
      <c r="N171" s="23">
        <f t="shared" si="11"/>
        <v>35.384410280082903</v>
      </c>
      <c r="O171" s="24">
        <f t="shared" si="12"/>
        <v>29.291022407077694</v>
      </c>
      <c r="P171" s="24">
        <f t="shared" si="13"/>
        <v>35.001185620009814</v>
      </c>
      <c r="Q171" t="s">
        <v>258</v>
      </c>
      <c r="R171" t="s">
        <v>200</v>
      </c>
      <c r="S171" s="68" t="s">
        <v>342</v>
      </c>
      <c r="AD171" s="37"/>
      <c r="AE171" s="37"/>
      <c r="AH171" s="37"/>
      <c r="AI171" s="37"/>
      <c r="AJ171" t="s">
        <v>304</v>
      </c>
    </row>
    <row r="172" spans="1:36" s="36" customFormat="1" ht="15" x14ac:dyDescent="0.25">
      <c r="A172">
        <v>2.4300000000000002</v>
      </c>
      <c r="B172">
        <v>3.51</v>
      </c>
      <c r="C172">
        <v>3.02</v>
      </c>
      <c r="D172" s="20">
        <f t="shared" si="14"/>
        <v>2.7548746459710394E-2</v>
      </c>
      <c r="E172" s="17">
        <f>IF(OR($A172="",$B172="",$C172=""),"",A172*'MPTO_working_3-way'!$I171)</f>
        <v>2.5037540322683909</v>
      </c>
      <c r="F172" s="21">
        <f>IF(OR($A172="",$B172="",$C172=""),"",B172*'MPTO_working_3-way'!$I171)</f>
        <v>3.6165336021654535</v>
      </c>
      <c r="G172" s="22">
        <f>IF(OR($A172="",$B172="",$C172=""),"",C172*'MPTO_working_3-way'!$I171)</f>
        <v>3.1116613898973418</v>
      </c>
      <c r="H172" s="17"/>
      <c r="I172" s="21"/>
      <c r="J172" s="22"/>
      <c r="K172" s="17"/>
      <c r="L172" s="21"/>
      <c r="M172" s="22"/>
      <c r="N172" s="23">
        <f t="shared" si="11"/>
        <v>39.940025542125802</v>
      </c>
      <c r="O172" s="24">
        <f t="shared" si="12"/>
        <v>27.650786913779402</v>
      </c>
      <c r="P172" s="24">
        <f t="shared" si="13"/>
        <v>32.137172869988639</v>
      </c>
      <c r="Q172" t="s">
        <v>259</v>
      </c>
      <c r="R172" t="s">
        <v>289</v>
      </c>
      <c r="S172" s="68" t="s">
        <v>342</v>
      </c>
      <c r="AD172" s="37"/>
      <c r="AE172" s="37"/>
      <c r="AH172" s="37"/>
      <c r="AI172" s="37"/>
      <c r="AJ172" t="s">
        <v>304</v>
      </c>
    </row>
    <row r="173" spans="1:36" s="36" customFormat="1" ht="15" x14ac:dyDescent="0.25">
      <c r="A173">
        <v>1.93</v>
      </c>
      <c r="B173">
        <v>3.74</v>
      </c>
      <c r="C173">
        <v>4.07</v>
      </c>
      <c r="D173" s="20">
        <f t="shared" si="14"/>
        <v>3.1214639870537519E-2</v>
      </c>
      <c r="E173" s="17">
        <f>IF(OR($A173="",$B173="",$C173=""),"",A173*'MPTO_working_3-way'!$I172)</f>
        <v>1.9842120355678501</v>
      </c>
      <c r="F173" s="21">
        <f>IF(OR($A173="",$B173="",$C173=""),"",B173*'MPTO_working_3-way'!$I172)</f>
        <v>3.8450533746237099</v>
      </c>
      <c r="G173" s="22">
        <f>IF(OR($A173="",$B173="",$C173=""),"",C173*'MPTO_working_3-way'!$I172)</f>
        <v>4.1843227900316844</v>
      </c>
      <c r="H173" s="17"/>
      <c r="I173" s="21"/>
      <c r="J173" s="22"/>
      <c r="K173" s="17"/>
      <c r="L173" s="21"/>
      <c r="M173" s="22"/>
      <c r="N173" s="23">
        <f t="shared" si="11"/>
        <v>50.397839649925103</v>
      </c>
      <c r="O173" s="24">
        <f t="shared" si="12"/>
        <v>26.00744131667258</v>
      </c>
      <c r="P173" s="24">
        <f t="shared" si="13"/>
        <v>23.898729858563993</v>
      </c>
      <c r="Q173" t="s">
        <v>295</v>
      </c>
      <c r="R173" t="s">
        <v>267</v>
      </c>
      <c r="S173" s="68" t="s">
        <v>342</v>
      </c>
      <c r="AD173" s="37"/>
      <c r="AE173" s="37"/>
      <c r="AH173" s="37"/>
      <c r="AI173" s="37"/>
      <c r="AJ173" t="s">
        <v>305</v>
      </c>
    </row>
    <row r="174" spans="1:36" s="36" customFormat="1" ht="15" x14ac:dyDescent="0.25">
      <c r="A174">
        <v>1.63</v>
      </c>
      <c r="B174">
        <v>3.82</v>
      </c>
      <c r="C174">
        <v>6.44</v>
      </c>
      <c r="D174" s="20">
        <f t="shared" si="14"/>
        <v>3.0556540332969284E-2</v>
      </c>
      <c r="E174" s="17">
        <f>IF(OR($A174="",$B174="",$C174=""),"",A174*'MPTO_working_3-way'!$I173)</f>
        <v>1.6749044567293279</v>
      </c>
      <c r="F174" s="21">
        <f>IF(OR($A174="",$B174="",$C174=""),"",B174*'MPTO_working_3-way'!$I173)</f>
        <v>3.9252362114760935</v>
      </c>
      <c r="G174" s="22">
        <f>IF(OR($A174="",$B174="",$C174=""),"",C174*'MPTO_working_3-way'!$I173)</f>
        <v>6.617413927200535</v>
      </c>
      <c r="H174" s="17"/>
      <c r="I174" s="21"/>
      <c r="J174" s="22"/>
      <c r="K174" s="17"/>
      <c r="L174" s="21"/>
      <c r="M174" s="22"/>
      <c r="N174" s="23">
        <f t="shared" si="11"/>
        <v>59.704898149996652</v>
      </c>
      <c r="O174" s="24">
        <f t="shared" si="12"/>
        <v>25.476173817930508</v>
      </c>
      <c r="P174" s="24">
        <f t="shared" si="13"/>
        <v>15.111643475853191</v>
      </c>
      <c r="Q174" t="s">
        <v>269</v>
      </c>
      <c r="R174" t="s">
        <v>204</v>
      </c>
      <c r="S174" s="68" t="s">
        <v>342</v>
      </c>
      <c r="AD174" s="37"/>
      <c r="AE174" s="37"/>
      <c r="AH174" s="37"/>
      <c r="AI174" s="37"/>
      <c r="AJ174" t="s">
        <v>305</v>
      </c>
    </row>
    <row r="175" spans="1:36" s="36" customFormat="1" ht="15" x14ac:dyDescent="0.25">
      <c r="A175">
        <v>2.36</v>
      </c>
      <c r="B175">
        <v>3.46</v>
      </c>
      <c r="C175">
        <v>3.02</v>
      </c>
      <c r="D175" s="20">
        <f t="shared" si="14"/>
        <v>4.3871982414354083E-2</v>
      </c>
      <c r="E175" s="17">
        <f>IF(OR($A175="",$B175="",$C175=""),"",A175*'MPTO_working_3-way'!$I174)</f>
        <v>2.4336665500944683</v>
      </c>
      <c r="F175" s="21">
        <f>IF(OR($A175="",$B175="",$C175=""),"",B175*'MPTO_working_3-way'!$I174)</f>
        <v>3.56800265395206</v>
      </c>
      <c r="G175" s="22">
        <f>IF(OR($A175="",$B175="",$C175=""),"",C175*'MPTO_working_3-way'!$I174)</f>
        <v>3.1142682124090233</v>
      </c>
      <c r="H175" s="17"/>
      <c r="I175" s="21"/>
      <c r="J175" s="22"/>
      <c r="K175" s="17"/>
      <c r="L175" s="21"/>
      <c r="M175" s="22"/>
      <c r="N175" s="23">
        <f t="shared" si="11"/>
        <v>41.090263576215186</v>
      </c>
      <c r="O175" s="24">
        <f t="shared" si="12"/>
        <v>28.026884982620757</v>
      </c>
      <c r="P175" s="24">
        <f t="shared" si="13"/>
        <v>32.110272198631726</v>
      </c>
      <c r="Q175" t="s">
        <v>315</v>
      </c>
      <c r="R175" t="s">
        <v>312</v>
      </c>
      <c r="S175" s="68" t="s">
        <v>342</v>
      </c>
      <c r="AD175" s="37"/>
      <c r="AE175" s="37"/>
      <c r="AH175" s="37"/>
      <c r="AI175" s="37"/>
      <c r="AJ175" t="s">
        <v>319</v>
      </c>
    </row>
    <row r="176" spans="1:36" s="36" customFormat="1" ht="15" x14ac:dyDescent="0.25">
      <c r="A176">
        <v>1.94</v>
      </c>
      <c r="B176">
        <v>3.55</v>
      </c>
      <c r="C176">
        <v>4.01</v>
      </c>
      <c r="D176" s="20">
        <f t="shared" si="14"/>
        <v>4.6530616974334915E-2</v>
      </c>
      <c r="E176" s="17">
        <f>IF(OR($A176="",$B176="",$C176=""),"",A176*'MPTO_working_3-way'!$I175)</f>
        <v>1.9992796882459603</v>
      </c>
      <c r="F176" s="21">
        <f>IF(OR($A176="",$B176="",$C176=""),"",B176*'MPTO_working_3-way'!$I175)</f>
        <v>3.6584757181820406</v>
      </c>
      <c r="G176" s="22">
        <f>IF(OR($A176="",$B176="",$C176=""),"",C176*'MPTO_working_3-way'!$I175)</f>
        <v>4.1325317267352064</v>
      </c>
      <c r="H176" s="17"/>
      <c r="I176" s="21"/>
      <c r="J176" s="22"/>
      <c r="K176" s="17"/>
      <c r="L176" s="21"/>
      <c r="M176" s="22"/>
      <c r="N176" s="23">
        <f t="shared" si="11"/>
        <v>50.018014281800447</v>
      </c>
      <c r="O176" s="24">
        <f t="shared" si="12"/>
        <v>27.333788086392364</v>
      </c>
      <c r="P176" s="24">
        <f t="shared" si="13"/>
        <v>24.198241323364808</v>
      </c>
      <c r="Q176" t="s">
        <v>314</v>
      </c>
      <c r="R176" t="s">
        <v>310</v>
      </c>
      <c r="S176" s="68" t="s">
        <v>342</v>
      </c>
      <c r="AD176" s="37"/>
      <c r="AE176" s="37"/>
      <c r="AH176" s="37"/>
      <c r="AI176" s="37"/>
      <c r="AJ176" t="s">
        <v>319</v>
      </c>
    </row>
    <row r="177" spans="1:36" s="36" customFormat="1" ht="15" x14ac:dyDescent="0.25">
      <c r="A177">
        <v>2.4300000000000002</v>
      </c>
      <c r="B177">
        <v>3.79</v>
      </c>
      <c r="C177">
        <v>2.84</v>
      </c>
      <c r="D177" s="20">
        <f t="shared" si="14"/>
        <v>2.7487552545257365E-2</v>
      </c>
      <c r="E177" s="17">
        <f>IF(OR($A177="",$B177="",$C177=""),"",A177*'MPTO_working_3-way'!$I176)</f>
        <v>2.5366089172668804</v>
      </c>
      <c r="F177" s="21">
        <f>IF(OR($A177="",$B177="",$C177=""),"",B177*'MPTO_working_3-way'!$I176)</f>
        <v>3.9562748133504022</v>
      </c>
      <c r="G177" s="22">
        <f>IF(OR($A177="",$B177="",$C177=""),"",C177*'MPTO_working_3-way'!$I176)</f>
        <v>2.9645964300567655</v>
      </c>
      <c r="H177" s="17"/>
      <c r="I177" s="21"/>
      <c r="J177" s="22"/>
      <c r="K177" s="17"/>
      <c r="L177" s="21"/>
      <c r="M177" s="22"/>
      <c r="N177" s="23">
        <f t="shared" si="11"/>
        <v>39.422710895358279</v>
      </c>
      <c r="O177" s="24">
        <f t="shared" si="12"/>
        <v>25.276302764042374</v>
      </c>
      <c r="P177" s="24">
        <f t="shared" si="13"/>
        <v>33.731404040746696</v>
      </c>
      <c r="Q177" t="s">
        <v>128</v>
      </c>
      <c r="R177" t="s">
        <v>104</v>
      </c>
      <c r="S177" s="68" t="s">
        <v>342</v>
      </c>
      <c r="AD177" s="37"/>
      <c r="AE177" s="37"/>
      <c r="AH177" s="37"/>
      <c r="AI177" s="37"/>
      <c r="AJ177" t="s">
        <v>127</v>
      </c>
    </row>
    <row r="178" spans="1:36" s="36" customFormat="1" ht="15" x14ac:dyDescent="0.25">
      <c r="A178">
        <v>2.0499999999999998</v>
      </c>
      <c r="B178">
        <v>3.31</v>
      </c>
      <c r="C178">
        <v>3.92</v>
      </c>
      <c r="D178" s="20">
        <f t="shared" si="14"/>
        <v>4.502172249048475E-2</v>
      </c>
      <c r="E178" s="17">
        <f>IF(OR($A178="",$B178="",$C178=""),"",A178*'MPTO_working_3-way'!$I177)</f>
        <v>2.1453877647973862</v>
      </c>
      <c r="F178" s="21">
        <f>IF(OR($A178="",$B178="",$C178=""),"",B178*'MPTO_working_3-way'!$I177)</f>
        <v>3.4640163421850487</v>
      </c>
      <c r="G178" s="22">
        <f>IF(OR($A178="",$B178="",$C178=""),"",C178*'MPTO_working_3-way'!$I177)</f>
        <v>4.1024000185393925</v>
      </c>
      <c r="H178" s="17"/>
      <c r="I178" s="21"/>
      <c r="J178" s="22"/>
      <c r="K178" s="17"/>
      <c r="L178" s="21"/>
      <c r="M178" s="22"/>
      <c r="N178" s="23">
        <f t="shared" si="11"/>
        <v>46.61162035173821</v>
      </c>
      <c r="O178" s="24">
        <f t="shared" si="12"/>
        <v>28.868224084913386</v>
      </c>
      <c r="P178" s="24">
        <f t="shared" si="13"/>
        <v>24.375974928842687</v>
      </c>
      <c r="Q178" t="s">
        <v>93</v>
      </c>
      <c r="R178" t="s">
        <v>113</v>
      </c>
      <c r="S178" s="68" t="s">
        <v>343</v>
      </c>
      <c r="AD178" s="37"/>
      <c r="AE178" s="37"/>
      <c r="AH178" s="37"/>
      <c r="AI178" s="37"/>
      <c r="AJ178" t="s">
        <v>123</v>
      </c>
    </row>
    <row r="179" spans="1:36" s="36" customFormat="1" ht="15" x14ac:dyDescent="0.25">
      <c r="A179">
        <v>2.14</v>
      </c>
      <c r="B179">
        <v>3.2</v>
      </c>
      <c r="C179">
        <v>3.76</v>
      </c>
      <c r="D179" s="20">
        <f t="shared" si="14"/>
        <v>4.574716643467891E-2</v>
      </c>
      <c r="E179" s="17">
        <f>IF(OR($A179="",$B179="",$C179=""),"",A179*'MPTO_working_3-way'!$I178)</f>
        <v>2.1988233624468507</v>
      </c>
      <c r="F179" s="21">
        <f>IF(OR($A179="",$B179="",$C179=""),"",B179*'MPTO_working_3-way'!$I178)</f>
        <v>3.2879601681448238</v>
      </c>
      <c r="G179" s="22">
        <f>IF(OR($A179="",$B179="",$C179=""),"",C179*'MPTO_working_3-way'!$I178)</f>
        <v>3.8633531975701674</v>
      </c>
      <c r="H179" s="17"/>
      <c r="I179" s="21"/>
      <c r="J179" s="22"/>
      <c r="K179" s="17"/>
      <c r="L179" s="21"/>
      <c r="M179" s="22"/>
      <c r="N179" s="23">
        <f t="shared" si="11"/>
        <v>45.478869156965843</v>
      </c>
      <c r="O179" s="24">
        <f t="shared" si="12"/>
        <v>30.413993748720902</v>
      </c>
      <c r="P179" s="24">
        <f t="shared" si="13"/>
        <v>25.884249998911415</v>
      </c>
      <c r="Q179" t="s">
        <v>82</v>
      </c>
      <c r="R179" t="s">
        <v>91</v>
      </c>
      <c r="S179" s="68" t="s">
        <v>343</v>
      </c>
      <c r="AD179" s="37"/>
      <c r="AE179" s="37"/>
      <c r="AH179" s="37"/>
      <c r="AI179" s="37"/>
      <c r="AJ179" t="s">
        <v>123</v>
      </c>
    </row>
    <row r="180" spans="1:36" s="36" customFormat="1" ht="15" x14ac:dyDescent="0.25">
      <c r="A180">
        <v>2.8</v>
      </c>
      <c r="B180">
        <v>3.27</v>
      </c>
      <c r="C180">
        <v>2.63</v>
      </c>
      <c r="D180" s="20">
        <f t="shared" si="14"/>
        <v>4.3181391578503092E-2</v>
      </c>
      <c r="E180" s="17">
        <f>IF(OR($A180="",$B180="",$C180=""),"",A180*'MPTO_working_3-way'!$I179)</f>
        <v>2.9260608229733571</v>
      </c>
      <c r="F180" s="21">
        <f>IF(OR($A180="",$B180="",$C180=""),"",B180*'MPTO_working_3-way'!$I179)</f>
        <v>3.417221032543885</v>
      </c>
      <c r="G180" s="22">
        <f>IF(OR($A180="",$B180="",$C180=""),"",C180*'MPTO_working_3-way'!$I179)</f>
        <v>2.7484071301499746</v>
      </c>
      <c r="H180" s="17"/>
      <c r="I180" s="21"/>
      <c r="J180" s="22"/>
      <c r="K180" s="17"/>
      <c r="L180" s="21"/>
      <c r="M180" s="22"/>
      <c r="N180" s="23">
        <f t="shared" si="11"/>
        <v>34.175639554335582</v>
      </c>
      <c r="O180" s="24">
        <f t="shared" si="12"/>
        <v>29.263544572519766</v>
      </c>
      <c r="P180" s="24">
        <f t="shared" si="13"/>
        <v>36.384711312600629</v>
      </c>
      <c r="Q180" t="s">
        <v>92</v>
      </c>
      <c r="R180" t="s">
        <v>119</v>
      </c>
      <c r="S180" s="68" t="s">
        <v>343</v>
      </c>
      <c r="AD180" s="37"/>
      <c r="AE180" s="37"/>
      <c r="AH180" s="37"/>
      <c r="AI180" s="37"/>
      <c r="AJ180" t="s">
        <v>123</v>
      </c>
    </row>
    <row r="181" spans="1:36" s="36" customFormat="1" ht="15" x14ac:dyDescent="0.25">
      <c r="A181">
        <v>2.34</v>
      </c>
      <c r="B181">
        <v>3.19</v>
      </c>
      <c r="C181">
        <v>3.3</v>
      </c>
      <c r="D181" s="20">
        <f t="shared" si="14"/>
        <v>4.3860354205181862E-2</v>
      </c>
      <c r="E181" s="17">
        <f>IF(OR($A181="",$B181="",$C181=""),"",A181*'MPTO_working_3-way'!$I180)</f>
        <v>2.4470483694571485</v>
      </c>
      <c r="F181" s="21">
        <f>IF(OR($A181="",$B181="",$C181=""),"",B181*'MPTO_working_3-way'!$I180)</f>
        <v>3.3359334609266256</v>
      </c>
      <c r="G181" s="22">
        <f>IF(OR($A181="",$B181="",$C181=""),"",C181*'MPTO_working_3-way'!$I180)</f>
        <v>3.45096564923444</v>
      </c>
      <c r="H181" s="17"/>
      <c r="I181" s="21"/>
      <c r="J181" s="22"/>
      <c r="K181" s="17"/>
      <c r="L181" s="21"/>
      <c r="M181" s="22"/>
      <c r="N181" s="23">
        <f t="shared" si="11"/>
        <v>40.86555919701086</v>
      </c>
      <c r="O181" s="24">
        <f t="shared" si="12"/>
        <v>29.976617091224266</v>
      </c>
      <c r="P181" s="24">
        <f t="shared" si="13"/>
        <v>28.977396521516791</v>
      </c>
      <c r="Q181" t="s">
        <v>94</v>
      </c>
      <c r="R181" t="s">
        <v>87</v>
      </c>
      <c r="S181" s="68" t="s">
        <v>343</v>
      </c>
      <c r="AD181" s="37"/>
      <c r="AE181" s="37"/>
      <c r="AH181" s="37"/>
      <c r="AI181" s="37"/>
      <c r="AJ181" t="s">
        <v>123</v>
      </c>
    </row>
    <row r="182" spans="1:36" s="36" customFormat="1" ht="15" x14ac:dyDescent="0.25">
      <c r="A182">
        <v>4.26</v>
      </c>
      <c r="B182">
        <v>4.18</v>
      </c>
      <c r="C182">
        <v>1.8</v>
      </c>
      <c r="D182" s="20">
        <f t="shared" si="14"/>
        <v>2.9531789353879789E-2</v>
      </c>
      <c r="E182" s="17">
        <f>IF(OR($A182="",$B182="",$C182=""),"",A182*'MPTO_working_3-way'!$I181)</f>
        <v>4.4439527281244233</v>
      </c>
      <c r="F182" s="21">
        <f>IF(OR($A182="",$B182="",$C182=""),"",B182*'MPTO_working_3-way'!$I181)</f>
        <v>4.3604982167981428</v>
      </c>
      <c r="G182" s="22">
        <f>IF(OR($A182="",$B182="",$C182=""),"",C182*'MPTO_working_3-way'!$I181)</f>
        <v>1.8777265048413057</v>
      </c>
      <c r="H182" s="17"/>
      <c r="I182" s="21"/>
      <c r="J182" s="22"/>
      <c r="K182" s="17"/>
      <c r="L182" s="21"/>
      <c r="M182" s="22"/>
      <c r="N182" s="23">
        <f t="shared" si="11"/>
        <v>22.502489589308738</v>
      </c>
      <c r="O182" s="24">
        <f t="shared" si="12"/>
        <v>22.93315924652039</v>
      </c>
      <c r="P182" s="24">
        <f t="shared" si="13"/>
        <v>53.255892028030679</v>
      </c>
      <c r="Q182" t="s">
        <v>158</v>
      </c>
      <c r="R182" t="s">
        <v>213</v>
      </c>
      <c r="S182" s="68" t="s">
        <v>343</v>
      </c>
      <c r="AD182" s="37"/>
      <c r="AE182" s="37"/>
      <c r="AH182" s="37"/>
      <c r="AI182" s="37"/>
      <c r="AJ182" t="s">
        <v>300</v>
      </c>
    </row>
    <row r="183" spans="1:36" s="36" customFormat="1" ht="17.25" customHeight="1" x14ac:dyDescent="0.25">
      <c r="A183">
        <v>1.49</v>
      </c>
      <c r="B183">
        <v>4.9800000000000004</v>
      </c>
      <c r="C183">
        <v>6.02</v>
      </c>
      <c r="D183" s="20">
        <f t="shared" si="14"/>
        <v>3.805710925935224E-2</v>
      </c>
      <c r="E183" s="17">
        <f>IF(OR($A183="",$B183="",$C183=""),"",A183*'MPTO_working_3-way'!$I182)</f>
        <v>1.5553519277657211</v>
      </c>
      <c r="F183" s="21">
        <f>IF(OR($A183="",$B183="",$C183=""),"",B183*'MPTO_working_3-way'!$I182)</f>
        <v>5.1984245639418063</v>
      </c>
      <c r="G183" s="22">
        <f>IF(OR($A183="",$B183="",$C183=""),"",C183*'MPTO_working_3-way'!$I182)</f>
        <v>6.284039332315194</v>
      </c>
      <c r="H183" s="17"/>
      <c r="I183" s="21"/>
      <c r="J183" s="22"/>
      <c r="K183" s="17"/>
      <c r="L183" s="21"/>
      <c r="M183" s="22"/>
      <c r="N183" s="23">
        <f t="shared" si="11"/>
        <v>64.294130617532346</v>
      </c>
      <c r="O183" s="24">
        <f t="shared" si="12"/>
        <v>19.236597313277748</v>
      </c>
      <c r="P183" s="24">
        <f t="shared" si="13"/>
        <v>15.913331332246381</v>
      </c>
      <c r="Q183" t="s">
        <v>153</v>
      </c>
      <c r="R183" t="s">
        <v>155</v>
      </c>
      <c r="S183" s="68" t="s">
        <v>343</v>
      </c>
      <c r="AD183" s="37"/>
      <c r="AE183" s="37"/>
      <c r="AH183" s="37"/>
      <c r="AI183" s="37"/>
      <c r="AJ183" t="s">
        <v>300</v>
      </c>
    </row>
    <row r="184" spans="1:36" s="36" customFormat="1" ht="15" x14ac:dyDescent="0.25">
      <c r="A184">
        <v>1.31</v>
      </c>
      <c r="B184">
        <v>5.96</v>
      </c>
      <c r="C184">
        <v>9.9</v>
      </c>
      <c r="D184" s="20">
        <f t="shared" si="14"/>
        <v>3.2154114535384082E-2</v>
      </c>
      <c r="E184" s="17">
        <f>IF(OR($A184="",$B184="",$C184=""),"",A184*'MPTO_working_3-way'!$I183)</f>
        <v>1.3486866440535825</v>
      </c>
      <c r="F184" s="21">
        <f>IF(OR($A184="",$B184="",$C184=""),"",B184*'MPTO_working_3-way'!$I183)</f>
        <v>6.1360094645491232</v>
      </c>
      <c r="G184" s="22">
        <f>IF(OR($A184="",$B184="",$C184=""),"",C184*'MPTO_working_3-way'!$I183)</f>
        <v>10.192364714603411</v>
      </c>
      <c r="H184" s="17"/>
      <c r="I184" s="21"/>
      <c r="J184" s="22"/>
      <c r="K184" s="17"/>
      <c r="L184" s="21"/>
      <c r="M184" s="22"/>
      <c r="N184" s="23">
        <f t="shared" si="11"/>
        <v>74.146207676115367</v>
      </c>
      <c r="O184" s="24">
        <f t="shared" si="12"/>
        <v>16.297236922099181</v>
      </c>
      <c r="P184" s="24">
        <f t="shared" si="13"/>
        <v>9.8112658642132438</v>
      </c>
      <c r="Q184" t="s">
        <v>156</v>
      </c>
      <c r="R184" t="s">
        <v>211</v>
      </c>
      <c r="S184" s="68" t="s">
        <v>343</v>
      </c>
      <c r="AD184" s="37"/>
      <c r="AE184" s="37"/>
      <c r="AF184" s="29"/>
      <c r="AG184" s="29"/>
      <c r="AH184" s="37"/>
      <c r="AI184" s="37"/>
      <c r="AJ184" t="s">
        <v>300</v>
      </c>
    </row>
    <row r="185" spans="1:36" s="36" customFormat="1" ht="15" x14ac:dyDescent="0.25">
      <c r="A185">
        <v>1.68</v>
      </c>
      <c r="B185">
        <v>4.07</v>
      </c>
      <c r="C185">
        <v>5.15</v>
      </c>
      <c r="D185" s="20">
        <f t="shared" si="14"/>
        <v>3.5113098219894168E-2</v>
      </c>
      <c r="E185" s="17">
        <f>IF(OR($A185="",$B185="",$C185=""),"",A185*'MPTO_working_3-way'!$I184)</f>
        <v>1.7439359435557118</v>
      </c>
      <c r="F185" s="21">
        <f>IF(OR($A185="",$B185="",$C185=""),"",B185*'MPTO_working_3-way'!$I184)</f>
        <v>4.2248924346855636</v>
      </c>
      <c r="G185" s="22">
        <f>IF(OR($A185="",$B185="",$C185=""),"",C185*'MPTO_working_3-way'!$I184)</f>
        <v>5.3459941126856645</v>
      </c>
      <c r="H185" s="17"/>
      <c r="I185" s="21"/>
      <c r="J185" s="22"/>
      <c r="K185" s="17"/>
      <c r="L185" s="21"/>
      <c r="M185" s="22"/>
      <c r="N185" s="23">
        <f t="shared" si="11"/>
        <v>57.341555674407374</v>
      </c>
      <c r="O185" s="24">
        <f t="shared" si="12"/>
        <v>23.669241654300833</v>
      </c>
      <c r="P185" s="24">
        <f t="shared" si="13"/>
        <v>18.705594860777548</v>
      </c>
      <c r="Q185" t="s">
        <v>217</v>
      </c>
      <c r="R185" t="s">
        <v>296</v>
      </c>
      <c r="S185" s="68" t="s">
        <v>343</v>
      </c>
      <c r="AD185" s="37"/>
      <c r="AE185" s="37"/>
      <c r="AF185" s="29"/>
      <c r="AG185" s="29"/>
      <c r="AH185" s="48"/>
      <c r="AI185" s="37"/>
      <c r="AJ185" t="s">
        <v>125</v>
      </c>
    </row>
    <row r="186" spans="1:36" s="36" customFormat="1" ht="15" x14ac:dyDescent="0.25">
      <c r="A186">
        <v>4.8899999999999997</v>
      </c>
      <c r="B186">
        <v>3.78</v>
      </c>
      <c r="C186">
        <v>1.76</v>
      </c>
      <c r="D186" s="20">
        <f t="shared" si="14"/>
        <v>3.7231060237195246E-2</v>
      </c>
      <c r="E186" s="17">
        <f>IF(OR($A186="",$B186="",$C186=""),"",A186*'MPTO_working_3-way'!$I185)</f>
        <v>5.0472336200780274</v>
      </c>
      <c r="F186" s="21">
        <f>IF(OR($A186="",$B186="",$C186=""),"",B186*'MPTO_working_3-way'!$I185)</f>
        <v>3.9015425529437517</v>
      </c>
      <c r="G186" s="22">
        <f>IF(OR($A186="",$B186="",$C186=""),"",C186*'MPTO_working_3-way'!$I185)</f>
        <v>1.816591241582276</v>
      </c>
      <c r="H186" s="17"/>
      <c r="I186" s="21"/>
      <c r="J186" s="22"/>
      <c r="K186" s="17"/>
      <c r="L186" s="21"/>
      <c r="M186" s="22"/>
      <c r="N186" s="23">
        <f t="shared" si="11"/>
        <v>19.812833628742165</v>
      </c>
      <c r="O186" s="24">
        <f t="shared" si="12"/>
        <v>25.630887948293434</v>
      </c>
      <c r="P186" s="24">
        <f t="shared" si="13"/>
        <v>55.048157070766578</v>
      </c>
      <c r="Q186" t="s">
        <v>118</v>
      </c>
      <c r="R186" t="s">
        <v>275</v>
      </c>
      <c r="S186" s="68" t="s">
        <v>343</v>
      </c>
      <c r="AD186" s="37"/>
      <c r="AE186" s="37"/>
      <c r="AF186" s="29"/>
      <c r="AG186" s="29"/>
      <c r="AH186" s="48"/>
      <c r="AI186" s="37"/>
      <c r="AJ186" t="s">
        <v>125</v>
      </c>
    </row>
    <row r="187" spans="1:36" s="36" customFormat="1" ht="15" x14ac:dyDescent="0.25">
      <c r="A187">
        <v>1.39</v>
      </c>
      <c r="B187">
        <v>5.32</v>
      </c>
      <c r="C187">
        <v>7.62</v>
      </c>
      <c r="D187" s="20">
        <f t="shared" si="14"/>
        <v>3.8627981044209614E-2</v>
      </c>
      <c r="E187" s="17">
        <f>IF(OR($A187="",$B187="",$C187=""),"",A187*'MPTO_working_3-way'!$I186)</f>
        <v>1.4388072065256527</v>
      </c>
      <c r="F187" s="21">
        <f>IF(OR($A187="",$B187="",$C187=""),"",B187*'MPTO_working_3-way'!$I186)</f>
        <v>5.5068016825298374</v>
      </c>
      <c r="G187" s="22">
        <f>IF(OR($A187="",$B187="",$C187=""),"",C187*'MPTO_working_3-way'!$I186)</f>
        <v>7.8875618084355938</v>
      </c>
      <c r="H187" s="17"/>
      <c r="I187" s="21"/>
      <c r="J187" s="22"/>
      <c r="K187" s="17"/>
      <c r="L187" s="21"/>
      <c r="M187" s="22"/>
      <c r="N187" s="23">
        <f t="shared" si="11"/>
        <v>69.502014965211458</v>
      </c>
      <c r="O187" s="24">
        <f t="shared" si="12"/>
        <v>18.159361052940582</v>
      </c>
      <c r="P187" s="24">
        <f t="shared" si="13"/>
        <v>12.678189081580566</v>
      </c>
      <c r="Q187" t="s">
        <v>219</v>
      </c>
      <c r="R187" t="s">
        <v>98</v>
      </c>
      <c r="S187" s="68" t="s">
        <v>343</v>
      </c>
      <c r="AD187" s="37"/>
      <c r="AE187" s="37"/>
      <c r="AF187" s="29"/>
      <c r="AG187" s="29"/>
      <c r="AH187" s="48"/>
      <c r="AI187" s="37"/>
      <c r="AJ187" t="s">
        <v>125</v>
      </c>
    </row>
    <row r="188" spans="1:36" s="36" customFormat="1" ht="15" x14ac:dyDescent="0.25">
      <c r="A188">
        <v>1.49</v>
      </c>
      <c r="B188">
        <v>4.49</v>
      </c>
      <c r="C188">
        <v>7.03</v>
      </c>
      <c r="D188" s="20">
        <f t="shared" si="14"/>
        <v>3.61055994863686E-2</v>
      </c>
      <c r="E188" s="17">
        <f>IF(OR($A188="",$B188="",$C188=""),"",A188*'MPTO_working_3-way'!$I187)</f>
        <v>1.5454742797534209</v>
      </c>
      <c r="F188" s="21">
        <f>IF(OR($A188="",$B188="",$C188=""),"",B188*'MPTO_working_3-way'!$I187)</f>
        <v>4.6571674604650068</v>
      </c>
      <c r="G188" s="22">
        <f>IF(OR($A188="",$B188="",$C188=""),"",C188*'MPTO_working_3-way'!$I187)</f>
        <v>7.2917343534674828</v>
      </c>
      <c r="H188" s="17"/>
      <c r="I188" s="21"/>
      <c r="J188" s="22"/>
      <c r="K188" s="17"/>
      <c r="L188" s="21"/>
      <c r="M188" s="22"/>
      <c r="N188" s="23">
        <f t="shared" si="11"/>
        <v>64.705056117760122</v>
      </c>
      <c r="O188" s="24">
        <f t="shared" si="12"/>
        <v>21.472279201662044</v>
      </c>
      <c r="P188" s="24">
        <f t="shared" si="13"/>
        <v>13.714158409027394</v>
      </c>
      <c r="Q188" t="s">
        <v>218</v>
      </c>
      <c r="R188" t="s">
        <v>117</v>
      </c>
      <c r="S188" s="68" t="s">
        <v>343</v>
      </c>
      <c r="AD188" s="37"/>
      <c r="AE188" s="37"/>
      <c r="AF188" s="29"/>
      <c r="AG188" s="29"/>
      <c r="AH188" s="48"/>
      <c r="AI188" s="37"/>
      <c r="AJ188" t="s">
        <v>125</v>
      </c>
    </row>
    <row r="189" spans="1:36" s="36" customFormat="1" ht="15" x14ac:dyDescent="0.25">
      <c r="A189">
        <v>1.69</v>
      </c>
      <c r="B189">
        <v>4</v>
      </c>
      <c r="C189">
        <v>4.9800000000000004</v>
      </c>
      <c r="D189" s="20">
        <f t="shared" si="14"/>
        <v>4.2519189182766537E-2</v>
      </c>
      <c r="E189" s="17">
        <f>IF(OR($A189="",$B189="",$C189=""),"",A189*'MPTO_working_3-way'!$I188)</f>
        <v>1.7552812879647142</v>
      </c>
      <c r="F189" s="21">
        <f>IF(OR($A189="",$B189="",$C189=""),"",B189*'MPTO_working_3-way'!$I188)</f>
        <v>4.1545119241768385</v>
      </c>
      <c r="G189" s="22">
        <f>IF(OR($A189="",$B189="",$C189=""),"",C189*'MPTO_working_3-way'!$I188)</f>
        <v>5.172367345600164</v>
      </c>
      <c r="H189" s="17"/>
      <c r="I189" s="21"/>
      <c r="J189" s="22"/>
      <c r="K189" s="17"/>
      <c r="L189" s="21"/>
      <c r="M189" s="22"/>
      <c r="N189" s="23">
        <f t="shared" si="11"/>
        <v>56.970925791587575</v>
      </c>
      <c r="O189" s="24">
        <f t="shared" si="12"/>
        <v>24.070216146945754</v>
      </c>
      <c r="P189" s="24">
        <f t="shared" si="13"/>
        <v>19.333506945337952</v>
      </c>
      <c r="Q189" t="s">
        <v>222</v>
      </c>
      <c r="R189" t="s">
        <v>277</v>
      </c>
      <c r="S189" s="68" t="s">
        <v>343</v>
      </c>
      <c r="AD189" s="37"/>
      <c r="AE189" s="37"/>
      <c r="AF189" s="29"/>
      <c r="AG189" s="29"/>
      <c r="AH189" s="48"/>
      <c r="AI189" s="37"/>
      <c r="AJ189" t="s">
        <v>298</v>
      </c>
    </row>
    <row r="190" spans="1:36" s="36" customFormat="1" ht="15" x14ac:dyDescent="0.25">
      <c r="A190">
        <v>2.14</v>
      </c>
      <c r="B190">
        <v>3.9</v>
      </c>
      <c r="C190">
        <v>3.16</v>
      </c>
      <c r="D190" s="20">
        <f t="shared" si="14"/>
        <v>4.0155672238956219E-2</v>
      </c>
      <c r="E190" s="17">
        <f>IF(OR($A190="",$B190="",$C190=""),"",A190*'MPTO_working_3-way'!$I189)</f>
        <v>2.217265982900829</v>
      </c>
      <c r="F190" s="21">
        <f>IF(OR($A190="",$B190="",$C190=""),"",B190*'MPTO_working_3-way'!$I189)</f>
        <v>4.0408118379968379</v>
      </c>
      <c r="G190" s="22">
        <f>IF(OR($A190="",$B190="",$C190=""),"",C190*'MPTO_working_3-way'!$I189)</f>
        <v>3.274093694376925</v>
      </c>
      <c r="H190" s="17"/>
      <c r="I190" s="21"/>
      <c r="J190" s="22"/>
      <c r="K190" s="17"/>
      <c r="L190" s="21"/>
      <c r="M190" s="22"/>
      <c r="N190" s="23">
        <f t="shared" ref="N190:N247" si="15">(1/E190)* 100</f>
        <v>45.100588188869835</v>
      </c>
      <c r="O190" s="24">
        <f t="shared" ref="O190:O247" si="16">(1/F190)* 100</f>
        <v>24.747502236969606</v>
      </c>
      <c r="P190" s="24">
        <f t="shared" ref="P190:P247" si="17">(1/G190)* 100</f>
        <v>30.542803393728306</v>
      </c>
      <c r="Q190" t="s">
        <v>144</v>
      </c>
      <c r="R190" t="s">
        <v>142</v>
      </c>
      <c r="S190" s="68" t="s">
        <v>343</v>
      </c>
      <c r="AD190" s="37"/>
      <c r="AE190" s="37"/>
      <c r="AF190" s="29"/>
      <c r="AG190" s="29"/>
      <c r="AH190" s="48"/>
      <c r="AI190" s="37"/>
      <c r="AJ190" t="s">
        <v>298</v>
      </c>
    </row>
    <row r="191" spans="1:36" s="36" customFormat="1" ht="15" x14ac:dyDescent="0.25">
      <c r="A191">
        <v>1.79</v>
      </c>
      <c r="B191">
        <v>3.61</v>
      </c>
      <c r="C191">
        <v>4.8600000000000003</v>
      </c>
      <c r="D191" s="20">
        <f t="shared" si="14"/>
        <v>4.1428844998830483E-2</v>
      </c>
      <c r="E191" s="17">
        <f>IF(OR($A191="",$B191="",$C191=""),"",A191*'MPTO_working_3-way'!$I190)</f>
        <v>1.8661093486371521</v>
      </c>
      <c r="F191" s="21">
        <f>IF(OR($A191="",$B191="",$C191=""),"",B191*'MPTO_working_3-way'!$I190)</f>
        <v>3.7634942729497869</v>
      </c>
      <c r="G191" s="22">
        <f>IF(OR($A191="",$B191="",$C191=""),"",C191*'MPTO_working_3-way'!$I190)</f>
        <v>5.066643259428246</v>
      </c>
      <c r="H191" s="17"/>
      <c r="I191" s="21"/>
      <c r="J191" s="22"/>
      <c r="K191" s="17"/>
      <c r="L191" s="21"/>
      <c r="M191" s="22"/>
      <c r="N191" s="23">
        <f t="shared" si="15"/>
        <v>53.587427806967213</v>
      </c>
      <c r="O191" s="24">
        <f t="shared" si="16"/>
        <v>26.571051461072386</v>
      </c>
      <c r="P191" s="24">
        <f t="shared" si="17"/>
        <v>19.736933286928252</v>
      </c>
      <c r="Q191" t="s">
        <v>141</v>
      </c>
      <c r="R191" t="s">
        <v>225</v>
      </c>
      <c r="S191" s="68" t="s">
        <v>343</v>
      </c>
      <c r="AD191" s="37"/>
      <c r="AE191" s="37"/>
      <c r="AF191" s="29"/>
      <c r="AG191" s="29"/>
      <c r="AH191" s="48"/>
      <c r="AI191" s="37"/>
      <c r="AJ191" t="s">
        <v>298</v>
      </c>
    </row>
    <row r="192" spans="1:36" s="36" customFormat="1" ht="15" x14ac:dyDescent="0.25">
      <c r="A192">
        <v>2.25</v>
      </c>
      <c r="B192">
        <v>3.6</v>
      </c>
      <c r="C192">
        <v>3.15</v>
      </c>
      <c r="D192" s="20">
        <f t="shared" si="14"/>
        <v>3.9682539682539542E-2</v>
      </c>
      <c r="E192" s="17">
        <f>IF(OR($A192="",$B192="",$C192=""),"",A192*'MPTO_working_3-way'!$I191)</f>
        <v>2.3403502625376515</v>
      </c>
      <c r="F192" s="21">
        <f>IF(OR($A192="",$B192="",$C192=""),"",B192*'MPTO_working_3-way'!$I191)</f>
        <v>3.7445604200602425</v>
      </c>
      <c r="G192" s="22">
        <f>IF(OR($A192="",$B192="",$C192=""),"",C192*'MPTO_working_3-way'!$I191)</f>
        <v>3.2764903675527122</v>
      </c>
      <c r="H192" s="17"/>
      <c r="I192" s="21"/>
      <c r="J192" s="22"/>
      <c r="K192" s="17"/>
      <c r="L192" s="21"/>
      <c r="M192" s="22"/>
      <c r="N192" s="23">
        <f t="shared" si="15"/>
        <v>42.728646904147411</v>
      </c>
      <c r="O192" s="24">
        <f t="shared" si="16"/>
        <v>26.705404315092128</v>
      </c>
      <c r="P192" s="24">
        <f t="shared" si="17"/>
        <v>30.520462074391009</v>
      </c>
      <c r="Q192" t="s">
        <v>223</v>
      </c>
      <c r="R192" t="s">
        <v>143</v>
      </c>
      <c r="S192" s="68" t="s">
        <v>343</v>
      </c>
      <c r="AD192" s="37"/>
      <c r="AE192" s="37"/>
      <c r="AF192" s="29"/>
      <c r="AG192" s="29"/>
      <c r="AH192" s="48"/>
      <c r="AI192" s="37"/>
      <c r="AJ192" t="s">
        <v>298</v>
      </c>
    </row>
    <row r="193" spans="1:36" s="36" customFormat="1" ht="15" x14ac:dyDescent="0.25">
      <c r="A193">
        <v>1.54</v>
      </c>
      <c r="B193">
        <v>4.58</v>
      </c>
      <c r="C193">
        <v>5.61</v>
      </c>
      <c r="D193" s="20">
        <f t="shared" si="14"/>
        <v>4.594438013395119E-2</v>
      </c>
      <c r="E193" s="17">
        <f>IF(OR($A193="",$B193="",$C193=""),"",A193*'MPTO_working_3-way'!$I192)</f>
        <v>1.6038004212981989</v>
      </c>
      <c r="F193" s="21">
        <f>IF(OR($A193="",$B193="",$C193=""),"",B193*'MPTO_working_3-way'!$I192)</f>
        <v>4.7697441100946438</v>
      </c>
      <c r="G193" s="22">
        <f>IF(OR($A193="",$B193="",$C193=""),"",C193*'MPTO_working_3-way'!$I192)</f>
        <v>5.8424158204434393</v>
      </c>
      <c r="H193" s="17"/>
      <c r="I193" s="21"/>
      <c r="J193" s="22"/>
      <c r="K193" s="17"/>
      <c r="L193" s="21"/>
      <c r="M193" s="22"/>
      <c r="N193" s="23">
        <f t="shared" si="15"/>
        <v>62.351897824702426</v>
      </c>
      <c r="O193" s="24">
        <f t="shared" si="16"/>
        <v>20.965485294768936</v>
      </c>
      <c r="P193" s="24">
        <f t="shared" si="17"/>
        <v>17.116207245996744</v>
      </c>
      <c r="Q193" t="s">
        <v>224</v>
      </c>
      <c r="R193" t="s">
        <v>221</v>
      </c>
      <c r="S193" s="68" t="s">
        <v>343</v>
      </c>
      <c r="AD193" s="37"/>
      <c r="AE193" s="37"/>
      <c r="AF193" s="29"/>
      <c r="AG193" s="29"/>
      <c r="AH193" s="48"/>
      <c r="AI193" s="37"/>
      <c r="AJ193" t="s">
        <v>298</v>
      </c>
    </row>
    <row r="194" spans="1:36" s="36" customFormat="1" ht="15" x14ac:dyDescent="0.25">
      <c r="A194">
        <v>1.39</v>
      </c>
      <c r="B194">
        <v>5.34</v>
      </c>
      <c r="C194">
        <v>7.94</v>
      </c>
      <c r="D194" s="20">
        <f t="shared" si="14"/>
        <v>3.2634962417522617E-2</v>
      </c>
      <c r="E194" s="17">
        <f>IF(OR($A194="",$B194="",$C194=""),"",A194*'MPTO_working_3-way'!$I193)</f>
        <v>1.4451587301587299</v>
      </c>
      <c r="F194" s="21">
        <f>IF(OR($A194="",$B194="",$C194=""),"",B194*'MPTO_working_3-way'!$I193)</f>
        <v>5.551904761904761</v>
      </c>
      <c r="G194" s="22">
        <f>IF(OR($A194="",$B194="",$C194=""),"",C194*'MPTO_working_3-way'!$I193)</f>
        <v>8.2550793650793644</v>
      </c>
      <c r="H194" s="17"/>
      <c r="I194" s="21"/>
      <c r="J194" s="22"/>
      <c r="K194" s="17"/>
      <c r="L194" s="21"/>
      <c r="M194" s="22"/>
      <c r="N194" s="23">
        <f t="shared" si="15"/>
        <v>69.196551156021755</v>
      </c>
      <c r="O194" s="24">
        <f t="shared" si="16"/>
        <v>18.011836349601172</v>
      </c>
      <c r="P194" s="24">
        <f t="shared" si="17"/>
        <v>12.113753917741843</v>
      </c>
      <c r="Q194" t="s">
        <v>165</v>
      </c>
      <c r="R194" t="s">
        <v>163</v>
      </c>
      <c r="S194" s="68" t="s">
        <v>343</v>
      </c>
      <c r="AD194" s="37"/>
      <c r="AE194" s="37"/>
      <c r="AF194" s="29"/>
      <c r="AG194" s="29"/>
      <c r="AH194" s="48"/>
      <c r="AI194" s="37"/>
      <c r="AJ194" t="s">
        <v>124</v>
      </c>
    </row>
    <row r="195" spans="1:36" s="36" customFormat="1" ht="15" x14ac:dyDescent="0.25">
      <c r="A195">
        <v>2.02</v>
      </c>
      <c r="B195">
        <v>3.46</v>
      </c>
      <c r="C195">
        <v>4.0599999999999996</v>
      </c>
      <c r="D195" s="20">
        <f t="shared" si="14"/>
        <v>3.0372264710169183E-2</v>
      </c>
      <c r="E195" s="17">
        <f>IF(OR($A195="",$B195="",$C195=""),"",A195*'MPTO_working_3-way'!$I194)</f>
        <v>2.1128076478705813</v>
      </c>
      <c r="F195" s="21">
        <f>IF(OR($A195="",$B195="",$C195=""),"",B195*'MPTO_working_3-way'!$I194)</f>
        <v>3.6189675552634712</v>
      </c>
      <c r="G195" s="22">
        <f>IF(OR($A195="",$B195="",$C195=""),"",C195*'MPTO_working_3-way'!$I194)</f>
        <v>4.246534183343841</v>
      </c>
      <c r="H195" s="17"/>
      <c r="I195" s="21"/>
      <c r="J195" s="22"/>
      <c r="K195" s="17"/>
      <c r="L195" s="21"/>
      <c r="M195" s="22"/>
      <c r="N195" s="23">
        <f t="shared" si="15"/>
        <v>47.330385281777168</v>
      </c>
      <c r="O195" s="24">
        <f t="shared" si="16"/>
        <v>27.632190251210947</v>
      </c>
      <c r="P195" s="24">
        <f t="shared" si="17"/>
        <v>23.548615337238889</v>
      </c>
      <c r="Q195" t="s">
        <v>84</v>
      </c>
      <c r="R195" t="s">
        <v>161</v>
      </c>
      <c r="S195" s="68" t="s">
        <v>343</v>
      </c>
      <c r="AD195" s="37"/>
      <c r="AE195" s="37"/>
      <c r="AF195" s="29"/>
      <c r="AG195" s="29"/>
      <c r="AH195" s="48"/>
      <c r="AI195" s="37"/>
      <c r="AJ195" t="s">
        <v>124</v>
      </c>
    </row>
    <row r="196" spans="1:36" s="36" customFormat="1" ht="15" x14ac:dyDescent="0.25">
      <c r="A196">
        <v>1.6</v>
      </c>
      <c r="B196">
        <v>4.18</v>
      </c>
      <c r="C196">
        <v>6.06</v>
      </c>
      <c r="D196" s="20">
        <f t="shared" ref="D196:D257" si="18">IF(OR($A196="",$B196="",$C196=""),"",(1/A196)+(1/B196)+(1/C196)-1)</f>
        <v>2.9250951410930703E-2</v>
      </c>
      <c r="E196" s="17">
        <f>IF(OR($A196="",$B196="",$C196=""),"",A196*'MPTO_working_3-way'!$I195)</f>
        <v>1.6522159398680363</v>
      </c>
      <c r="F196" s="21">
        <f>IF(OR($A196="",$B196="",$C196=""),"",B196*'MPTO_working_3-way'!$I195)</f>
        <v>4.3164141429052441</v>
      </c>
      <c r="G196" s="22">
        <f>IF(OR($A196="",$B196="",$C196=""),"",C196*'MPTO_working_3-way'!$I195)</f>
        <v>6.257767872250187</v>
      </c>
      <c r="H196" s="17"/>
      <c r="I196" s="21"/>
      <c r="J196" s="22"/>
      <c r="K196" s="17"/>
      <c r="L196" s="21"/>
      <c r="M196" s="22"/>
      <c r="N196" s="23">
        <f t="shared" si="15"/>
        <v>60.524776203277085</v>
      </c>
      <c r="O196" s="24">
        <f t="shared" si="16"/>
        <v>23.167378451015157</v>
      </c>
      <c r="P196" s="24">
        <f t="shared" si="17"/>
        <v>15.980138931558308</v>
      </c>
      <c r="Q196" t="s">
        <v>166</v>
      </c>
      <c r="R196" t="s">
        <v>74</v>
      </c>
      <c r="S196" s="68" t="s">
        <v>343</v>
      </c>
      <c r="AD196" s="37"/>
      <c r="AF196" s="29"/>
      <c r="AG196" s="29"/>
      <c r="AH196" s="48"/>
      <c r="AI196" s="37"/>
      <c r="AJ196" t="s">
        <v>124</v>
      </c>
    </row>
    <row r="197" spans="1:36" s="36" customFormat="1" ht="15" x14ac:dyDescent="0.25">
      <c r="A197">
        <v>1.58</v>
      </c>
      <c r="B197">
        <v>4.1900000000000004</v>
      </c>
      <c r="C197">
        <v>6.28</v>
      </c>
      <c r="D197" s="20">
        <f t="shared" si="18"/>
        <v>3.0810545681745571E-2</v>
      </c>
      <c r="E197" s="17">
        <f>IF(OR($A197="",$B197="",$C197=""),"",A197*'MPTO_working_3-way'!$I196)</f>
        <v>1.6279881782420673</v>
      </c>
      <c r="F197" s="21">
        <f>IF(OR($A197="",$B197="",$C197=""),"",B197*'MPTO_working_3-way'!$I196)</f>
        <v>4.3172597891356093</v>
      </c>
      <c r="G197" s="22">
        <f>IF(OR($A197="",$B197="",$C197=""),"",C197*'MPTO_working_3-way'!$I196)</f>
        <v>6.4707378223798626</v>
      </c>
      <c r="H197" s="17"/>
      <c r="I197" s="21"/>
      <c r="J197" s="22"/>
      <c r="K197" s="17"/>
      <c r="L197" s="21"/>
      <c r="M197" s="22"/>
      <c r="N197" s="23">
        <f t="shared" si="15"/>
        <v>61.425507467739671</v>
      </c>
      <c r="O197" s="24">
        <f t="shared" si="16"/>
        <v>23.162840524827843</v>
      </c>
      <c r="P197" s="24">
        <f t="shared" si="17"/>
        <v>15.454188184558706</v>
      </c>
      <c r="Q197" t="s">
        <v>167</v>
      </c>
      <c r="R197" t="s">
        <v>138</v>
      </c>
      <c r="S197" s="68" t="s">
        <v>343</v>
      </c>
      <c r="AD197" s="37"/>
      <c r="AE197" s="37"/>
      <c r="AF197" s="29"/>
      <c r="AG197" s="29"/>
      <c r="AH197" s="48"/>
      <c r="AI197" s="37"/>
      <c r="AJ197" t="s">
        <v>124</v>
      </c>
    </row>
    <row r="198" spans="1:36" s="36" customFormat="1" ht="15" x14ac:dyDescent="0.25">
      <c r="A198">
        <v>3.26</v>
      </c>
      <c r="B198">
        <v>3.27</v>
      </c>
      <c r="C198">
        <v>2.41</v>
      </c>
      <c r="D198" s="20">
        <f t="shared" si="18"/>
        <v>2.7496623147285071E-2</v>
      </c>
      <c r="E198" s="17">
        <f>IF(OR($A198="",$B198="",$C198=""),"",A198*'MPTO_working_3-way'!$I197)</f>
        <v>3.3553581015996339</v>
      </c>
      <c r="F198" s="21">
        <f>IF(OR($A198="",$B198="",$C198=""),"",B198*'MPTO_working_3-way'!$I197)</f>
        <v>3.3656506111137436</v>
      </c>
      <c r="G198" s="22">
        <f>IF(OR($A198="",$B198="",$C198=""),"",C198*'MPTO_working_3-way'!$I197)</f>
        <v>2.4804947929003434</v>
      </c>
      <c r="H198" s="17"/>
      <c r="I198" s="21"/>
      <c r="J198" s="22"/>
      <c r="K198" s="17"/>
      <c r="L198" s="21"/>
      <c r="M198" s="22"/>
      <c r="N198" s="23">
        <f t="shared" si="15"/>
        <v>29.80307823249208</v>
      </c>
      <c r="O198" s="24">
        <f t="shared" si="16"/>
        <v>29.711937320466109</v>
      </c>
      <c r="P198" s="24">
        <f t="shared" si="17"/>
        <v>40.314537360134509</v>
      </c>
      <c r="Q198" t="s">
        <v>148</v>
      </c>
      <c r="R198" t="s">
        <v>326</v>
      </c>
      <c r="S198" s="68" t="s">
        <v>343</v>
      </c>
      <c r="AD198" s="37"/>
      <c r="AE198" s="37"/>
      <c r="AF198" s="29"/>
      <c r="AG198" s="29"/>
      <c r="AH198" s="48"/>
      <c r="AI198" s="37"/>
      <c r="AJ198" t="s">
        <v>126</v>
      </c>
    </row>
    <row r="199" spans="1:36" s="36" customFormat="1" ht="15" x14ac:dyDescent="0.25">
      <c r="A199">
        <v>2.91</v>
      </c>
      <c r="B199">
        <v>2.98</v>
      </c>
      <c r="C199">
        <v>2.87</v>
      </c>
      <c r="D199" s="20">
        <f t="shared" si="18"/>
        <v>2.764513723163553E-2</v>
      </c>
      <c r="E199" s="17">
        <f>IF(OR($A199="",$B199="",$C199=""),"",A199*'MPTO_working_3-way'!$I198)</f>
        <v>2.9996586879338798</v>
      </c>
      <c r="F199" s="21">
        <f>IF(OR($A199="",$B199="",$C199=""),"",B199*'MPTO_working_3-way'!$I198)</f>
        <v>3.071815426131602</v>
      </c>
      <c r="G199" s="22">
        <f>IF(OR($A199="",$B199="",$C199=""),"",C199*'MPTO_working_3-way'!$I198)</f>
        <v>2.9584262661066099</v>
      </c>
      <c r="H199" s="17"/>
      <c r="I199" s="21"/>
      <c r="J199" s="22"/>
      <c r="K199" s="17"/>
      <c r="L199" s="21"/>
      <c r="M199" s="22"/>
      <c r="N199" s="23">
        <f t="shared" si="15"/>
        <v>33.337126121131639</v>
      </c>
      <c r="O199" s="24">
        <f t="shared" si="16"/>
        <v>32.55403926593727</v>
      </c>
      <c r="P199" s="24">
        <f t="shared" si="17"/>
        <v>33.801755056617793</v>
      </c>
      <c r="Q199" t="s">
        <v>134</v>
      </c>
      <c r="R199" t="s">
        <v>147</v>
      </c>
      <c r="S199" s="68" t="s">
        <v>343</v>
      </c>
      <c r="AD199" s="37"/>
      <c r="AE199" s="37"/>
      <c r="AF199" s="29"/>
      <c r="AG199" s="29"/>
      <c r="AH199" s="48"/>
      <c r="AI199" s="37"/>
      <c r="AJ199" t="s">
        <v>126</v>
      </c>
    </row>
    <row r="200" spans="1:36" s="36" customFormat="1" ht="15" x14ac:dyDescent="0.25">
      <c r="A200">
        <v>3.66</v>
      </c>
      <c r="B200">
        <v>3.37</v>
      </c>
      <c r="C200">
        <v>2.1800000000000002</v>
      </c>
      <c r="D200" s="20">
        <f t="shared" si="18"/>
        <v>2.8675545090632415E-2</v>
      </c>
      <c r="E200" s="17">
        <f>IF(OR($A200="",$B200="",$C200=""),"",A200*'MPTO_working_3-way'!$I199)</f>
        <v>3.7606376407190636</v>
      </c>
      <c r="F200" s="21">
        <f>IF(OR($A200="",$B200="",$C200=""),"",B200*'MPTO_working_3-way'!$I199)</f>
        <v>3.4626636200063508</v>
      </c>
      <c r="G200" s="22">
        <f>IF(OR($A200="",$B200="",$C200=""),"",C200*'MPTO_working_3-way'!$I199)</f>
        <v>2.2399426384610814</v>
      </c>
      <c r="H200" s="17"/>
      <c r="I200" s="21"/>
      <c r="J200" s="22"/>
      <c r="K200" s="17"/>
      <c r="L200" s="21"/>
      <c r="M200" s="22"/>
      <c r="N200" s="23">
        <f t="shared" si="15"/>
        <v>26.591235198315786</v>
      </c>
      <c r="O200" s="24">
        <f t="shared" si="16"/>
        <v>28.879501728734652</v>
      </c>
      <c r="P200" s="24">
        <f t="shared" si="17"/>
        <v>44.644000378823755</v>
      </c>
      <c r="Q200" t="s">
        <v>329</v>
      </c>
      <c r="R200" t="s">
        <v>140</v>
      </c>
      <c r="S200" s="68" t="s">
        <v>343</v>
      </c>
      <c r="AD200" s="37"/>
      <c r="AE200" s="37"/>
      <c r="AF200" s="29"/>
      <c r="AG200" s="29"/>
      <c r="AH200" s="48"/>
      <c r="AI200" s="37"/>
      <c r="AJ200" t="s">
        <v>126</v>
      </c>
    </row>
    <row r="201" spans="1:36" s="36" customFormat="1" ht="15" x14ac:dyDescent="0.25">
      <c r="A201">
        <v>1.54</v>
      </c>
      <c r="B201">
        <v>4.24</v>
      </c>
      <c r="C201">
        <v>6.86</v>
      </c>
      <c r="D201" s="20">
        <f t="shared" si="18"/>
        <v>3.097230070660939E-2</v>
      </c>
      <c r="E201" s="17">
        <f>IF(OR($A201="",$B201="",$C201=""),"",A201*'MPTO_working_3-way'!$I200)</f>
        <v>1.5825735113367188</v>
      </c>
      <c r="F201" s="21">
        <f>IF(OR($A201="",$B201="",$C201=""),"",B201*'MPTO_working_3-way'!$I200)</f>
        <v>4.3572153818621349</v>
      </c>
      <c r="G201" s="22">
        <f>IF(OR($A201="",$B201="",$C201=""),"",C201*'MPTO_working_3-way'!$I200)</f>
        <v>7.0496456414090201</v>
      </c>
      <c r="H201" s="17"/>
      <c r="I201" s="21"/>
      <c r="J201" s="22"/>
      <c r="K201" s="17"/>
      <c r="L201" s="21"/>
      <c r="M201" s="22"/>
      <c r="N201" s="23">
        <f t="shared" si="15"/>
        <v>63.188217977650297</v>
      </c>
      <c r="O201" s="24">
        <f t="shared" si="16"/>
        <v>22.950437661693737</v>
      </c>
      <c r="P201" s="24">
        <f t="shared" si="17"/>
        <v>14.185110158248024</v>
      </c>
      <c r="Q201" t="s">
        <v>177</v>
      </c>
      <c r="R201" t="s">
        <v>234</v>
      </c>
      <c r="S201" s="68" t="s">
        <v>343</v>
      </c>
      <c r="AD201" s="37"/>
      <c r="AE201" s="37"/>
      <c r="AF201" s="29"/>
      <c r="AG201" s="29"/>
      <c r="AH201" s="48"/>
      <c r="AI201" s="37"/>
      <c r="AJ201" t="s">
        <v>301</v>
      </c>
    </row>
    <row r="202" spans="1:36" s="36" customFormat="1" ht="15" x14ac:dyDescent="0.25">
      <c r="A202">
        <v>2.88</v>
      </c>
      <c r="B202">
        <v>2.95</v>
      </c>
      <c r="C202">
        <v>2.93</v>
      </c>
      <c r="D202" s="20">
        <f t="shared" si="18"/>
        <v>2.7502201397324733E-2</v>
      </c>
      <c r="E202" s="17">
        <f>IF(OR($A202="",$B202="",$C202=""),"",A202*'MPTO_working_3-way'!$I201)</f>
        <v>2.9625855698610213</v>
      </c>
      <c r="F202" s="21">
        <f>IF(OR($A202="",$B202="",$C202=""),"",B202*'MPTO_working_3-way'!$I201)</f>
        <v>3.034592858017366</v>
      </c>
      <c r="G202" s="22">
        <f>IF(OR($A202="",$B202="",$C202=""),"",C202*'MPTO_working_3-way'!$I201)</f>
        <v>3.014019347115553</v>
      </c>
      <c r="H202" s="17"/>
      <c r="I202" s="21"/>
      <c r="J202" s="22"/>
      <c r="K202" s="17"/>
      <c r="L202" s="21"/>
      <c r="M202" s="22"/>
      <c r="N202" s="23">
        <f t="shared" si="15"/>
        <v>33.754299290903226</v>
      </c>
      <c r="O202" s="24">
        <f t="shared" si="16"/>
        <v>32.953349816203819</v>
      </c>
      <c r="P202" s="24">
        <f t="shared" si="17"/>
        <v>33.17828735761136</v>
      </c>
      <c r="Q202" t="s">
        <v>236</v>
      </c>
      <c r="R202" t="s">
        <v>178</v>
      </c>
      <c r="S202" s="68" t="s">
        <v>343</v>
      </c>
      <c r="AD202" s="37"/>
      <c r="AE202" s="37"/>
      <c r="AF202" s="29"/>
      <c r="AG202" s="29"/>
      <c r="AH202" s="48"/>
      <c r="AI202" s="37"/>
      <c r="AJ202" t="s">
        <v>301</v>
      </c>
    </row>
    <row r="203" spans="1:36" s="36" customFormat="1" ht="15" x14ac:dyDescent="0.25">
      <c r="A203">
        <v>1.85</v>
      </c>
      <c r="B203">
        <v>3.76</v>
      </c>
      <c r="C203">
        <v>4.4400000000000004</v>
      </c>
      <c r="D203" s="20">
        <f t="shared" si="18"/>
        <v>3.1723212574276349E-2</v>
      </c>
      <c r="E203" s="17">
        <f>IF(OR($A203="",$B203="",$C203=""),"",A203*'MPTO_working_3-way'!$I202)</f>
        <v>1.9072987563072274</v>
      </c>
      <c r="F203" s="21">
        <f>IF(OR($A203="",$B203="",$C203=""),"",B203*'MPTO_working_3-way'!$I202)</f>
        <v>3.8764558506568512</v>
      </c>
      <c r="G203" s="22">
        <f>IF(OR($A203="",$B203="",$C203=""),"",C203*'MPTO_working_3-way'!$I202)</f>
        <v>4.5775170151373459</v>
      </c>
      <c r="H203" s="17"/>
      <c r="I203" s="21"/>
      <c r="J203" s="22"/>
      <c r="K203" s="17"/>
      <c r="L203" s="21"/>
      <c r="M203" s="22"/>
      <c r="N203" s="23">
        <f t="shared" si="15"/>
        <v>52.430171030789474</v>
      </c>
      <c r="O203" s="24">
        <f t="shared" si="16"/>
        <v>25.796759682702273</v>
      </c>
      <c r="P203" s="24">
        <f t="shared" si="17"/>
        <v>21.845904596162281</v>
      </c>
      <c r="Q203" t="s">
        <v>297</v>
      </c>
      <c r="R203" t="s">
        <v>338</v>
      </c>
      <c r="S203" s="68" t="s">
        <v>343</v>
      </c>
      <c r="AD203" s="37"/>
      <c r="AE203" s="37"/>
      <c r="AF203" s="29"/>
      <c r="AG203" s="29"/>
      <c r="AH203" s="48"/>
      <c r="AI203" s="37"/>
      <c r="AJ203" t="s">
        <v>301</v>
      </c>
    </row>
    <row r="204" spans="1:36" s="36" customFormat="1" ht="15" x14ac:dyDescent="0.25">
      <c r="A204">
        <v>1.37</v>
      </c>
      <c r="B204">
        <v>4.8899999999999997</v>
      </c>
      <c r="C204">
        <v>9.7100000000000009</v>
      </c>
      <c r="D204" s="20">
        <f t="shared" si="18"/>
        <v>3.741259654485618E-2</v>
      </c>
      <c r="E204" s="17">
        <f>IF(OR($A204="",$B204="",$C204=""),"",A204*'MPTO_working_3-way'!$I203)</f>
        <v>1.4076780159143349</v>
      </c>
      <c r="F204" s="21">
        <f>IF(OR($A204="",$B204="",$C204=""),"",B204*'MPTO_working_3-way'!$I203)</f>
        <v>5.0244857648329173</v>
      </c>
      <c r="G204" s="22">
        <f>IF(OR($A204="",$B204="",$C204=""),"",C204*'MPTO_working_3-way'!$I203)</f>
        <v>9.9770463755680243</v>
      </c>
      <c r="H204" s="17"/>
      <c r="I204" s="21"/>
      <c r="J204" s="22"/>
      <c r="K204" s="17"/>
      <c r="L204" s="21"/>
      <c r="M204" s="22"/>
      <c r="N204" s="23">
        <f t="shared" si="15"/>
        <v>71.038972598464994</v>
      </c>
      <c r="O204" s="24">
        <f t="shared" si="16"/>
        <v>19.902534245377719</v>
      </c>
      <c r="P204" s="24">
        <f t="shared" si="17"/>
        <v>10.023006432533164</v>
      </c>
      <c r="Q204" t="s">
        <v>233</v>
      </c>
      <c r="R204" t="s">
        <v>235</v>
      </c>
      <c r="S204" s="68" t="s">
        <v>343</v>
      </c>
      <c r="AD204" s="37"/>
      <c r="AE204" s="37"/>
      <c r="AF204" s="29"/>
      <c r="AG204" s="29"/>
      <c r="AH204" s="48"/>
      <c r="AI204" s="37"/>
      <c r="AJ204" t="s">
        <v>301</v>
      </c>
    </row>
    <row r="205" spans="1:36" s="36" customFormat="1" ht="15" x14ac:dyDescent="0.25">
      <c r="A205">
        <v>2.73</v>
      </c>
      <c r="B205">
        <v>3.69</v>
      </c>
      <c r="C205">
        <v>2.57</v>
      </c>
      <c r="D205" s="20">
        <f t="shared" si="18"/>
        <v>2.6408134693225227E-2</v>
      </c>
      <c r="E205" s="17">
        <f>IF(OR($A205="",$B205="",$C205=""),"",A205*'MPTO_working_3-way'!$I204)</f>
        <v>2.8166043703277746</v>
      </c>
      <c r="F205" s="21">
        <f>IF(OR($A205="",$B205="",$C205=""),"",B205*'MPTO_working_3-way'!$I204)</f>
        <v>3.8070586543990799</v>
      </c>
      <c r="G205" s="22">
        <f>IF(OR($A205="",$B205="",$C205=""),"",C205*'MPTO_working_3-way'!$I204)</f>
        <v>2.65152865631589</v>
      </c>
      <c r="H205" s="17"/>
      <c r="I205" s="21"/>
      <c r="J205" s="22"/>
      <c r="K205" s="17"/>
      <c r="L205" s="21"/>
      <c r="M205" s="22"/>
      <c r="N205" s="23">
        <f t="shared" si="15"/>
        <v>35.503743817724306</v>
      </c>
      <c r="O205" s="24">
        <f t="shared" si="16"/>
        <v>26.266997458641562</v>
      </c>
      <c r="P205" s="24">
        <f t="shared" si="17"/>
        <v>37.714093627388081</v>
      </c>
      <c r="Q205" t="s">
        <v>242</v>
      </c>
      <c r="R205" t="s">
        <v>181</v>
      </c>
      <c r="S205" s="68" t="s">
        <v>343</v>
      </c>
      <c r="AD205" s="37"/>
      <c r="AE205" s="37"/>
      <c r="AF205" s="29"/>
      <c r="AG205" s="29"/>
      <c r="AH205" s="48"/>
      <c r="AI205" s="37"/>
      <c r="AJ205" t="s">
        <v>302</v>
      </c>
    </row>
    <row r="206" spans="1:36" s="36" customFormat="1" ht="15" x14ac:dyDescent="0.25">
      <c r="A206">
        <v>4.1900000000000004</v>
      </c>
      <c r="B206">
        <v>4.25</v>
      </c>
      <c r="C206">
        <v>1.8</v>
      </c>
      <c r="D206" s="20">
        <f t="shared" si="18"/>
        <v>2.9513157689487812E-2</v>
      </c>
      <c r="E206" s="17">
        <f>IF(OR($A206="",$B206="",$C206=""),"",A206*'MPTO_working_3-way'!$I205)</f>
        <v>4.3467587795229479</v>
      </c>
      <c r="F206" s="21">
        <f>IF(OR($A206="",$B206="",$C206=""),"",B206*'MPTO_working_3-way'!$I205)</f>
        <v>4.4090035353156392</v>
      </c>
      <c r="G206" s="22">
        <f>IF(OR($A206="",$B206="",$C206=""),"",C206*'MPTO_working_3-way'!$I205)</f>
        <v>1.8673426737807413</v>
      </c>
      <c r="H206" s="17"/>
      <c r="I206" s="21"/>
      <c r="J206" s="22"/>
      <c r="K206" s="17"/>
      <c r="L206" s="21"/>
      <c r="M206" s="22"/>
      <c r="N206" s="23">
        <f t="shared" si="15"/>
        <v>23.005647442661839</v>
      </c>
      <c r="O206" s="24">
        <f t="shared" si="16"/>
        <v>22.680861831706615</v>
      </c>
      <c r="P206" s="24">
        <f t="shared" si="17"/>
        <v>53.552034880418397</v>
      </c>
      <c r="Q206" t="s">
        <v>238</v>
      </c>
      <c r="R206" t="s">
        <v>241</v>
      </c>
      <c r="S206" s="68" t="s">
        <v>343</v>
      </c>
      <c r="AD206" s="37"/>
      <c r="AE206" s="37"/>
      <c r="AF206" s="29"/>
      <c r="AG206" s="29"/>
      <c r="AH206" s="48"/>
      <c r="AI206" s="37"/>
      <c r="AJ206" t="s">
        <v>302</v>
      </c>
    </row>
    <row r="207" spans="1:36" s="36" customFormat="1" ht="15" x14ac:dyDescent="0.25">
      <c r="A207">
        <v>6.23</v>
      </c>
      <c r="B207">
        <v>4.71</v>
      </c>
      <c r="C207">
        <v>1.52</v>
      </c>
      <c r="D207" s="20">
        <f t="shared" si="18"/>
        <v>3.0722605554895033E-2</v>
      </c>
      <c r="E207" s="17">
        <f>IF(OR($A207="",$B207="",$C207=""),"",A207*'MPTO_working_3-way'!$I206)</f>
        <v>6.3945226791387935</v>
      </c>
      <c r="F207" s="21">
        <f>IF(OR($A207="",$B207="",$C207=""),"",B207*'MPTO_working_3-way'!$I206)</f>
        <v>4.834382314405091</v>
      </c>
      <c r="G207" s="22">
        <f>IF(OR($A207="",$B207="",$C207=""),"",C207*'MPTO_working_3-way'!$I206)</f>
        <v>1.5601403647337024</v>
      </c>
      <c r="H207" s="17"/>
      <c r="I207" s="21"/>
      <c r="J207" s="22"/>
      <c r="K207" s="17"/>
      <c r="L207" s="21"/>
      <c r="M207" s="22"/>
      <c r="N207" s="23">
        <f t="shared" si="15"/>
        <v>15.638383819676729</v>
      </c>
      <c r="O207" s="24">
        <f t="shared" si="16"/>
        <v>20.685165859147777</v>
      </c>
      <c r="P207" s="24">
        <f t="shared" si="17"/>
        <v>64.096796839859223</v>
      </c>
      <c r="Q207" t="s">
        <v>330</v>
      </c>
      <c r="R207" t="s">
        <v>237</v>
      </c>
      <c r="S207" s="68" t="s">
        <v>343</v>
      </c>
      <c r="AD207" s="37"/>
      <c r="AE207" s="37"/>
      <c r="AF207" s="29"/>
      <c r="AG207" s="29"/>
      <c r="AH207" s="48"/>
      <c r="AI207" s="37"/>
      <c r="AJ207" t="s">
        <v>302</v>
      </c>
    </row>
    <row r="208" spans="1:36" s="36" customFormat="1" ht="15" x14ac:dyDescent="0.25">
      <c r="A208">
        <v>2.34</v>
      </c>
      <c r="B208">
        <v>3.68</v>
      </c>
      <c r="C208">
        <v>3.05</v>
      </c>
      <c r="D208" s="20">
        <f t="shared" si="18"/>
        <v>2.6958410244226405E-2</v>
      </c>
      <c r="E208" s="17">
        <f>IF(OR($A208="",$B208="",$C208=""),"",A208*'MPTO_working_3-way'!$I207)</f>
        <v>2.4090607889934015</v>
      </c>
      <c r="F208" s="21">
        <f>IF(OR($A208="",$B208="",$C208=""),"",B208*'MPTO_working_3-way'!$I207)</f>
        <v>3.7886084202973151</v>
      </c>
      <c r="G208" s="22">
        <f>IF(OR($A208="",$B208="",$C208=""),"",C208*'MPTO_working_3-way'!$I207)</f>
        <v>3.1400151309529378</v>
      </c>
      <c r="H208" s="17"/>
      <c r="I208" s="21"/>
      <c r="J208" s="22"/>
      <c r="K208" s="17"/>
      <c r="L208" s="21"/>
      <c r="M208" s="22"/>
      <c r="N208" s="23">
        <f t="shared" si="15"/>
        <v>41.509952948005044</v>
      </c>
      <c r="O208" s="24">
        <f t="shared" si="16"/>
        <v>26.394915733242335</v>
      </c>
      <c r="P208" s="24">
        <f t="shared" si="17"/>
        <v>31.846980294535015</v>
      </c>
      <c r="Q208" t="s">
        <v>247</v>
      </c>
      <c r="R208" t="s">
        <v>239</v>
      </c>
      <c r="S208" s="68" t="s">
        <v>343</v>
      </c>
      <c r="AD208" s="37"/>
      <c r="AE208" s="37"/>
      <c r="AF208" s="29"/>
      <c r="AG208" s="29"/>
      <c r="AH208" s="48"/>
      <c r="AI208" s="37"/>
      <c r="AJ208" t="s">
        <v>302</v>
      </c>
    </row>
    <row r="209" spans="1:36" s="36" customFormat="1" ht="15" x14ac:dyDescent="0.25">
      <c r="A209">
        <v>1.68</v>
      </c>
      <c r="B209">
        <v>4.33</v>
      </c>
      <c r="C209">
        <v>4.8899999999999997</v>
      </c>
      <c r="D209" s="20">
        <f t="shared" si="18"/>
        <v>3.0683954960297743E-2</v>
      </c>
      <c r="E209" s="17">
        <f>IF(OR($A209="",$B209="",$C209=""),"",A209*'MPTO_working_3-way'!$I208)</f>
        <v>1.7316139773322237</v>
      </c>
      <c r="F209" s="21">
        <f>IF(OR($A209="",$B209="",$C209=""),"",B209*'MPTO_working_3-way'!$I208)</f>
        <v>4.4630288820526953</v>
      </c>
      <c r="G209" s="22">
        <f>IF(OR($A209="",$B209="",$C209=""),"",C209*'MPTO_working_3-way'!$I208)</f>
        <v>5.0402335411634365</v>
      </c>
      <c r="H209" s="17"/>
      <c r="I209" s="21"/>
      <c r="J209" s="22"/>
      <c r="K209" s="17"/>
      <c r="L209" s="21"/>
      <c r="M209" s="22"/>
      <c r="N209" s="23">
        <f t="shared" si="15"/>
        <v>57.74959160012267</v>
      </c>
      <c r="O209" s="24">
        <f t="shared" si="16"/>
        <v>22.406308057322423</v>
      </c>
      <c r="P209" s="24">
        <f t="shared" si="17"/>
        <v>19.840350488385706</v>
      </c>
      <c r="Q209" t="s">
        <v>244</v>
      </c>
      <c r="R209" t="s">
        <v>328</v>
      </c>
      <c r="S209" s="68" t="s">
        <v>343</v>
      </c>
      <c r="AD209" s="37"/>
      <c r="AE209" s="37"/>
      <c r="AF209" s="29"/>
      <c r="AG209" s="29"/>
      <c r="AH209" s="48"/>
      <c r="AI209" s="37"/>
      <c r="AJ209" t="s">
        <v>302</v>
      </c>
    </row>
    <row r="210" spans="1:36" s="36" customFormat="1" ht="15" x14ac:dyDescent="0.25">
      <c r="A210">
        <v>2.64</v>
      </c>
      <c r="B210">
        <v>3.65</v>
      </c>
      <c r="C210">
        <v>2.67</v>
      </c>
      <c r="D210" s="20">
        <f t="shared" si="18"/>
        <v>2.7292316733597222E-2</v>
      </c>
      <c r="E210" s="17">
        <f>IF(OR($A210="",$B210="",$C210=""),"",A210*'MPTO_working_3-way'!$I209)</f>
        <v>2.711170203044758</v>
      </c>
      <c r="F210" s="21">
        <f>IF(OR($A210="",$B210="",$C210=""),"",B210*'MPTO_working_3-way'!$I209)</f>
        <v>3.7483981973914262</v>
      </c>
      <c r="G210" s="22">
        <f>IF(OR($A210="",$B210="",$C210=""),"",C210*'MPTO_working_3-way'!$I209)</f>
        <v>2.7419789553520846</v>
      </c>
      <c r="H210" s="17"/>
      <c r="I210" s="21"/>
      <c r="J210" s="22"/>
      <c r="K210" s="17"/>
      <c r="L210" s="21"/>
      <c r="M210" s="22"/>
      <c r="N210" s="23">
        <f t="shared" si="15"/>
        <v>36.88444196077981</v>
      </c>
      <c r="O210" s="24">
        <f t="shared" si="16"/>
        <v>26.678062130536635</v>
      </c>
      <c r="P210" s="24">
        <f t="shared" si="17"/>
        <v>36.470010028636224</v>
      </c>
      <c r="Q210" t="s">
        <v>245</v>
      </c>
      <c r="R210" t="s">
        <v>246</v>
      </c>
      <c r="S210" s="68" t="s">
        <v>343</v>
      </c>
      <c r="AD210" s="37"/>
      <c r="AE210" s="37"/>
      <c r="AF210" s="29"/>
      <c r="AG210" s="29"/>
      <c r="AH210" s="48"/>
      <c r="AI210" s="37"/>
      <c r="AJ210" t="s">
        <v>302</v>
      </c>
    </row>
    <row r="211" spans="1:36" s="36" customFormat="1" ht="15" x14ac:dyDescent="0.25">
      <c r="A211">
        <v>1.65</v>
      </c>
      <c r="B211">
        <v>3.68</v>
      </c>
      <c r="C211">
        <v>5.98</v>
      </c>
      <c r="D211" s="20">
        <f t="shared" si="18"/>
        <v>4.5023816762947089E-2</v>
      </c>
      <c r="E211" s="17">
        <f>IF(OR($A211="",$B211="",$C211=""),"",A211*'MPTO_working_3-way'!$I210)</f>
        <v>1.7006285256844911</v>
      </c>
      <c r="F211" s="21">
        <f>IF(OR($A211="",$B211="",$C211=""),"",B211*'MPTO_working_3-way'!$I210)</f>
        <v>3.7929169542538959</v>
      </c>
      <c r="G211" s="22">
        <f>IF(OR($A211="",$B211="",$C211=""),"",C211*'MPTO_working_3-way'!$I210)</f>
        <v>6.1634900506625812</v>
      </c>
      <c r="H211" s="17"/>
      <c r="I211" s="21"/>
      <c r="J211" s="22"/>
      <c r="K211" s="17"/>
      <c r="L211" s="21"/>
      <c r="M211" s="22"/>
      <c r="N211" s="23">
        <f t="shared" si="15"/>
        <v>58.801789156012596</v>
      </c>
      <c r="O211" s="24">
        <f t="shared" si="16"/>
        <v>26.364932637886078</v>
      </c>
      <c r="P211" s="24">
        <f t="shared" si="17"/>
        <v>16.224573931006816</v>
      </c>
      <c r="Q211" t="s">
        <v>252</v>
      </c>
      <c r="R211" t="s">
        <v>183</v>
      </c>
      <c r="S211" s="68" t="s">
        <v>343</v>
      </c>
      <c r="AD211" s="37"/>
      <c r="AE211" s="37"/>
      <c r="AF211" s="29"/>
      <c r="AG211" s="29"/>
      <c r="AH211" s="48"/>
      <c r="AI211" s="37"/>
      <c r="AJ211" t="s">
        <v>303</v>
      </c>
    </row>
    <row r="212" spans="1:36" s="36" customFormat="1" ht="15" x14ac:dyDescent="0.25">
      <c r="A212">
        <v>1.42</v>
      </c>
      <c r="B212">
        <v>4.62</v>
      </c>
      <c r="C212">
        <v>8.01</v>
      </c>
      <c r="D212" s="20">
        <f t="shared" si="18"/>
        <v>4.5519513631556707E-2</v>
      </c>
      <c r="E212" s="17">
        <f>IF(OR($A212="",$B212="",$C212=""),"",A212*'MPTO_working_3-way'!$I211)</f>
        <v>1.4587550897617081</v>
      </c>
      <c r="F212" s="21">
        <f>IF(OR($A212="",$B212="",$C212=""),"",B212*'MPTO_working_3-way'!$I211)</f>
        <v>4.7460905033092189</v>
      </c>
      <c r="G212" s="22">
        <f>IF(OR($A212="",$B212="",$C212=""),"",C212*'MPTO_working_3-way'!$I211)</f>
        <v>8.2286114570361129</v>
      </c>
      <c r="H212" s="17"/>
      <c r="I212" s="21"/>
      <c r="J212" s="22"/>
      <c r="K212" s="17"/>
      <c r="L212" s="21"/>
      <c r="M212" s="22"/>
      <c r="N212" s="23">
        <f t="shared" si="15"/>
        <v>68.551603145621442</v>
      </c>
      <c r="O212" s="24">
        <f t="shared" si="16"/>
        <v>21.069973261208325</v>
      </c>
      <c r="P212" s="24">
        <f t="shared" si="17"/>
        <v>12.15271866002278</v>
      </c>
      <c r="Q212" t="s">
        <v>281</v>
      </c>
      <c r="R212" t="s">
        <v>278</v>
      </c>
      <c r="S212" s="68" t="s">
        <v>343</v>
      </c>
      <c r="AD212" s="37"/>
      <c r="AE212" s="37"/>
      <c r="AF212" s="29"/>
      <c r="AG212" s="29"/>
      <c r="AH212" s="48"/>
      <c r="AI212" s="37"/>
      <c r="AJ212" t="s">
        <v>303</v>
      </c>
    </row>
    <row r="213" spans="1:36" s="36" customFormat="1" ht="15" x14ac:dyDescent="0.25">
      <c r="A213">
        <v>3.52</v>
      </c>
      <c r="B213">
        <v>3.43</v>
      </c>
      <c r="C213">
        <v>2.16</v>
      </c>
      <c r="D213" s="20">
        <f t="shared" si="18"/>
        <v>3.8599061558245218E-2</v>
      </c>
      <c r="E213" s="17">
        <f>IF(OR($A213="",$B213="",$C213=""),"",A213*'MPTO_working_3-way'!$I212)</f>
        <v>3.678483835005574</v>
      </c>
      <c r="F213" s="21">
        <f>IF(OR($A213="",$B213="",$C213=""),"",B213*'MPTO_working_3-way'!$I212)</f>
        <v>3.5844316914969085</v>
      </c>
      <c r="G213" s="22">
        <f>IF(OR($A213="",$B213="",$C213=""),"",C213*'MPTO_working_3-way'!$I212)</f>
        <v>2.2572514442079656</v>
      </c>
      <c r="H213" s="17"/>
      <c r="I213" s="21"/>
      <c r="J213" s="22"/>
      <c r="K213" s="17"/>
      <c r="L213" s="21"/>
      <c r="M213" s="22"/>
      <c r="N213" s="23">
        <f t="shared" si="15"/>
        <v>27.185113347072377</v>
      </c>
      <c r="O213" s="24">
        <f t="shared" si="16"/>
        <v>27.898425359094681</v>
      </c>
      <c r="P213" s="24">
        <f t="shared" si="17"/>
        <v>44.301666195229053</v>
      </c>
      <c r="Q213" t="s">
        <v>251</v>
      </c>
      <c r="R213" t="s">
        <v>190</v>
      </c>
      <c r="S213" s="68" t="s">
        <v>343</v>
      </c>
      <c r="AD213" s="37"/>
      <c r="AE213" s="37"/>
      <c r="AF213" s="29"/>
      <c r="AG213" s="29"/>
      <c r="AH213" s="48"/>
      <c r="AI213" s="37"/>
      <c r="AJ213" t="s">
        <v>303</v>
      </c>
    </row>
    <row r="214" spans="1:36" s="36" customFormat="1" ht="15" x14ac:dyDescent="0.25">
      <c r="A214">
        <v>4.25</v>
      </c>
      <c r="B214">
        <v>3.38</v>
      </c>
      <c r="C214">
        <v>1.94</v>
      </c>
      <c r="D214" s="20">
        <f t="shared" si="18"/>
        <v>4.6616023338512669E-2</v>
      </c>
      <c r="E214" s="17">
        <f>IF(OR($A214="",$B214="",$C214=""),"",A214*'MPTO_working_3-way'!$I213)</f>
        <v>4.4434579329341162</v>
      </c>
      <c r="F214" s="21">
        <f>IF(OR($A214="",$B214="",$C214=""),"",B214*'MPTO_working_3-way'!$I213)</f>
        <v>3.5338559560746616</v>
      </c>
      <c r="G214" s="22">
        <f>IF(OR($A214="",$B214="",$C214=""),"",C214*'MPTO_working_3-way'!$I213)</f>
        <v>2.0283078564452199</v>
      </c>
      <c r="H214" s="17"/>
      <c r="I214" s="21"/>
      <c r="J214" s="22"/>
      <c r="K214" s="17"/>
      <c r="L214" s="21"/>
      <c r="M214" s="22"/>
      <c r="N214" s="23">
        <f t="shared" si="15"/>
        <v>22.504995323308425</v>
      </c>
      <c r="O214" s="24">
        <f t="shared" si="16"/>
        <v>28.297701220136336</v>
      </c>
      <c r="P214" s="24">
        <f t="shared" si="17"/>
        <v>49.302180476320004</v>
      </c>
      <c r="Q214" t="s">
        <v>255</v>
      </c>
      <c r="R214" t="s">
        <v>282</v>
      </c>
      <c r="S214" s="68" t="s">
        <v>343</v>
      </c>
      <c r="AD214" s="37"/>
      <c r="AE214" s="37"/>
      <c r="AF214" s="29"/>
      <c r="AG214" s="29"/>
      <c r="AH214" s="48"/>
      <c r="AI214" s="37"/>
      <c r="AJ214" t="s">
        <v>299</v>
      </c>
    </row>
    <row r="215" spans="1:36" s="36" customFormat="1" ht="15" x14ac:dyDescent="0.25">
      <c r="A215">
        <v>1.36</v>
      </c>
      <c r="B215">
        <v>4.53</v>
      </c>
      <c r="C215">
        <v>10.52</v>
      </c>
      <c r="D215" s="20">
        <f t="shared" si="18"/>
        <v>5.1101703743970717E-2</v>
      </c>
      <c r="E215" s="17">
        <f>IF(OR($A215="",$B215="",$C215=""),"",A215*'MPTO_working_3-way'!$I214)</f>
        <v>1.4124947237192136</v>
      </c>
      <c r="F215" s="21">
        <f>IF(OR($A215="",$B215="",$C215=""),"",B215*'MPTO_working_3-way'!$I214)</f>
        <v>4.7048537488588513</v>
      </c>
      <c r="G215" s="22">
        <f>IF(OR($A215="",$B215="",$C215=""),"",C215*'MPTO_working_3-way'!$I214)</f>
        <v>10.92606212759274</v>
      </c>
      <c r="H215" s="17"/>
      <c r="I215" s="21"/>
      <c r="J215" s="22"/>
      <c r="K215" s="17"/>
      <c r="L215" s="21"/>
      <c r="M215" s="22"/>
      <c r="N215" s="23">
        <f t="shared" si="15"/>
        <v>70.796724632494104</v>
      </c>
      <c r="O215" s="24">
        <f t="shared" si="16"/>
        <v>21.254645805781895</v>
      </c>
      <c r="P215" s="24">
        <f t="shared" si="17"/>
        <v>9.15242827948593</v>
      </c>
      <c r="Q215" t="s">
        <v>194</v>
      </c>
      <c r="R215" t="s">
        <v>254</v>
      </c>
      <c r="S215" s="68" t="s">
        <v>343</v>
      </c>
      <c r="AD215" s="37"/>
      <c r="AE215" s="37"/>
      <c r="AF215" s="29"/>
      <c r="AG215" s="29"/>
      <c r="AH215" s="48"/>
      <c r="AI215" s="37"/>
      <c r="AJ215" t="s">
        <v>299</v>
      </c>
    </row>
    <row r="216" spans="1:36" s="36" customFormat="1" ht="15" x14ac:dyDescent="0.25">
      <c r="A216">
        <v>4.3099999999999996</v>
      </c>
      <c r="B216">
        <v>3.44</v>
      </c>
      <c r="C216">
        <v>1.91</v>
      </c>
      <c r="D216" s="20">
        <f t="shared" si="18"/>
        <v>4.6276445327607219E-2</v>
      </c>
      <c r="E216" s="17">
        <f>IF(OR($A216="",$B216="",$C216=""),"",A216*'MPTO_working_3-way'!$I215)</f>
        <v>4.5109150605889896</v>
      </c>
      <c r="F216" s="21">
        <f>IF(OR($A216="",$B216="",$C216=""),"",B216*'MPTO_working_3-way'!$I215)</f>
        <v>3.6003591202844833</v>
      </c>
      <c r="G216" s="22">
        <f>IF(OR($A216="",$B216="",$C216=""),"",C216*'MPTO_working_3-way'!$I215)</f>
        <v>1.9990366045765591</v>
      </c>
      <c r="H216" s="17"/>
      <c r="I216" s="21"/>
      <c r="J216" s="22"/>
      <c r="K216" s="17"/>
      <c r="L216" s="21"/>
      <c r="M216" s="22"/>
      <c r="N216" s="23">
        <f t="shared" si="15"/>
        <v>22.168451113983735</v>
      </c>
      <c r="O216" s="24">
        <f t="shared" si="16"/>
        <v>27.775007064322647</v>
      </c>
      <c r="P216" s="24">
        <f t="shared" si="17"/>
        <v>50.024096492811474</v>
      </c>
      <c r="Q216" t="s">
        <v>283</v>
      </c>
      <c r="R216" t="s">
        <v>193</v>
      </c>
      <c r="S216" s="68" t="s">
        <v>343</v>
      </c>
      <c r="AD216" s="37"/>
      <c r="AE216" s="37"/>
      <c r="AF216" s="29"/>
      <c r="AG216" s="29"/>
      <c r="AH216" s="48"/>
      <c r="AI216" s="37"/>
      <c r="AJ216" t="s">
        <v>299</v>
      </c>
    </row>
    <row r="217" spans="1:36" s="36" customFormat="1" ht="15" x14ac:dyDescent="0.25">
      <c r="A217">
        <v>3.81</v>
      </c>
      <c r="B217">
        <v>3.03</v>
      </c>
      <c r="C217">
        <v>2.13</v>
      </c>
      <c r="D217" s="20">
        <f t="shared" si="18"/>
        <v>6.1983762976497214E-2</v>
      </c>
      <c r="E217" s="17">
        <f>IF(OR($A217="",$B217="",$C217=""),"",A217*'MPTO_working_3-way'!$I216)</f>
        <v>4.0046974912645288</v>
      </c>
      <c r="F217" s="21">
        <f>IF(OR($A217="",$B217="",$C217=""),"",B217*'MPTO_working_3-way'!$I216)</f>
        <v>3.184838162344231</v>
      </c>
      <c r="G217" s="22">
        <f>IF(OR($A217="",$B217="",$C217=""),"",C217*'MPTO_working_3-way'!$I216)</f>
        <v>2.2388466289746574</v>
      </c>
      <c r="H217" s="17"/>
      <c r="I217" s="21"/>
      <c r="J217" s="22"/>
      <c r="K217" s="17"/>
      <c r="L217" s="21"/>
      <c r="M217" s="22"/>
      <c r="N217" s="23">
        <f t="shared" si="15"/>
        <v>24.97067511794102</v>
      </c>
      <c r="O217" s="24">
        <f t="shared" si="16"/>
        <v>31.39876970275753</v>
      </c>
      <c r="P217" s="24">
        <f t="shared" si="17"/>
        <v>44.665855492655076</v>
      </c>
      <c r="Q217" t="s">
        <v>192</v>
      </c>
      <c r="R217" t="s">
        <v>284</v>
      </c>
      <c r="S217" s="68" t="s">
        <v>343</v>
      </c>
      <c r="AD217" s="37"/>
      <c r="AE217" s="37"/>
      <c r="AF217" s="29"/>
      <c r="AG217" s="29"/>
      <c r="AH217" s="48"/>
      <c r="AI217" s="37"/>
      <c r="AJ217" t="s">
        <v>299</v>
      </c>
    </row>
    <row r="218" spans="1:36" s="36" customFormat="1" ht="15" x14ac:dyDescent="0.25">
      <c r="A218">
        <v>2.08</v>
      </c>
      <c r="B218">
        <v>3.3</v>
      </c>
      <c r="C218">
        <v>4.07</v>
      </c>
      <c r="D218" s="20">
        <f t="shared" si="18"/>
        <v>2.9499779499779555E-2</v>
      </c>
      <c r="E218" s="17">
        <f>IF(OR($A218="",$B218="",$C218=""),"",A218*'MPTO_working_3-way'!$I217)</f>
        <v>2.1762550062814232</v>
      </c>
      <c r="F218" s="21">
        <f>IF(OR($A218="",$B218="",$C218=""),"",B218*'MPTO_working_3-way'!$I217)</f>
        <v>3.4527122695811037</v>
      </c>
      <c r="G218" s="22">
        <f>IF(OR($A218="",$B218="",$C218=""),"",C218*'MPTO_working_3-way'!$I217)</f>
        <v>4.2583451324833614</v>
      </c>
      <c r="H218" s="17"/>
      <c r="I218" s="21"/>
      <c r="J218" s="22"/>
      <c r="K218" s="17"/>
      <c r="L218" s="21"/>
      <c r="M218" s="22"/>
      <c r="N218" s="23">
        <f t="shared" si="15"/>
        <v>45.950497396382993</v>
      </c>
      <c r="O218" s="24">
        <f t="shared" si="16"/>
        <v>28.96273775287171</v>
      </c>
      <c r="P218" s="24">
        <f t="shared" si="17"/>
        <v>23.483300880706793</v>
      </c>
      <c r="Q218" t="s">
        <v>261</v>
      </c>
      <c r="R218" t="s">
        <v>287</v>
      </c>
      <c r="S218" s="68" t="s">
        <v>343</v>
      </c>
      <c r="AD218" s="37"/>
      <c r="AE218" s="37"/>
      <c r="AF218" s="29"/>
      <c r="AG218" s="29"/>
      <c r="AH218" s="48"/>
      <c r="AI218" s="37"/>
      <c r="AJ218" t="s">
        <v>304</v>
      </c>
    </row>
    <row r="219" spans="1:36" s="36" customFormat="1" ht="15" x14ac:dyDescent="0.25">
      <c r="A219">
        <v>1.38</v>
      </c>
      <c r="B219">
        <v>5.35</v>
      </c>
      <c r="C219">
        <v>8.18</v>
      </c>
      <c r="D219" s="20">
        <f t="shared" si="18"/>
        <v>3.3802957762943953E-2</v>
      </c>
      <c r="E219" s="17">
        <f>IF(OR($A219="",$B219="",$C219=""),"",A219*'MPTO_working_3-way'!$I218)</f>
        <v>1.465537592907566</v>
      </c>
      <c r="F219" s="21">
        <f>IF(OR($A219="",$B219="",$C219=""),"",B219*'MPTO_working_3-way'!$I218)</f>
        <v>5.6816131319242595</v>
      </c>
      <c r="G219" s="22">
        <f>IF(OR($A219="",$B219="",$C219=""),"",C219*'MPTO_working_3-way'!$I218)</f>
        <v>8.6870271811477462</v>
      </c>
      <c r="H219" s="17"/>
      <c r="I219" s="21"/>
      <c r="J219" s="22"/>
      <c r="K219" s="17"/>
      <c r="L219" s="21"/>
      <c r="M219" s="22"/>
      <c r="N219" s="23">
        <f t="shared" si="15"/>
        <v>68.234346552382959</v>
      </c>
      <c r="O219" s="24">
        <f t="shared" si="16"/>
        <v>17.600635185474484</v>
      </c>
      <c r="P219" s="24">
        <f t="shared" si="17"/>
        <v>11.511417878030377</v>
      </c>
      <c r="Q219" t="s">
        <v>197</v>
      </c>
      <c r="R219" t="s">
        <v>260</v>
      </c>
      <c r="S219" s="68" t="s">
        <v>343</v>
      </c>
      <c r="AD219" s="37"/>
      <c r="AE219" s="37"/>
      <c r="AF219" s="29"/>
      <c r="AG219" s="29"/>
      <c r="AH219" s="48"/>
      <c r="AI219" s="37"/>
      <c r="AJ219" t="s">
        <v>304</v>
      </c>
    </row>
    <row r="220" spans="1:36" s="36" customFormat="1" ht="15" x14ac:dyDescent="0.25">
      <c r="A220">
        <v>3.4</v>
      </c>
      <c r="B220">
        <v>3.56</v>
      </c>
      <c r="C220">
        <v>2.21</v>
      </c>
      <c r="D220" s="20">
        <f t="shared" si="18"/>
        <v>2.7505211246123373E-2</v>
      </c>
      <c r="E220" s="17">
        <f>IF(OR($A220="",$B220="",$C220=""),"",A220*'MPTO_working_3-way'!$I219)</f>
        <v>3.5002992502992503</v>
      </c>
      <c r="F220" s="21">
        <f>IF(OR($A220="",$B220="",$C220=""),"",B220*'MPTO_working_3-way'!$I219)</f>
        <v>3.6650192150192153</v>
      </c>
      <c r="G220" s="22">
        <f>IF(OR($A220="",$B220="",$C220=""),"",C220*'MPTO_working_3-way'!$I219)</f>
        <v>2.2751945126945126</v>
      </c>
      <c r="H220" s="17"/>
      <c r="I220" s="21"/>
      <c r="J220" s="22"/>
      <c r="K220" s="17"/>
      <c r="L220" s="21"/>
      <c r="M220" s="22"/>
      <c r="N220" s="23">
        <f t="shared" si="15"/>
        <v>28.568985920689705</v>
      </c>
      <c r="O220" s="24">
        <f t="shared" si="16"/>
        <v>27.284986553467689</v>
      </c>
      <c r="P220" s="24">
        <f t="shared" si="17"/>
        <v>43.952286031830312</v>
      </c>
      <c r="Q220" t="s">
        <v>198</v>
      </c>
      <c r="R220" t="s">
        <v>199</v>
      </c>
      <c r="S220" s="68" t="s">
        <v>343</v>
      </c>
      <c r="AD220" s="37"/>
      <c r="AE220" s="37"/>
      <c r="AF220" s="29"/>
      <c r="AG220" s="29"/>
      <c r="AH220" s="48"/>
      <c r="AI220" s="37"/>
      <c r="AJ220" t="s">
        <v>304</v>
      </c>
    </row>
    <row r="221" spans="1:36" s="36" customFormat="1" ht="15" x14ac:dyDescent="0.25">
      <c r="A221">
        <v>1.88</v>
      </c>
      <c r="B221">
        <v>3.56</v>
      </c>
      <c r="C221">
        <v>4.5999999999999996</v>
      </c>
      <c r="D221" s="20">
        <f t="shared" si="18"/>
        <v>3.0205074369341833E-2</v>
      </c>
      <c r="E221" s="17">
        <f>IF(OR($A221="",$B221="",$C221=""),"",A221*'MPTO_working_3-way'!$I220)</f>
        <v>1.9435495605943345</v>
      </c>
      <c r="F221" s="21">
        <f>IF(OR($A221="",$B221="",$C221=""),"",B221*'MPTO_working_3-way'!$I220)</f>
        <v>3.6803385296360807</v>
      </c>
      <c r="G221" s="22">
        <f>IF(OR($A221="",$B221="",$C221=""),"",C221*'MPTO_working_3-way'!$I220)</f>
        <v>4.7554936057095416</v>
      </c>
      <c r="H221" s="17"/>
      <c r="I221" s="21"/>
      <c r="J221" s="22"/>
      <c r="K221" s="17"/>
      <c r="L221" s="21"/>
      <c r="M221" s="22"/>
      <c r="N221" s="23">
        <f t="shared" si="15"/>
        <v>51.452251091256016</v>
      </c>
      <c r="O221" s="24">
        <f t="shared" si="16"/>
        <v>27.171413497629576</v>
      </c>
      <c r="P221" s="24">
        <f t="shared" si="17"/>
        <v>21.02831131555681</v>
      </c>
      <c r="Q221" t="s">
        <v>195</v>
      </c>
      <c r="R221" t="s">
        <v>288</v>
      </c>
      <c r="S221" s="68" t="s">
        <v>343</v>
      </c>
      <c r="AD221" s="37"/>
      <c r="AE221" s="37"/>
      <c r="AF221" s="29"/>
      <c r="AG221" s="29"/>
      <c r="AH221" s="48"/>
      <c r="AI221" s="37"/>
      <c r="AJ221" t="s">
        <v>304</v>
      </c>
    </row>
    <row r="222" spans="1:36" s="36" customFormat="1" ht="15" x14ac:dyDescent="0.25">
      <c r="A222">
        <v>2.61</v>
      </c>
      <c r="B222">
        <v>3.35</v>
      </c>
      <c r="C222">
        <v>2.89</v>
      </c>
      <c r="D222" s="20">
        <f t="shared" si="18"/>
        <v>2.7669986384349254E-2</v>
      </c>
      <c r="E222" s="17">
        <f>IF(OR($A222="",$B222="",$C222=""),"",A222*'MPTO_working_3-way'!$I221)</f>
        <v>2.6817886013523817</v>
      </c>
      <c r="F222" s="21">
        <f>IF(OR($A222="",$B222="",$C222=""),"",B222*'MPTO_working_3-way'!$I221)</f>
        <v>3.4421424576745134</v>
      </c>
      <c r="G222" s="22">
        <f>IF(OR($A222="",$B222="",$C222=""),"",C222*'MPTO_working_3-way'!$I221)</f>
        <v>2.9694900605012968</v>
      </c>
      <c r="H222" s="17"/>
      <c r="I222" s="21"/>
      <c r="J222" s="22"/>
      <c r="K222" s="17"/>
      <c r="L222" s="21"/>
      <c r="M222" s="22"/>
      <c r="N222" s="23">
        <f t="shared" si="15"/>
        <v>37.288546886048977</v>
      </c>
      <c r="O222" s="24">
        <f t="shared" si="16"/>
        <v>29.051673842563531</v>
      </c>
      <c r="P222" s="24">
        <f t="shared" si="17"/>
        <v>33.675815699857374</v>
      </c>
      <c r="Q222" t="s">
        <v>293</v>
      </c>
      <c r="R222" t="s">
        <v>264</v>
      </c>
      <c r="S222" s="68" t="s">
        <v>343</v>
      </c>
      <c r="AD222" s="37"/>
      <c r="AE222" s="37"/>
      <c r="AF222" s="29"/>
      <c r="AG222" s="29"/>
      <c r="AH222" s="48"/>
      <c r="AI222" s="37"/>
      <c r="AJ222" t="s">
        <v>305</v>
      </c>
    </row>
    <row r="223" spans="1:36" s="36" customFormat="1" ht="15" x14ac:dyDescent="0.25">
      <c r="A223">
        <v>1.72</v>
      </c>
      <c r="B223">
        <v>3.83</v>
      </c>
      <c r="C223">
        <v>5.29</v>
      </c>
      <c r="D223" s="20">
        <f t="shared" si="18"/>
        <v>3.1527871405531149E-2</v>
      </c>
      <c r="E223" s="17">
        <f>IF(OR($A223="",$B223="",$C223=""),"",A223*'MPTO_working_3-way'!$I222)</f>
        <v>1.771952727915268</v>
      </c>
      <c r="F223" s="21">
        <f>IF(OR($A223="",$B223="",$C223=""),"",B223*'MPTO_working_3-way'!$I222)</f>
        <v>3.9456854348345791</v>
      </c>
      <c r="G223" s="22">
        <f>IF(OR($A223="",$B223="",$C223=""),"",C223*'MPTO_working_3-way'!$I222)</f>
        <v>5.4497848434138181</v>
      </c>
      <c r="H223" s="17"/>
      <c r="I223" s="21"/>
      <c r="J223" s="22"/>
      <c r="K223" s="17"/>
      <c r="L223" s="21"/>
      <c r="M223" s="22"/>
      <c r="N223" s="23">
        <f t="shared" si="15"/>
        <v>56.434914106118207</v>
      </c>
      <c r="O223" s="24">
        <f t="shared" si="16"/>
        <v>25.344138971938207</v>
      </c>
      <c r="P223" s="24">
        <f t="shared" si="17"/>
        <v>18.349348253785127</v>
      </c>
      <c r="Q223" t="s">
        <v>266</v>
      </c>
      <c r="R223" t="s">
        <v>203</v>
      </c>
      <c r="S223" s="68" t="s">
        <v>343</v>
      </c>
      <c r="AD223" s="37"/>
      <c r="AE223" s="37"/>
      <c r="AF223" s="29"/>
      <c r="AG223" s="29"/>
      <c r="AH223" s="48"/>
      <c r="AI223" s="37"/>
      <c r="AJ223" t="s">
        <v>305</v>
      </c>
    </row>
    <row r="224" spans="1:36" s="36" customFormat="1" ht="15" x14ac:dyDescent="0.25">
      <c r="A224">
        <v>3.79</v>
      </c>
      <c r="B224">
        <v>3.72</v>
      </c>
      <c r="C224">
        <v>2.0099999999999998</v>
      </c>
      <c r="D224" s="20">
        <f t="shared" si="18"/>
        <v>3.0181884856083752E-2</v>
      </c>
      <c r="E224" s="17">
        <f>IF(OR($A224="",$B224="",$C224=""),"",A224*'MPTO_working_3-way'!$I223)</f>
        <v>3.8948692483966836</v>
      </c>
      <c r="F224" s="21">
        <f>IF(OR($A224="",$B224="",$C224=""),"",B224*'MPTO_working_3-way'!$I223)</f>
        <v>3.8229323493497795</v>
      </c>
      <c r="G224" s="22">
        <f>IF(OR($A224="",$B224="",$C224=""),"",C224*'MPTO_working_3-way'!$I223)</f>
        <v>2.0656166726325416</v>
      </c>
      <c r="H224" s="17"/>
      <c r="I224" s="21"/>
      <c r="J224" s="22"/>
      <c r="K224" s="17"/>
      <c r="L224" s="21"/>
      <c r="M224" s="22"/>
      <c r="N224" s="23">
        <f t="shared" si="15"/>
        <v>25.674802829688016</v>
      </c>
      <c r="O224" s="24">
        <f t="shared" si="16"/>
        <v>26.157930839924077</v>
      </c>
      <c r="P224" s="24">
        <f t="shared" si="17"/>
        <v>48.411692897769946</v>
      </c>
      <c r="Q224" t="s">
        <v>294</v>
      </c>
      <c r="R224" t="s">
        <v>291</v>
      </c>
      <c r="S224" s="68" t="s">
        <v>343</v>
      </c>
      <c r="AD224" s="37"/>
      <c r="AE224" s="37"/>
      <c r="AF224" s="29"/>
      <c r="AG224" s="29"/>
      <c r="AH224" s="48"/>
      <c r="AI224" s="37"/>
      <c r="AJ224" t="s">
        <v>305</v>
      </c>
    </row>
    <row r="225" spans="1:36" s="36" customFormat="1" ht="15" x14ac:dyDescent="0.25">
      <c r="A225">
        <v>1.37</v>
      </c>
      <c r="B225">
        <v>4.95</v>
      </c>
      <c r="C225">
        <v>9.91</v>
      </c>
      <c r="D225" s="20">
        <f t="shared" si="18"/>
        <v>3.2855382881530559E-2</v>
      </c>
      <c r="E225" s="17">
        <f>IF(OR($A225="",$B225="",$C225=""),"",A225*'MPTO_working_3-way'!$I224)</f>
        <v>1.4131931838255778</v>
      </c>
      <c r="F225" s="21">
        <f>IF(OR($A225="",$B225="",$C225=""),"",B225*'MPTO_working_3-way'!$I224)</f>
        <v>5.1060629634573793</v>
      </c>
      <c r="G225" s="22">
        <f>IF(OR($A225="",$B225="",$C225=""),"",C225*'MPTO_working_3-way'!$I224)</f>
        <v>10.222441205628813</v>
      </c>
      <c r="H225" s="17"/>
      <c r="I225" s="21"/>
      <c r="J225" s="22"/>
      <c r="K225" s="17"/>
      <c r="L225" s="21"/>
      <c r="M225" s="22"/>
      <c r="N225" s="23">
        <f t="shared" si="15"/>
        <v>70.761733883612067</v>
      </c>
      <c r="O225" s="24">
        <f t="shared" si="16"/>
        <v>19.584560691019906</v>
      </c>
      <c r="P225" s="24">
        <f t="shared" si="17"/>
        <v>9.7823991342632226</v>
      </c>
      <c r="Q225" t="s">
        <v>201</v>
      </c>
      <c r="R225" t="s">
        <v>292</v>
      </c>
      <c r="S225" s="68" t="s">
        <v>343</v>
      </c>
      <c r="AD225" s="37"/>
      <c r="AE225" s="37"/>
      <c r="AF225" s="29"/>
      <c r="AG225" s="29"/>
      <c r="AH225" s="48"/>
      <c r="AI225" s="37"/>
      <c r="AJ225" t="s">
        <v>305</v>
      </c>
    </row>
    <row r="226" spans="1:36" s="36" customFormat="1" ht="15" x14ac:dyDescent="0.25">
      <c r="A226">
        <v>2.4300000000000002</v>
      </c>
      <c r="B226">
        <v>3.49</v>
      </c>
      <c r="C226">
        <v>3.04</v>
      </c>
      <c r="D226" s="20">
        <f t="shared" si="18"/>
        <v>2.7002953455306899E-2</v>
      </c>
      <c r="E226" s="17">
        <f>IF(OR($A226="",$B226="",$C226=""),"",A226*'MPTO_working_3-way'!$I225)</f>
        <v>2.5033419802002839</v>
      </c>
      <c r="F226" s="21">
        <f>IF(OR($A226="",$B226="",$C226=""),"",B226*'MPTO_working_3-way'!$I225)</f>
        <v>3.5953347781477327</v>
      </c>
      <c r="G226" s="22">
        <f>IF(OR($A226="",$B226="",$C226=""),"",C226*'MPTO_working_3-way'!$I225)</f>
        <v>3.1317529299624947</v>
      </c>
      <c r="H226" s="17"/>
      <c r="I226" s="21"/>
      <c r="J226" s="22"/>
      <c r="K226" s="17"/>
      <c r="L226" s="21"/>
      <c r="M226" s="22"/>
      <c r="N226" s="23">
        <f t="shared" si="15"/>
        <v>39.946599701891046</v>
      </c>
      <c r="O226" s="24">
        <f t="shared" si="16"/>
        <v>27.813821568938462</v>
      </c>
      <c r="P226" s="24">
        <f t="shared" si="17"/>
        <v>31.93099910381423</v>
      </c>
      <c r="Q226" t="s">
        <v>202</v>
      </c>
      <c r="R226" t="s">
        <v>265</v>
      </c>
      <c r="S226" s="68" t="s">
        <v>343</v>
      </c>
      <c r="AD226" s="37"/>
      <c r="AE226" s="37"/>
      <c r="AF226" s="29"/>
      <c r="AG226" s="29"/>
      <c r="AH226" s="48"/>
      <c r="AI226" s="37"/>
      <c r="AJ226" t="s">
        <v>305</v>
      </c>
    </row>
    <row r="227" spans="1:36" s="36" customFormat="1" ht="15" x14ac:dyDescent="0.25">
      <c r="A227">
        <v>1.72</v>
      </c>
      <c r="B227">
        <v>4.03</v>
      </c>
      <c r="C227">
        <v>4.57</v>
      </c>
      <c r="D227" s="20">
        <f t="shared" si="18"/>
        <v>4.8352687397569039E-2</v>
      </c>
      <c r="E227" s="17">
        <f>IF(OR($A227="",$B227="",$C227=""),"",A227*'MPTO_working_3-way'!$I226)</f>
        <v>1.7765112585562326</v>
      </c>
      <c r="F227" s="21">
        <f>IF(OR($A227="",$B227="",$C227=""),"",B227*'MPTO_working_3-way'!$I226)</f>
        <v>4.1624071930125686</v>
      </c>
      <c r="G227" s="22">
        <f>IF(OR($A227="",$B227="",$C227=""),"",C227*'MPTO_working_3-way'!$I226)</f>
        <v>4.7201490997685953</v>
      </c>
      <c r="H227" s="17"/>
      <c r="I227" s="21"/>
      <c r="J227" s="22"/>
      <c r="K227" s="17"/>
      <c r="L227" s="21"/>
      <c r="M227" s="22"/>
      <c r="N227" s="23">
        <f t="shared" si="15"/>
        <v>56.290102029113967</v>
      </c>
      <c r="O227" s="24">
        <f t="shared" si="16"/>
        <v>24.024559674956826</v>
      </c>
      <c r="P227" s="24">
        <f t="shared" si="17"/>
        <v>21.185771442029765</v>
      </c>
      <c r="Q227" t="s">
        <v>307</v>
      </c>
      <c r="R227" t="s">
        <v>316</v>
      </c>
      <c r="S227" s="68" t="s">
        <v>343</v>
      </c>
      <c r="AD227" s="37"/>
      <c r="AE227" s="37"/>
      <c r="AF227" s="29"/>
      <c r="AG227" s="29"/>
      <c r="AH227" s="48"/>
      <c r="AI227" s="37"/>
      <c r="AJ227" t="s">
        <v>319</v>
      </c>
    </row>
    <row r="228" spans="1:36" s="36" customFormat="1" ht="15" x14ac:dyDescent="0.25">
      <c r="A228">
        <v>1.45</v>
      </c>
      <c r="B228">
        <v>4.79</v>
      </c>
      <c r="C228">
        <v>6.61</v>
      </c>
      <c r="D228" s="20">
        <f t="shared" si="18"/>
        <v>4.9709370045647239E-2</v>
      </c>
      <c r="E228" s="17">
        <f>IF(OR($A228="",$B228="",$C228=""),"",A228*'MPTO_working_3-way'!$I227)</f>
        <v>1.4891542825101949</v>
      </c>
      <c r="F228" s="21">
        <f>IF(OR($A228="",$B228="",$C228=""),"",B228*'MPTO_working_3-way'!$I227)</f>
        <v>4.9193441470509205</v>
      </c>
      <c r="G228" s="22">
        <f>IF(OR($A228="",$B228="",$C228=""),"",C228*'MPTO_working_3-way'!$I227)</f>
        <v>6.7884895223395789</v>
      </c>
      <c r="H228" s="17"/>
      <c r="I228" s="21"/>
      <c r="J228" s="22"/>
      <c r="K228" s="17"/>
      <c r="L228" s="21"/>
      <c r="M228" s="22"/>
      <c r="N228" s="23">
        <f t="shared" si="15"/>
        <v>67.152209260302342</v>
      </c>
      <c r="O228" s="24">
        <f t="shared" si="16"/>
        <v>20.327913032868139</v>
      </c>
      <c r="P228" s="24">
        <f t="shared" si="17"/>
        <v>14.73081746254741</v>
      </c>
      <c r="Q228" t="s">
        <v>313</v>
      </c>
      <c r="R228" t="s">
        <v>317</v>
      </c>
      <c r="S228" s="68" t="s">
        <v>343</v>
      </c>
      <c r="AD228" s="37"/>
      <c r="AE228" s="37"/>
      <c r="AF228" s="29"/>
      <c r="AG228" s="29"/>
      <c r="AH228" s="48"/>
      <c r="AI228" s="37"/>
      <c r="AJ228" t="s">
        <v>319</v>
      </c>
    </row>
    <row r="229" spans="1:36" s="36" customFormat="1" ht="15" x14ac:dyDescent="0.25">
      <c r="A229">
        <v>4.1900000000000004</v>
      </c>
      <c r="B229">
        <v>3.96</v>
      </c>
      <c r="C229">
        <v>1.8</v>
      </c>
      <c r="D229" s="20">
        <f t="shared" si="18"/>
        <v>4.6744292567681534E-2</v>
      </c>
      <c r="E229" s="17">
        <f>IF(OR($A229="",$B229="",$C229=""),"",A229*'MPTO_working_3-way'!$I228)</f>
        <v>4.392597760195815</v>
      </c>
      <c r="F229" s="21">
        <f>IF(OR($A229="",$B229="",$C229=""),"",B229*'MPTO_working_3-way'!$I228)</f>
        <v>4.1514766420943729</v>
      </c>
      <c r="G229" s="22">
        <f>IF(OR($A229="",$B229="",$C229=""),"",C229*'MPTO_working_3-way'!$I228)</f>
        <v>1.8870348373156243</v>
      </c>
      <c r="H229" s="17"/>
      <c r="I229" s="21"/>
      <c r="J229" s="22"/>
      <c r="K229" s="17"/>
      <c r="L229" s="21"/>
      <c r="M229" s="22"/>
      <c r="N229" s="23">
        <f t="shared" si="15"/>
        <v>22.765571868693517</v>
      </c>
      <c r="O229" s="24">
        <f t="shared" si="16"/>
        <v>24.087814679248957</v>
      </c>
      <c r="P229" s="24">
        <f t="shared" si="17"/>
        <v>52.993192294347701</v>
      </c>
      <c r="Q229" t="s">
        <v>308</v>
      </c>
      <c r="R229" t="s">
        <v>311</v>
      </c>
      <c r="S229" s="68" t="s">
        <v>343</v>
      </c>
      <c r="AD229" s="37"/>
      <c r="AE229" s="37"/>
      <c r="AF229" s="29"/>
      <c r="AG229" s="29"/>
      <c r="AH229" s="48"/>
      <c r="AI229" s="37"/>
      <c r="AJ229" t="s">
        <v>319</v>
      </c>
    </row>
    <row r="230" spans="1:36" s="36" customFormat="1" ht="15" x14ac:dyDescent="0.25">
      <c r="A230">
        <v>2.31</v>
      </c>
      <c r="B230">
        <v>3.66</v>
      </c>
      <c r="C230">
        <v>3.12</v>
      </c>
      <c r="D230" s="20">
        <f t="shared" si="18"/>
        <v>2.6637297129100457E-2</v>
      </c>
      <c r="E230" s="17">
        <f>IF(OR($A230="",$B230="",$C230=""),"",A230*'MPTO_working_3-way'!$I229)</f>
        <v>2.4248286448054452</v>
      </c>
      <c r="F230" s="21">
        <f>IF(OR($A230="",$B230="",$C230=""),"",B230*'MPTO_working_3-way'!$I229)</f>
        <v>3.841936294367069</v>
      </c>
      <c r="G230" s="22">
        <f>IF(OR($A230="",$B230="",$C230=""),"",C230*'MPTO_working_3-way'!$I229)</f>
        <v>3.2750932345424193</v>
      </c>
      <c r="H230" s="17"/>
      <c r="I230" s="21"/>
      <c r="J230" s="22"/>
      <c r="K230" s="17"/>
      <c r="L230" s="21"/>
      <c r="M230" s="22"/>
      <c r="N230" s="23">
        <f t="shared" si="15"/>
        <v>41.240027502241688</v>
      </c>
      <c r="O230" s="24">
        <f t="shared" si="16"/>
        <v>26.028541948136148</v>
      </c>
      <c r="P230" s="24">
        <f t="shared" si="17"/>
        <v>30.533481900698174</v>
      </c>
      <c r="Q230" t="s">
        <v>272</v>
      </c>
      <c r="R230" t="s">
        <v>205</v>
      </c>
      <c r="S230" s="68" t="s">
        <v>343</v>
      </c>
      <c r="AD230" s="37"/>
      <c r="AE230" s="37"/>
      <c r="AF230" s="29"/>
      <c r="AG230" s="29"/>
      <c r="AH230" s="48"/>
      <c r="AI230" s="37"/>
      <c r="AJ230" t="s">
        <v>127</v>
      </c>
    </row>
    <row r="231" spans="1:36" s="36" customFormat="1" ht="15" x14ac:dyDescent="0.25">
      <c r="A231">
        <v>3.14</v>
      </c>
      <c r="B231">
        <v>3.74</v>
      </c>
      <c r="C231">
        <v>2.2599999999999998</v>
      </c>
      <c r="D231" s="20">
        <f t="shared" si="18"/>
        <v>2.8328892830197461E-2</v>
      </c>
      <c r="E231" s="17">
        <f>IF(OR($A231="",$B231="",$C231=""),"",A231*'MPTO_working_3-way'!$I230)</f>
        <v>3.2867770786625203</v>
      </c>
      <c r="F231" s="21">
        <f>IF(OR($A231="",$B231="",$C231=""),"",B231*'MPTO_working_3-way'!$I230)</f>
        <v>3.9148236542031292</v>
      </c>
      <c r="G231" s="22">
        <f>IF(OR($A231="",$B231="",$C231=""),"",C231*'MPTO_working_3-way'!$I230)</f>
        <v>2.36564210120296</v>
      </c>
      <c r="H231" s="17"/>
      <c r="I231" s="21"/>
      <c r="J231" s="22"/>
      <c r="K231" s="17"/>
      <c r="L231" s="21"/>
      <c r="M231" s="22"/>
      <c r="N231" s="23">
        <f t="shared" si="15"/>
        <v>30.424941395992921</v>
      </c>
      <c r="O231" s="24">
        <f t="shared" si="16"/>
        <v>25.543934754924543</v>
      </c>
      <c r="P231" s="24">
        <f t="shared" si="17"/>
        <v>42.271821231600789</v>
      </c>
      <c r="Q231" t="s">
        <v>135</v>
      </c>
      <c r="R231" t="s">
        <v>270</v>
      </c>
      <c r="S231" s="68" t="s">
        <v>343</v>
      </c>
      <c r="AD231" s="37"/>
      <c r="AE231" s="37"/>
      <c r="AF231" s="29"/>
      <c r="AG231" s="29"/>
      <c r="AH231" s="48"/>
      <c r="AI231" s="37"/>
      <c r="AJ231" t="s">
        <v>127</v>
      </c>
    </row>
    <row r="232" spans="1:36" s="36" customFormat="1" ht="15" x14ac:dyDescent="0.25">
      <c r="A232">
        <v>2.2200000000000002</v>
      </c>
      <c r="B232">
        <v>3.71</v>
      </c>
      <c r="C232">
        <v>3.25</v>
      </c>
      <c r="D232" s="20">
        <f t="shared" si="18"/>
        <v>2.7684537118499275E-2</v>
      </c>
      <c r="E232" s="17">
        <f>IF(OR($A232="",$B232="",$C232=""),"",A232*'MPTO_working_3-way'!$I231)</f>
        <v>2.2791347996266031</v>
      </c>
      <c r="F232" s="21">
        <f>IF(OR($A232="",$B232="",$C232=""),"",B232*'MPTO_working_3-way'!$I231)</f>
        <v>3.8088243723489628</v>
      </c>
      <c r="G232" s="22">
        <f>IF(OR($A232="",$B232="",$C232=""),"",C232*'MPTO_working_3-way'!$I231)</f>
        <v>3.3365712156695766</v>
      </c>
      <c r="H232" s="17"/>
      <c r="I232" s="21"/>
      <c r="J232" s="22"/>
      <c r="K232" s="17"/>
      <c r="L232" s="21"/>
      <c r="M232" s="22"/>
      <c r="N232" s="23">
        <f t="shared" si="15"/>
        <v>43.876299030835419</v>
      </c>
      <c r="O232" s="24">
        <f t="shared" si="16"/>
        <v>26.254820444327393</v>
      </c>
      <c r="P232" s="24">
        <f t="shared" si="17"/>
        <v>29.970887337986042</v>
      </c>
      <c r="Q232" t="s">
        <v>137</v>
      </c>
      <c r="R232" t="s">
        <v>271</v>
      </c>
      <c r="S232" s="68" t="s">
        <v>343</v>
      </c>
      <c r="AD232" s="37"/>
      <c r="AE232" s="37"/>
      <c r="AF232" s="29"/>
      <c r="AG232" s="29"/>
      <c r="AH232" s="48"/>
      <c r="AI232" s="37"/>
      <c r="AJ232" t="s">
        <v>127</v>
      </c>
    </row>
    <row r="233" spans="1:36" s="36" customFormat="1" ht="15" x14ac:dyDescent="0.25">
      <c r="A233">
        <v>2.17</v>
      </c>
      <c r="B233">
        <v>3.73</v>
      </c>
      <c r="C233">
        <v>3.35</v>
      </c>
      <c r="D233" s="20">
        <f t="shared" si="18"/>
        <v>2.7433470519433012E-2</v>
      </c>
      <c r="E233" s="17">
        <f>IF(OR($A233="",$B233="",$C233=""),"",A233*'MPTO_working_3-way'!$I232)</f>
        <v>2.2314736974415283</v>
      </c>
      <c r="F233" s="21">
        <f>IF(OR($A233="",$B233="",$C233=""),"",B233*'MPTO_working_3-way'!$I232)</f>
        <v>3.8356667702566365</v>
      </c>
      <c r="G233" s="22">
        <f>IF(OR($A233="",$B233="",$C233=""),"",C233*'MPTO_working_3-way'!$I232)</f>
        <v>3.4449017909811617</v>
      </c>
      <c r="H233" s="17"/>
      <c r="I233" s="21"/>
      <c r="J233" s="22"/>
      <c r="K233" s="17"/>
      <c r="L233" s="21"/>
      <c r="M233" s="22"/>
      <c r="N233" s="23">
        <f t="shared" si="15"/>
        <v>44.813434330260712</v>
      </c>
      <c r="O233" s="24">
        <f t="shared" si="16"/>
        <v>26.071086460232102</v>
      </c>
      <c r="P233" s="24">
        <f t="shared" si="17"/>
        <v>29.028403730347986</v>
      </c>
      <c r="Q233" t="s">
        <v>102</v>
      </c>
      <c r="R233" t="s">
        <v>208</v>
      </c>
      <c r="S233" s="68" t="s">
        <v>343</v>
      </c>
      <c r="AD233" s="37"/>
      <c r="AE233" s="37"/>
      <c r="AF233" s="29"/>
      <c r="AG233" s="29"/>
      <c r="AH233" s="48"/>
      <c r="AI233" s="37"/>
      <c r="AJ233" t="s">
        <v>127</v>
      </c>
    </row>
    <row r="234" spans="1:36" s="36" customFormat="1" ht="15" x14ac:dyDescent="0.25">
      <c r="A234">
        <v>2.23</v>
      </c>
      <c r="B234">
        <v>3.62</v>
      </c>
      <c r="C234">
        <v>3.31</v>
      </c>
      <c r="D234" s="20">
        <f t="shared" si="18"/>
        <v>2.678839082157225E-2</v>
      </c>
      <c r="E234" s="17">
        <f>IF(OR($A234="",$B234="",$C234=""),"",A234*'MPTO_working_3-way'!$I233)</f>
        <v>2.2917365177742535</v>
      </c>
      <c r="F234" s="21">
        <f>IF(OR($A234="",$B234="",$C234=""),"",B234*'MPTO_working_3-way'!$I233)</f>
        <v>3.7202180243689673</v>
      </c>
      <c r="G234" s="22">
        <f>IF(OR($A234="",$B234="",$C234=""),"",C234*'MPTO_working_3-way'!$I233)</f>
        <v>3.4016358178622328</v>
      </c>
      <c r="H234" s="17"/>
      <c r="I234" s="21"/>
      <c r="J234" s="22"/>
      <c r="K234" s="17"/>
      <c r="L234" s="21"/>
      <c r="M234" s="22"/>
      <c r="N234" s="23">
        <f t="shared" si="15"/>
        <v>43.635033619449644</v>
      </c>
      <c r="O234" s="24">
        <f t="shared" si="16"/>
        <v>26.880145019716217</v>
      </c>
      <c r="P234" s="24">
        <f t="shared" si="17"/>
        <v>29.397620837272719</v>
      </c>
      <c r="Q234" t="s">
        <v>109</v>
      </c>
      <c r="R234" t="s">
        <v>106</v>
      </c>
      <c r="S234" s="68" t="s">
        <v>343</v>
      </c>
      <c r="AD234" s="37"/>
      <c r="AE234" s="37"/>
      <c r="AF234" s="29"/>
      <c r="AG234" s="29"/>
      <c r="AH234" s="48"/>
      <c r="AI234" s="37"/>
      <c r="AJ234" t="s">
        <v>127</v>
      </c>
    </row>
    <row r="235" spans="1:36" s="36" customFormat="1" ht="15" x14ac:dyDescent="0.25">
      <c r="A235">
        <v>1.84</v>
      </c>
      <c r="B235">
        <v>3.82</v>
      </c>
      <c r="C235">
        <v>4.4400000000000004</v>
      </c>
      <c r="D235" s="20">
        <f t="shared" si="18"/>
        <v>3.0483590806832161E-2</v>
      </c>
      <c r="E235" s="17">
        <f>IF(OR($A235="",$B235="",$C235=""),"",A235*'MPTO_working_3-way'!$I234)</f>
        <v>1.8904775857557568</v>
      </c>
      <c r="F235" s="21">
        <f>IF(OR($A235="",$B235="",$C235=""),"",B235*'MPTO_working_3-way'!$I234)</f>
        <v>3.9247958573842339</v>
      </c>
      <c r="G235" s="22">
        <f>IF(OR($A235="",$B235="",$C235=""),"",C235*'MPTO_working_3-way'!$I234)</f>
        <v>4.5618046091062832</v>
      </c>
      <c r="H235" s="17"/>
      <c r="I235" s="21"/>
      <c r="J235" s="22"/>
      <c r="K235" s="17"/>
      <c r="L235" s="21"/>
      <c r="M235" s="22"/>
      <c r="N235" s="23">
        <f t="shared" si="15"/>
        <v>52.896686400025729</v>
      </c>
      <c r="O235" s="24">
        <f t="shared" si="16"/>
        <v>25.479032192682549</v>
      </c>
      <c r="P235" s="24">
        <f t="shared" si="17"/>
        <v>21.921149318929576</v>
      </c>
      <c r="Q235" t="s">
        <v>111</v>
      </c>
      <c r="R235" t="s">
        <v>103</v>
      </c>
      <c r="S235" s="68" t="s">
        <v>343</v>
      </c>
      <c r="AD235" s="37"/>
      <c r="AE235" s="37"/>
      <c r="AF235" s="29"/>
      <c r="AG235" s="29"/>
      <c r="AH235" s="48"/>
      <c r="AI235" s="37"/>
      <c r="AJ235" t="s">
        <v>127</v>
      </c>
    </row>
    <row r="236" spans="1:36" s="36" customFormat="1" ht="15" x14ac:dyDescent="0.25">
      <c r="A236">
        <v>1.62</v>
      </c>
      <c r="B236">
        <v>4.1900000000000004</v>
      </c>
      <c r="C236">
        <v>5.71</v>
      </c>
      <c r="D236" s="20">
        <f t="shared" si="18"/>
        <v>3.1078783615540839E-2</v>
      </c>
      <c r="E236" s="17">
        <f>IF(OR($A236="",$B236="",$C236=""),"",A236*'MPTO_working_3-way'!$I235)</f>
        <v>1.6633971931309472</v>
      </c>
      <c r="F236" s="21">
        <f>IF(OR($A236="",$B236="",$C236=""),"",B236*'MPTO_working_3-way'!$I235)</f>
        <v>4.3022433575423884</v>
      </c>
      <c r="G236" s="22">
        <f>IF(OR($A236="",$B236="",$C236=""),"",C236*'MPTO_working_3-way'!$I235)</f>
        <v>5.8629617115911774</v>
      </c>
      <c r="H236" s="17"/>
      <c r="I236" s="21"/>
      <c r="J236" s="22"/>
      <c r="K236" s="17"/>
      <c r="L236" s="21"/>
      <c r="M236" s="22"/>
      <c r="N236" s="23">
        <f t="shared" si="15"/>
        <v>60.117932393389417</v>
      </c>
      <c r="O236" s="24">
        <f t="shared" si="16"/>
        <v>23.243687464747218</v>
      </c>
      <c r="P236" s="24">
        <f t="shared" si="17"/>
        <v>17.056226003028172</v>
      </c>
      <c r="Q236" t="s">
        <v>136</v>
      </c>
      <c r="R236" t="s">
        <v>85</v>
      </c>
      <c r="S236" s="68" t="s">
        <v>343</v>
      </c>
      <c r="AD236" s="37"/>
      <c r="AE236" s="37"/>
      <c r="AF236" s="29"/>
      <c r="AG236" s="29"/>
      <c r="AH236" s="48"/>
      <c r="AI236" s="37"/>
      <c r="AJ236" t="s">
        <v>127</v>
      </c>
    </row>
    <row r="237" spans="1:36" s="36" customFormat="1" ht="15" x14ac:dyDescent="0.25">
      <c r="A237">
        <v>1.62</v>
      </c>
      <c r="B237">
        <v>4.2699999999999996</v>
      </c>
      <c r="C237">
        <v>5.54</v>
      </c>
      <c r="D237" s="20">
        <f t="shared" si="18"/>
        <v>3.1981403250464835E-2</v>
      </c>
      <c r="E237" s="17">
        <f>IF(OR($A237="",$B237="",$C237=""),"",A237*'MPTO_working_3-way'!$I236)</f>
        <v>1.6693834171070683</v>
      </c>
      <c r="F237" s="21">
        <f>IF(OR($A237="",$B237="",$C237=""),"",B237*'MPTO_working_3-way'!$I236)</f>
        <v>4.4001649327451728</v>
      </c>
      <c r="G237" s="22">
        <f>IF(OR($A237="",$B237="",$C237=""),"",C237*'MPTO_working_3-way'!$I236)</f>
        <v>5.7088790930698501</v>
      </c>
      <c r="H237" s="17"/>
      <c r="I237" s="21"/>
      <c r="J237" s="22"/>
      <c r="K237" s="17"/>
      <c r="L237" s="21"/>
      <c r="M237" s="22"/>
      <c r="N237" s="23">
        <f t="shared" si="15"/>
        <v>59.902356148531432</v>
      </c>
      <c r="O237" s="24">
        <f t="shared" si="16"/>
        <v>22.726420833869071</v>
      </c>
      <c r="P237" s="24">
        <f t="shared" si="17"/>
        <v>17.516573458595836</v>
      </c>
      <c r="Q237" t="s">
        <v>331</v>
      </c>
      <c r="R237" t="s">
        <v>107</v>
      </c>
      <c r="S237" s="68" t="s">
        <v>343</v>
      </c>
      <c r="AD237" s="37"/>
      <c r="AE237" s="37"/>
      <c r="AF237" s="29"/>
      <c r="AG237" s="29"/>
      <c r="AH237" s="48"/>
      <c r="AI237" s="37"/>
      <c r="AJ237" t="s">
        <v>127</v>
      </c>
    </row>
    <row r="238" spans="1:36" s="36" customFormat="1" ht="15" x14ac:dyDescent="0.25">
      <c r="A238">
        <v>2.14</v>
      </c>
      <c r="B238">
        <v>3.72</v>
      </c>
      <c r="C238">
        <v>3.37</v>
      </c>
      <c r="D238" s="20">
        <f t="shared" si="18"/>
        <v>3.2842828971753946E-2</v>
      </c>
      <c r="E238" s="17">
        <f>IF(OR($A238="",$B238="",$C238=""),"",A238*'MPTO_working_3-way'!$I237)</f>
        <v>2.2065085969372573</v>
      </c>
      <c r="F238" s="21">
        <f>IF(OR($A238="",$B238="",$C238=""),"",B238*'MPTO_working_3-way'!$I237)</f>
        <v>3.8356130750498121</v>
      </c>
      <c r="G238" s="22">
        <f>IF(OR($A238="",$B238="",$C238=""),"",C238*'MPTO_working_3-way'!$I237)</f>
        <v>3.4747355007843725</v>
      </c>
      <c r="H238" s="17"/>
      <c r="I238" s="21"/>
      <c r="J238" s="22"/>
      <c r="K238" s="17"/>
      <c r="L238" s="21"/>
      <c r="M238" s="22"/>
      <c r="N238" s="23">
        <f t="shared" si="15"/>
        <v>45.320466976111007</v>
      </c>
      <c r="O238" s="24">
        <f t="shared" si="16"/>
        <v>26.071451432493966</v>
      </c>
      <c r="P238" s="24">
        <f t="shared" si="17"/>
        <v>28.779168940319749</v>
      </c>
      <c r="Q238" t="s">
        <v>273</v>
      </c>
      <c r="R238" t="s">
        <v>274</v>
      </c>
      <c r="S238" s="68" t="s">
        <v>343</v>
      </c>
      <c r="AD238" s="37"/>
      <c r="AE238" s="37"/>
      <c r="AF238" s="29"/>
      <c r="AG238" s="29"/>
      <c r="AH238" s="48"/>
      <c r="AI238" s="37"/>
      <c r="AJ238" t="s">
        <v>127</v>
      </c>
    </row>
    <row r="239" spans="1:36" s="36" customFormat="1" ht="15" x14ac:dyDescent="0.25">
      <c r="A239">
        <v>1.62</v>
      </c>
      <c r="B239">
        <v>4.2300000000000004</v>
      </c>
      <c r="C239">
        <v>5.46</v>
      </c>
      <c r="D239" s="20">
        <f t="shared" si="18"/>
        <v>3.684075315280988E-2</v>
      </c>
      <c r="E239" s="17">
        <f>IF(OR($A239="",$B239="",$C239=""),"",A239*'MPTO_working_3-way'!$I238)</f>
        <v>1.6718098732657531</v>
      </c>
      <c r="F239" s="21">
        <f>IF(OR($A239="",$B239="",$C239=""),"",B239*'MPTO_working_3-way'!$I238)</f>
        <v>4.3652813357494669</v>
      </c>
      <c r="G239" s="22">
        <f>IF(OR($A239="",$B239="",$C239=""),"",C239*'MPTO_working_3-way'!$I238)</f>
        <v>5.6346184617475377</v>
      </c>
      <c r="H239" s="17"/>
      <c r="I239" s="21"/>
      <c r="J239" s="22"/>
      <c r="K239" s="17"/>
      <c r="L239" s="21"/>
      <c r="M239" s="22"/>
      <c r="N239" s="23">
        <f t="shared" si="15"/>
        <v>59.815414180236672</v>
      </c>
      <c r="O239" s="24">
        <f t="shared" si="16"/>
        <v>22.908030962643831</v>
      </c>
      <c r="P239" s="24">
        <f t="shared" si="17"/>
        <v>17.747430580949345</v>
      </c>
      <c r="Q239" t="s">
        <v>101</v>
      </c>
      <c r="R239" t="s">
        <v>339</v>
      </c>
      <c r="S239" s="68" t="s">
        <v>343</v>
      </c>
      <c r="AD239" s="37"/>
      <c r="AE239" s="37"/>
      <c r="AF239" s="29"/>
      <c r="AG239" s="29"/>
      <c r="AH239" s="48"/>
      <c r="AI239" s="37"/>
      <c r="AJ239" t="s">
        <v>127</v>
      </c>
    </row>
    <row r="240" spans="1:36" s="36" customFormat="1" ht="15" x14ac:dyDescent="0.25">
      <c r="A240">
        <v>2.71</v>
      </c>
      <c r="B240">
        <v>2.93</v>
      </c>
      <c r="C240">
        <v>3</v>
      </c>
      <c r="D240" s="20">
        <f t="shared" si="18"/>
        <v>4.3633951697878759E-2</v>
      </c>
      <c r="E240" s="17">
        <f>IF(OR($A240="",$B240="",$C240=""),"",A240*'MPTO_working_3-way'!$I239)</f>
        <v>2.799004066513453</v>
      </c>
      <c r="F240" s="21">
        <f>IF(OR($A240="",$B240="",$C240=""),"",B240*'MPTO_working_3-way'!$I239)</f>
        <v>3.0262294888872394</v>
      </c>
      <c r="G240" s="22">
        <f>IF(OR($A240="",$B240="",$C240=""),"",C240*'MPTO_working_3-way'!$I239)</f>
        <v>3.0985284869152618</v>
      </c>
      <c r="H240" s="17"/>
      <c r="I240" s="21"/>
      <c r="J240" s="22"/>
      <c r="K240" s="17"/>
      <c r="L240" s="21"/>
      <c r="M240" s="22"/>
      <c r="N240" s="23">
        <f t="shared" si="15"/>
        <v>35.72699346756</v>
      </c>
      <c r="O240" s="24">
        <f t="shared" si="16"/>
        <v>33.044420579210779</v>
      </c>
      <c r="P240" s="24">
        <f t="shared" si="17"/>
        <v>32.273384099029194</v>
      </c>
      <c r="Q240" t="s">
        <v>81</v>
      </c>
      <c r="R240" t="s">
        <v>112</v>
      </c>
      <c r="S240" s="68" t="s">
        <v>344</v>
      </c>
      <c r="AD240" s="37"/>
      <c r="AE240" s="37"/>
      <c r="AF240" s="29"/>
      <c r="AG240" s="29"/>
      <c r="AH240" s="48"/>
      <c r="AI240" s="37"/>
      <c r="AJ240" t="s">
        <v>123</v>
      </c>
    </row>
    <row r="241" spans="1:36" s="36" customFormat="1" ht="15" x14ac:dyDescent="0.25">
      <c r="A241">
        <v>3.03</v>
      </c>
      <c r="B241">
        <v>3.02</v>
      </c>
      <c r="C241">
        <v>2.61</v>
      </c>
      <c r="D241" s="20">
        <f t="shared" si="18"/>
        <v>4.4300593567006885E-2</v>
      </c>
      <c r="E241" s="17">
        <f>IF(OR($A241="",$B241="",$C241=""),"",A241*'MPTO_working_3-way'!$I240)</f>
        <v>3.1416274820530137</v>
      </c>
      <c r="F241" s="21">
        <f>IF(OR($A241="",$B241="",$C241=""),"",B241*'MPTO_working_3-way'!$I240)</f>
        <v>3.1312590745214859</v>
      </c>
      <c r="G241" s="22">
        <f>IF(OR($A241="",$B241="",$C241=""),"",C241*'MPTO_working_3-way'!$I240)</f>
        <v>2.7061543657288336</v>
      </c>
      <c r="H241" s="17"/>
      <c r="I241" s="21"/>
      <c r="J241" s="22"/>
      <c r="K241" s="17"/>
      <c r="L241" s="21"/>
      <c r="M241" s="22"/>
      <c r="N241" s="23">
        <f t="shared" si="15"/>
        <v>31.830635736179413</v>
      </c>
      <c r="O241" s="24">
        <f t="shared" si="16"/>
        <v>31.936035192259471</v>
      </c>
      <c r="P241" s="24">
        <f t="shared" si="17"/>
        <v>36.952807004070351</v>
      </c>
      <c r="Q241" t="s">
        <v>88</v>
      </c>
      <c r="R241" t="s">
        <v>114</v>
      </c>
      <c r="S241" s="68" t="s">
        <v>344</v>
      </c>
      <c r="AD241" s="37"/>
      <c r="AE241" s="37"/>
      <c r="AF241" s="29"/>
      <c r="AG241" s="29"/>
      <c r="AH241" s="48"/>
      <c r="AI241" s="37"/>
      <c r="AJ241" t="s">
        <v>123</v>
      </c>
    </row>
    <row r="242" spans="1:36" s="36" customFormat="1" ht="15" x14ac:dyDescent="0.25">
      <c r="A242">
        <v>1.43</v>
      </c>
      <c r="B242">
        <v>4.45</v>
      </c>
      <c r="C242">
        <v>8.9</v>
      </c>
      <c r="D242" s="20">
        <f t="shared" si="18"/>
        <v>3.6379350986092573E-2</v>
      </c>
      <c r="E242" s="17">
        <f>IF(OR($A242="",$B242="",$C242=""),"",A242*'MPTO_working_3-way'!$I241)</f>
        <v>1.4923965509279666</v>
      </c>
      <c r="F242" s="21">
        <f>IF(OR($A242="",$B242="",$C242=""),"",B242*'MPTO_working_3-way'!$I241)</f>
        <v>4.6441710850555609</v>
      </c>
      <c r="G242" s="22">
        <f>IF(OR($A242="",$B242="",$C242=""),"",C242*'MPTO_working_3-way'!$I241)</f>
        <v>9.2883421701111217</v>
      </c>
      <c r="H242" s="17"/>
      <c r="I242" s="21"/>
      <c r="J242" s="22"/>
      <c r="K242" s="17"/>
      <c r="L242" s="21"/>
      <c r="M242" s="22"/>
      <c r="N242" s="23">
        <f t="shared" si="15"/>
        <v>67.006319424834089</v>
      </c>
      <c r="O242" s="24">
        <f t="shared" si="16"/>
        <v>21.532367815171398</v>
      </c>
      <c r="P242" s="24">
        <f t="shared" si="17"/>
        <v>10.766183907585699</v>
      </c>
      <c r="Q242" t="s">
        <v>215</v>
      </c>
      <c r="R242" t="s">
        <v>116</v>
      </c>
      <c r="S242" s="68" t="s">
        <v>344</v>
      </c>
      <c r="AD242" s="37"/>
      <c r="AE242" s="37"/>
      <c r="AF242" s="29"/>
      <c r="AG242" s="29"/>
      <c r="AH242" s="48"/>
      <c r="AI242" s="37"/>
      <c r="AJ242" t="s">
        <v>125</v>
      </c>
    </row>
    <row r="243" spans="1:36" s="36" customFormat="1" ht="15" x14ac:dyDescent="0.25">
      <c r="A243">
        <v>1.76</v>
      </c>
      <c r="B243">
        <v>3.81</v>
      </c>
      <c r="C243">
        <v>5.04</v>
      </c>
      <c r="D243" s="20">
        <f t="shared" si="18"/>
        <v>2.9061708195566416E-2</v>
      </c>
      <c r="E243" s="17">
        <f>IF(OR($A243="",$B243="",$C243=""),"",A243*'MPTO_working_3-way'!$I242)</f>
        <v>1.8379690446779322</v>
      </c>
      <c r="F243" s="21">
        <f>IF(OR($A243="",$B243="",$C243=""),"",B243*'MPTO_working_3-way'!$I242)</f>
        <v>3.9787852614902963</v>
      </c>
      <c r="G243" s="22">
        <f>IF(OR($A243="",$B243="",$C243=""),"",C243*'MPTO_working_3-way'!$I242)</f>
        <v>5.2632749915777151</v>
      </c>
      <c r="H243" s="17"/>
      <c r="I243" s="21"/>
      <c r="J243" s="22"/>
      <c r="K243" s="17"/>
      <c r="L243" s="21"/>
      <c r="M243" s="22"/>
      <c r="N243" s="23">
        <f t="shared" si="15"/>
        <v>54.407880420816888</v>
      </c>
      <c r="O243" s="24">
        <f t="shared" si="16"/>
        <v>25.133299092030903</v>
      </c>
      <c r="P243" s="24">
        <f t="shared" si="17"/>
        <v>18.999577289809075</v>
      </c>
      <c r="Q243" t="s">
        <v>231</v>
      </c>
      <c r="R243" t="s">
        <v>340</v>
      </c>
      <c r="S243" s="68" t="s">
        <v>344</v>
      </c>
      <c r="AD243" s="37"/>
      <c r="AE243" s="37"/>
      <c r="AF243" s="29"/>
      <c r="AG243" s="29"/>
      <c r="AH243" s="48"/>
      <c r="AI243" s="37"/>
      <c r="AJ243" t="s">
        <v>301</v>
      </c>
    </row>
    <row r="244" spans="1:36" s="36" customFormat="1" ht="15" x14ac:dyDescent="0.25">
      <c r="A244">
        <v>3.11</v>
      </c>
      <c r="B244">
        <v>3.49</v>
      </c>
      <c r="C244">
        <v>2.39</v>
      </c>
      <c r="D244" s="20">
        <f t="shared" si="18"/>
        <v>2.6486401490531053E-2</v>
      </c>
      <c r="E244" s="17">
        <f>IF(OR($A244="",$B244="",$C244=""),"",A244*'MPTO_working_3-way'!$I243)</f>
        <v>3.223139781566748</v>
      </c>
      <c r="F244" s="21">
        <f>IF(OR($A244="",$B244="",$C244=""),"",B244*'MPTO_working_3-way'!$I243)</f>
        <v>3.6169639349414635</v>
      </c>
      <c r="G244" s="22">
        <f>IF(OR($A244="",$B244="",$C244=""),"",C244*'MPTO_working_3-way'!$I243)</f>
        <v>2.4769466488567615</v>
      </c>
      <c r="H244" s="17"/>
      <c r="I244" s="21"/>
      <c r="J244" s="22"/>
      <c r="K244" s="17"/>
      <c r="L244" s="21"/>
      <c r="M244" s="22"/>
      <c r="N244" s="23">
        <f t="shared" si="15"/>
        <v>31.025647901435612</v>
      </c>
      <c r="O244" s="24">
        <f t="shared" si="16"/>
        <v>27.647497127067261</v>
      </c>
      <c r="P244" s="24">
        <f t="shared" si="17"/>
        <v>40.372286599776039</v>
      </c>
      <c r="Q244" t="s">
        <v>327</v>
      </c>
      <c r="R244" t="s">
        <v>176</v>
      </c>
      <c r="S244" s="68" t="s">
        <v>344</v>
      </c>
      <c r="AD244" s="37"/>
      <c r="AE244" s="37"/>
      <c r="AF244" s="29"/>
      <c r="AG244" s="29"/>
      <c r="AH244" s="48"/>
      <c r="AI244" s="37"/>
      <c r="AJ244" t="s">
        <v>301</v>
      </c>
    </row>
    <row r="245" spans="1:36" s="36" customFormat="1" ht="15" x14ac:dyDescent="0.25">
      <c r="A245">
        <v>2.5499999999999998</v>
      </c>
      <c r="B245">
        <v>3.87</v>
      </c>
      <c r="C245">
        <v>2.65</v>
      </c>
      <c r="D245" s="20">
        <f t="shared" si="18"/>
        <v>2.7913286127673409E-2</v>
      </c>
      <c r="E245" s="17">
        <f>IF(OR($A245="",$B245="",$C245=""),"",A245*'MPTO_working_3-way'!$I244)</f>
        <v>2.624107355898694</v>
      </c>
      <c r="F245" s="21">
        <f>IF(OR($A245="",$B245="",$C245=""),"",B245*'MPTO_working_3-way'!$I244)</f>
        <v>3.982468810716842</v>
      </c>
      <c r="G245" s="22">
        <f>IF(OR($A245="",$B245="",$C245=""),"",C245*'MPTO_working_3-way'!$I244)</f>
        <v>2.7270135267182507</v>
      </c>
      <c r="H245" s="17"/>
      <c r="I245" s="21"/>
      <c r="J245" s="22"/>
      <c r="K245" s="17"/>
      <c r="L245" s="21"/>
      <c r="M245" s="22"/>
      <c r="N245" s="23">
        <f t="shared" si="15"/>
        <v>38.108196974186825</v>
      </c>
      <c r="O245" s="24">
        <f t="shared" si="16"/>
        <v>25.110052269813021</v>
      </c>
      <c r="P245" s="24">
        <f t="shared" si="17"/>
        <v>36.67015180534959</v>
      </c>
      <c r="Q245" t="s">
        <v>206</v>
      </c>
      <c r="R245" t="s">
        <v>108</v>
      </c>
      <c r="S245" s="68" t="s">
        <v>344</v>
      </c>
      <c r="AD245" s="37"/>
      <c r="AE245" s="37"/>
      <c r="AF245" s="29"/>
      <c r="AG245" s="29"/>
      <c r="AH245" s="48"/>
      <c r="AI245" s="37"/>
      <c r="AJ245" t="s">
        <v>127</v>
      </c>
    </row>
    <row r="246" spans="1:36" s="36" customFormat="1" ht="15" x14ac:dyDescent="0.25">
      <c r="A246">
        <v>2.0499999999999998</v>
      </c>
      <c r="B246">
        <v>3.51</v>
      </c>
      <c r="C246">
        <v>3.91</v>
      </c>
      <c r="D246" s="20">
        <f t="shared" si="18"/>
        <v>2.8459638652390318E-2</v>
      </c>
      <c r="E246" s="17">
        <f>IF(OR($A246="",$B246="",$C246=""),"",A246*'MPTO_working_3-way'!$I245)</f>
        <v>2.1042971230555887</v>
      </c>
      <c r="F246" s="21">
        <f>IF(OR($A246="",$B246="",$C246=""),"",B246*'MPTO_working_3-way'!$I245)</f>
        <v>3.6029672692317636</v>
      </c>
      <c r="G246" s="22">
        <f>IF(OR($A246="",$B246="",$C246=""),"",C246*'MPTO_working_3-way'!$I245)</f>
        <v>4.0135618298279763</v>
      </c>
      <c r="H246" s="17"/>
      <c r="I246" s="21"/>
      <c r="J246" s="22"/>
      <c r="K246" s="17"/>
      <c r="L246" s="21"/>
      <c r="M246" s="22"/>
      <c r="N246" s="23">
        <f t="shared" si="15"/>
        <v>47.521806167178951</v>
      </c>
      <c r="O246" s="24">
        <f t="shared" si="16"/>
        <v>27.754901037811074</v>
      </c>
      <c r="P246" s="24">
        <f t="shared" si="17"/>
        <v>24.915524972561855</v>
      </c>
      <c r="Q246" t="s">
        <v>207</v>
      </c>
      <c r="R246" t="s">
        <v>105</v>
      </c>
      <c r="S246" s="68" t="s">
        <v>344</v>
      </c>
      <c r="AD246" s="37"/>
      <c r="AE246" s="37"/>
      <c r="AF246" s="29"/>
      <c r="AG246" s="29"/>
      <c r="AH246" s="48"/>
      <c r="AI246" s="37"/>
      <c r="AJ246" t="s">
        <v>127</v>
      </c>
    </row>
    <row r="247" spans="1:36" s="65" customFormat="1" ht="15" x14ac:dyDescent="0.25">
      <c r="A247" s="58">
        <v>2.2400000000000002</v>
      </c>
      <c r="B247" s="58">
        <v>3.25</v>
      </c>
      <c r="C247" s="58">
        <v>3.45</v>
      </c>
      <c r="D247" s="59">
        <f t="shared" si="18"/>
        <v>4.3975951584647177E-2</v>
      </c>
      <c r="E247" s="60">
        <f>IF(OR($A247="",$B247="",$C247=""),"",A247*'MPTO_working_3-way'!$I246)</f>
        <v>2.3025257609259886</v>
      </c>
      <c r="F247" s="61">
        <f>IF(OR($A247="",$B247="",$C247=""),"",B247*'MPTO_working_3-way'!$I246)</f>
        <v>3.3407181799149388</v>
      </c>
      <c r="G247" s="62">
        <f>IF(OR($A247="",$B247="",$C247=""),"",C247*'MPTO_working_3-way'!$I246)</f>
        <v>3.5463008371404734</v>
      </c>
      <c r="H247" s="60"/>
      <c r="I247" s="61"/>
      <c r="J247" s="62"/>
      <c r="K247" s="60"/>
      <c r="L247" s="61"/>
      <c r="M247" s="62"/>
      <c r="N247" s="63">
        <f t="shared" si="15"/>
        <v>43.43056729136606</v>
      </c>
      <c r="O247" s="64">
        <f t="shared" si="16"/>
        <v>29.933683302356918</v>
      </c>
      <c r="P247" s="64">
        <f t="shared" si="17"/>
        <v>28.198397313814489</v>
      </c>
      <c r="Q247" s="58" t="s">
        <v>77</v>
      </c>
      <c r="R247" s="58" t="s">
        <v>86</v>
      </c>
      <c r="S247" s="69" t="s">
        <v>345</v>
      </c>
      <c r="AD247" s="66"/>
      <c r="AE247" s="66"/>
      <c r="AF247" s="58"/>
      <c r="AG247" s="58"/>
      <c r="AH247" s="67"/>
      <c r="AI247" s="66"/>
      <c r="AJ247" s="58" t="s">
        <v>123</v>
      </c>
    </row>
    <row r="248" spans="1:36" s="36" customFormat="1" ht="15" x14ac:dyDescent="0.25">
      <c r="A248">
        <v>1.61</v>
      </c>
      <c r="B248">
        <v>3.84</v>
      </c>
      <c r="C248">
        <v>6.39</v>
      </c>
      <c r="D248" s="20">
        <f t="shared" si="18"/>
        <v>3.8029201780732658E-2</v>
      </c>
      <c r="E248" s="17">
        <f>IF(OR($A248="",$B248="",$C248=""),"",A248*'MPTO_working_3-way'!$I247)</f>
        <v>1.6558200182303484</v>
      </c>
      <c r="F248" s="21">
        <f>IF(OR($A248="",$B248="",$C248=""),"",B248*'MPTO_working_3-way'!$I247)</f>
        <v>3.9492850124251788</v>
      </c>
      <c r="G248" s="22">
        <f>IF(OR($A248="",$B248="",$C248=""),"",C248*'MPTO_working_3-way'!$I247)</f>
        <v>6.5718570909887735</v>
      </c>
      <c r="H248" s="17"/>
      <c r="I248" s="21"/>
      <c r="J248" s="22"/>
      <c r="K248" s="17"/>
      <c r="L248" s="21"/>
      <c r="M248" s="22"/>
      <c r="N248" s="23">
        <f t="shared" ref="N248:N257" si="19">(1/E248)* 100</f>
        <v>60.393037225673019</v>
      </c>
      <c r="O248" s="24">
        <f t="shared" ref="O248:O257" si="20">(1/F248)* 100</f>
        <v>25.321039045138942</v>
      </c>
      <c r="P248" s="24">
        <f t="shared" ref="P248:P257" si="21">(1/G248)* 100</f>
        <v>15.216399050599932</v>
      </c>
      <c r="Q248" t="s">
        <v>122</v>
      </c>
      <c r="R248" t="s">
        <v>96</v>
      </c>
      <c r="S248" s="68" t="s">
        <v>346</v>
      </c>
      <c r="AD248" s="37"/>
      <c r="AE248" s="37"/>
      <c r="AF248" s="29"/>
      <c r="AG248" s="29"/>
      <c r="AH248" s="48"/>
      <c r="AI248" s="37"/>
      <c r="AJ248" t="s">
        <v>125</v>
      </c>
    </row>
    <row r="249" spans="1:36" s="36" customFormat="1" ht="15" x14ac:dyDescent="0.25">
      <c r="A249">
        <v>2.83</v>
      </c>
      <c r="B249">
        <v>2.99</v>
      </c>
      <c r="C249">
        <v>2.9</v>
      </c>
      <c r="D249" s="20">
        <f t="shared" si="18"/>
        <v>3.2632637201377657E-2</v>
      </c>
      <c r="E249" s="17">
        <f>IF(OR($A249="",$B249="",$C249=""),"",A249*'MPTO_working_3-way'!$I248)</f>
        <v>2.9544519429845515</v>
      </c>
      <c r="F249" s="21">
        <f>IF(OR($A249="",$B249="",$C249=""),"",B249*'MPTO_working_3-way'!$I248)</f>
        <v>3.1214880952380955</v>
      </c>
      <c r="G249" s="22">
        <f>IF(OR($A249="",$B249="",$C249=""),"",C249*'MPTO_working_3-way'!$I248)</f>
        <v>3.0275302595954767</v>
      </c>
      <c r="H249" s="17"/>
      <c r="I249" s="21"/>
      <c r="J249" s="22"/>
      <c r="K249" s="17"/>
      <c r="L249" s="21"/>
      <c r="M249" s="22"/>
      <c r="N249" s="23">
        <f t="shared" si="19"/>
        <v>33.847225113088555</v>
      </c>
      <c r="O249" s="24">
        <f t="shared" si="20"/>
        <v>32.03600236456208</v>
      </c>
      <c r="P249" s="24">
        <f t="shared" si="21"/>
        <v>33.030223127600216</v>
      </c>
      <c r="Q249" t="s">
        <v>220</v>
      </c>
      <c r="R249" t="s">
        <v>98</v>
      </c>
      <c r="S249" s="68" t="s">
        <v>346</v>
      </c>
      <c r="AD249" s="37"/>
      <c r="AE249" s="37"/>
      <c r="AF249" s="29"/>
      <c r="AG249" s="29"/>
      <c r="AH249" s="48"/>
      <c r="AI249" s="37"/>
      <c r="AJ249" t="s">
        <v>125</v>
      </c>
    </row>
    <row r="250" spans="1:36" s="36" customFormat="1" ht="15" x14ac:dyDescent="0.25">
      <c r="A250">
        <v>3.1</v>
      </c>
      <c r="B250">
        <v>3.07</v>
      </c>
      <c r="C250">
        <v>2.6</v>
      </c>
      <c r="D250" s="20">
        <f t="shared" si="18"/>
        <v>3.2928928799476287E-2</v>
      </c>
      <c r="E250" s="17">
        <f>IF(OR($A250="",$B250="",$C250=""),"",A250*'MPTO_working_3-way'!$I249)</f>
        <v>3.2178905255202714</v>
      </c>
      <c r="F250" s="21">
        <f>IF(OR($A250="",$B250="",$C250=""),"",B250*'MPTO_working_3-way'!$I249)</f>
        <v>3.186749649466849</v>
      </c>
      <c r="G250" s="22">
        <f>IF(OR($A250="",$B250="",$C250=""),"",C250*'MPTO_working_3-way'!$I249)</f>
        <v>2.6988759246299052</v>
      </c>
      <c r="H250" s="17"/>
      <c r="I250" s="21"/>
      <c r="J250" s="22"/>
      <c r="K250" s="17"/>
      <c r="L250" s="21"/>
      <c r="M250" s="22"/>
      <c r="N250" s="23">
        <f t="shared" si="19"/>
        <v>31.076259184992601</v>
      </c>
      <c r="O250" s="24">
        <f t="shared" si="20"/>
        <v>31.379935984845954</v>
      </c>
      <c r="P250" s="24">
        <f t="shared" si="21"/>
        <v>37.052462874414246</v>
      </c>
      <c r="Q250" t="s">
        <v>216</v>
      </c>
      <c r="R250" t="s">
        <v>296</v>
      </c>
      <c r="S250" s="68" t="s">
        <v>346</v>
      </c>
      <c r="AD250" s="37"/>
      <c r="AE250" s="37"/>
      <c r="AF250" s="29"/>
      <c r="AG250" s="29"/>
      <c r="AH250" s="48"/>
      <c r="AI250" s="37"/>
      <c r="AJ250" t="s">
        <v>125</v>
      </c>
    </row>
    <row r="251" spans="1:36" s="36" customFormat="1" ht="15" x14ac:dyDescent="0.25">
      <c r="A251">
        <v>8.77</v>
      </c>
      <c r="B251">
        <v>4.4400000000000004</v>
      </c>
      <c r="C251">
        <v>1.43</v>
      </c>
      <c r="D251" s="20">
        <f t="shared" si="18"/>
        <v>3.855101004473882E-2</v>
      </c>
      <c r="E251" s="17">
        <f>IF(OR($A251="",$B251="",$C251=""),"",A251*'MPTO_working_3-way'!$I250)</f>
        <v>9.0561882282560813</v>
      </c>
      <c r="F251" s="21">
        <f>IF(OR($A251="",$B251="",$C251=""),"",B251*'MPTO_working_3-way'!$I250)</f>
        <v>4.5848889091741176</v>
      </c>
      <c r="G251" s="22">
        <f>IF(OR($A251="",$B251="",$C251=""),"",C251*'MPTO_working_3-way'!$I250)</f>
        <v>1.4766646711979701</v>
      </c>
      <c r="H251" s="17"/>
      <c r="I251" s="21"/>
      <c r="J251" s="22"/>
      <c r="K251" s="17"/>
      <c r="L251" s="21"/>
      <c r="M251" s="22"/>
      <c r="N251" s="23">
        <f t="shared" si="19"/>
        <v>11.042173316141051</v>
      </c>
      <c r="O251" s="24">
        <f t="shared" si="20"/>
        <v>21.810779275350672</v>
      </c>
      <c r="P251" s="24">
        <f t="shared" si="21"/>
        <v>67.720181805983913</v>
      </c>
      <c r="Q251" t="s">
        <v>118</v>
      </c>
      <c r="R251" t="s">
        <v>217</v>
      </c>
      <c r="S251" s="68" t="s">
        <v>346</v>
      </c>
      <c r="AD251" s="37"/>
      <c r="AE251" s="37"/>
      <c r="AF251" s="29"/>
      <c r="AG251" s="29"/>
      <c r="AH251" s="48"/>
      <c r="AI251" s="37"/>
      <c r="AJ251" t="s">
        <v>125</v>
      </c>
    </row>
    <row r="252" spans="1:36" s="36" customFormat="1" ht="15" x14ac:dyDescent="0.25">
      <c r="A252">
        <v>2.65</v>
      </c>
      <c r="B252">
        <v>2.95</v>
      </c>
      <c r="C252">
        <v>3.16</v>
      </c>
      <c r="D252" s="20">
        <f t="shared" si="18"/>
        <v>3.2797237616027042E-2</v>
      </c>
      <c r="E252" s="17">
        <f>IF(OR($A252="",$B252="",$C252=""),"",A252*'MPTO_working_3-way'!$I251)</f>
        <v>2.737261661318612</v>
      </c>
      <c r="F252" s="21">
        <f>IF(OR($A252="",$B252="",$C252=""),"",B252*'MPTO_working_3-way'!$I251)</f>
        <v>3.0471403399584553</v>
      </c>
      <c r="G252" s="22">
        <f>IF(OR($A252="",$B252="",$C252=""),"",C252*'MPTO_working_3-way'!$I251)</f>
        <v>3.2640554150063452</v>
      </c>
      <c r="H252" s="17"/>
      <c r="I252" s="21"/>
      <c r="J252" s="22"/>
      <c r="K252" s="17"/>
      <c r="L252" s="21"/>
      <c r="M252" s="22"/>
      <c r="N252" s="23">
        <f t="shared" si="19"/>
        <v>36.53286107541043</v>
      </c>
      <c r="O252" s="24">
        <f t="shared" si="20"/>
        <v>32.817654864351738</v>
      </c>
      <c r="P252" s="24">
        <f t="shared" si="21"/>
        <v>30.636734762606842</v>
      </c>
      <c r="Q252" t="s">
        <v>116</v>
      </c>
      <c r="R252" t="s">
        <v>117</v>
      </c>
      <c r="S252" s="68" t="s">
        <v>346</v>
      </c>
      <c r="AD252" s="37"/>
      <c r="AE252" s="37"/>
      <c r="AF252" s="29"/>
      <c r="AG252" s="29"/>
      <c r="AH252" s="48"/>
      <c r="AI252" s="37"/>
      <c r="AJ252" t="s">
        <v>125</v>
      </c>
    </row>
    <row r="253" spans="1:36" s="36" customFormat="1" ht="15" x14ac:dyDescent="0.25">
      <c r="A253">
        <v>3.8</v>
      </c>
      <c r="B253">
        <v>3.78</v>
      </c>
      <c r="C253">
        <v>1.97</v>
      </c>
      <c r="D253" s="20">
        <f t="shared" si="18"/>
        <v>3.5322372485076192E-2</v>
      </c>
      <c r="E253" s="17">
        <f>IF(OR($A253="",$B253="",$C253=""),"",A253*'MPTO_working_3-way'!$I252)</f>
        <v>3.9464938381700074</v>
      </c>
      <c r="F253" s="21">
        <f>IF(OR($A253="",$B253="",$C253=""),"",B253*'MPTO_working_3-way'!$I252)</f>
        <v>3.9257228179691124</v>
      </c>
      <c r="G253" s="22">
        <f>IF(OR($A253="",$B253="",$C253=""),"",C253*'MPTO_working_3-way'!$I252)</f>
        <v>2.0459454897881355</v>
      </c>
      <c r="H253" s="17"/>
      <c r="I253" s="21"/>
      <c r="J253" s="22"/>
      <c r="K253" s="17"/>
      <c r="L253" s="21"/>
      <c r="M253" s="22"/>
      <c r="N253" s="23">
        <f t="shared" si="19"/>
        <v>25.33894745579283</v>
      </c>
      <c r="O253" s="24">
        <f t="shared" si="20"/>
        <v>25.473015960849938</v>
      </c>
      <c r="P253" s="24">
        <f t="shared" si="21"/>
        <v>48.877157528940486</v>
      </c>
      <c r="Q253" t="s">
        <v>160</v>
      </c>
      <c r="R253" t="s">
        <v>219</v>
      </c>
      <c r="S253" s="68" t="s">
        <v>347</v>
      </c>
      <c r="AD253" s="37"/>
      <c r="AE253" s="37"/>
      <c r="AF253" s="29"/>
      <c r="AG253" s="29"/>
      <c r="AH253" s="48"/>
      <c r="AI253" s="37"/>
      <c r="AJ253" t="s">
        <v>125</v>
      </c>
    </row>
    <row r="254" spans="1:36" s="36" customFormat="1" ht="15" x14ac:dyDescent="0.25">
      <c r="A254">
        <v>3.14</v>
      </c>
      <c r="B254">
        <v>3.39</v>
      </c>
      <c r="C254">
        <v>2.39</v>
      </c>
      <c r="D254" s="20">
        <f t="shared" si="18"/>
        <v>3.1866630158085218E-2</v>
      </c>
      <c r="E254" s="17">
        <f>IF(OR($A254="",$B254="",$C254=""),"",A254*'MPTO_working_3-way'!$I253)</f>
        <v>3.242983326114325</v>
      </c>
      <c r="F254" s="21">
        <f>IF(OR($A254="",$B254="",$C254=""),"",B254*'MPTO_working_3-way'!$I253)</f>
        <v>3.5011826355183318</v>
      </c>
      <c r="G254" s="22">
        <f>IF(OR($A254="",$B254="",$C254=""),"",C254*'MPTO_working_3-way'!$I253)</f>
        <v>2.4683853979023049</v>
      </c>
      <c r="H254" s="17"/>
      <c r="I254" s="21"/>
      <c r="J254" s="22"/>
      <c r="K254" s="17"/>
      <c r="L254" s="21"/>
      <c r="M254" s="22"/>
      <c r="N254" s="23">
        <f t="shared" si="19"/>
        <v>30.835804549084102</v>
      </c>
      <c r="O254" s="24">
        <f t="shared" si="20"/>
        <v>28.561777664933359</v>
      </c>
      <c r="P254" s="24">
        <f t="shared" si="21"/>
        <v>40.512312252771579</v>
      </c>
      <c r="Q254" t="s">
        <v>159</v>
      </c>
      <c r="R254" t="s">
        <v>218</v>
      </c>
      <c r="S254" s="68" t="s">
        <v>347</v>
      </c>
      <c r="AD254" s="37"/>
      <c r="AE254" s="37"/>
      <c r="AF254" s="29"/>
      <c r="AG254" s="29"/>
      <c r="AH254" s="48"/>
      <c r="AI254" s="37"/>
      <c r="AJ254" t="s">
        <v>125</v>
      </c>
    </row>
    <row r="255" spans="1:36" s="36" customFormat="1" ht="15" x14ac:dyDescent="0.25">
      <c r="A255">
        <v>2.4</v>
      </c>
      <c r="B255">
        <v>3.13</v>
      </c>
      <c r="C255">
        <v>3.37</v>
      </c>
      <c r="D255" s="20">
        <f t="shared" si="18"/>
        <v>3.2891389602550891E-2</v>
      </c>
      <c r="E255" s="17">
        <f>IF(OR($A255="",$B255="",$C255=""),"",A255*'MPTO_working_3-way'!$I254)</f>
        <v>2.4847736939641827</v>
      </c>
      <c r="F255" s="21">
        <f>IF(OR($A255="",$B255="",$C255=""),"",B255*'MPTO_working_3-way'!$I254)</f>
        <v>3.2405590258782886</v>
      </c>
      <c r="G255" s="22">
        <f>IF(OR($A255="",$B255="",$C255=""),"",C255*'MPTO_working_3-way'!$I254)</f>
        <v>3.4890363952747068</v>
      </c>
      <c r="H255" s="17"/>
      <c r="I255" s="21"/>
      <c r="J255" s="22"/>
      <c r="K255" s="17"/>
      <c r="L255" s="21"/>
      <c r="M255" s="22"/>
      <c r="N255" s="23">
        <f t="shared" si="19"/>
        <v>40.245113767467899</v>
      </c>
      <c r="O255" s="24">
        <f t="shared" si="20"/>
        <v>30.858873176333212</v>
      </c>
      <c r="P255" s="24">
        <f t="shared" si="21"/>
        <v>28.661208617781291</v>
      </c>
      <c r="Q255" t="s">
        <v>83</v>
      </c>
      <c r="R255" t="s">
        <v>97</v>
      </c>
      <c r="S255" s="68" t="s">
        <v>347</v>
      </c>
      <c r="AD255" s="37"/>
      <c r="AE255" s="37"/>
      <c r="AF255" s="29"/>
      <c r="AG255" s="29"/>
      <c r="AH255" s="48"/>
      <c r="AI255" s="37"/>
      <c r="AJ255" t="s">
        <v>125</v>
      </c>
    </row>
    <row r="256" spans="1:36" s="36" customFormat="1" ht="15" x14ac:dyDescent="0.25">
      <c r="A256">
        <v>1.69</v>
      </c>
      <c r="B256">
        <v>3.54</v>
      </c>
      <c r="C256">
        <v>6.14</v>
      </c>
      <c r="D256" s="20">
        <f t="shared" si="18"/>
        <v>3.7068301548976335E-2</v>
      </c>
      <c r="E256" s="17">
        <f>IF(OR($A256="",$B256="",$C256=""),"",A256*'MPTO_working_3-way'!$I255)</f>
        <v>1.7438546049671639</v>
      </c>
      <c r="F256" s="21">
        <f>IF(OR($A256="",$B256="",$C256=""),"",B256*'MPTO_working_3-way'!$I255)</f>
        <v>3.6528078707596219</v>
      </c>
      <c r="G256" s="22">
        <f>IF(OR($A256="",$B256="",$C256=""),"",C256*'MPTO_working_3-way'!$I255)</f>
        <v>6.3356611091706432</v>
      </c>
      <c r="H256" s="17"/>
      <c r="I256" s="21"/>
      <c r="J256" s="22"/>
      <c r="K256" s="17"/>
      <c r="L256" s="21"/>
      <c r="M256" s="22"/>
      <c r="N256" s="23">
        <f t="shared" si="19"/>
        <v>57.344230255872141</v>
      </c>
      <c r="O256" s="24">
        <f t="shared" si="20"/>
        <v>27.376200319893755</v>
      </c>
      <c r="P256" s="24">
        <f t="shared" si="21"/>
        <v>15.783672497137443</v>
      </c>
      <c r="Q256" t="s">
        <v>215</v>
      </c>
      <c r="R256" t="s">
        <v>121</v>
      </c>
      <c r="S256" s="68" t="s">
        <v>347</v>
      </c>
      <c r="AD256" s="37"/>
      <c r="AE256" s="37"/>
      <c r="AF256" s="29"/>
      <c r="AG256" s="29"/>
      <c r="AH256" s="48"/>
      <c r="AI256" s="37"/>
      <c r="AJ256" t="s">
        <v>125</v>
      </c>
    </row>
    <row r="257" spans="1:36" s="36" customFormat="1" ht="15" x14ac:dyDescent="0.25">
      <c r="A257">
        <v>1.96</v>
      </c>
      <c r="B257">
        <v>3.38</v>
      </c>
      <c r="C257">
        <v>4.37</v>
      </c>
      <c r="D257" s="20">
        <f t="shared" si="18"/>
        <v>3.4895021743413634E-2</v>
      </c>
      <c r="E257" s="17">
        <f>IF(OR($A257="",$B257="",$C257=""),"",A257*'MPTO_working_3-way'!$I256)</f>
        <v>2.0244671236209997</v>
      </c>
      <c r="F257" s="21">
        <f>IF(OR($A257="",$B257="",$C257=""),"",B257*'MPTO_working_3-way'!$I256)</f>
        <v>3.491172896856622</v>
      </c>
      <c r="G257" s="22">
        <f>IF(OR($A257="",$B257="",$C257=""),"",C257*'MPTO_working_3-way'!$I256)</f>
        <v>4.5137353725631479</v>
      </c>
      <c r="H257" s="17"/>
      <c r="I257" s="21"/>
      <c r="J257" s="22"/>
      <c r="K257" s="17"/>
      <c r="L257" s="21"/>
      <c r="M257" s="22"/>
      <c r="N257" s="23">
        <f t="shared" si="19"/>
        <v>49.395714473810834</v>
      </c>
      <c r="O257" s="24">
        <f t="shared" si="20"/>
        <v>28.643668748126995</v>
      </c>
      <c r="P257" s="24">
        <f t="shared" si="21"/>
        <v>22.154599626697763</v>
      </c>
      <c r="Q257" t="s">
        <v>275</v>
      </c>
      <c r="R257" t="s">
        <v>99</v>
      </c>
      <c r="S257" s="68" t="s">
        <v>347</v>
      </c>
      <c r="AD257" s="37"/>
      <c r="AE257" s="37"/>
      <c r="AF257" s="29"/>
      <c r="AG257" s="29"/>
      <c r="AH257" s="48"/>
      <c r="AI257" s="37"/>
      <c r="AJ257" t="s">
        <v>125</v>
      </c>
    </row>
    <row r="258" spans="1:36" s="36" customFormat="1" ht="15" x14ac:dyDescent="0.25">
      <c r="A258" s="29"/>
      <c r="B258" s="29"/>
      <c r="C258" s="29"/>
      <c r="D258" s="30"/>
      <c r="E258" s="31"/>
      <c r="F258" s="32"/>
      <c r="G258" s="33"/>
      <c r="H258" s="31"/>
      <c r="I258" s="32"/>
      <c r="J258" s="33"/>
      <c r="K258" s="31"/>
      <c r="L258" s="32"/>
      <c r="M258" s="33"/>
      <c r="N258" s="34"/>
      <c r="O258" s="35"/>
      <c r="P258" s="35"/>
      <c r="Q258" s="29"/>
      <c r="R258" s="29"/>
      <c r="S258" s="72"/>
      <c r="AD258" s="37"/>
      <c r="AE258" s="37"/>
      <c r="AF258" s="29"/>
      <c r="AG258" s="29"/>
      <c r="AH258" s="48"/>
      <c r="AI258" s="37"/>
      <c r="AJ258" s="29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6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6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6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6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6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6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6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6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6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6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6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6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6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6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6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6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6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6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6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6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6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6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6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6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6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6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6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6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68"/>
      <c r="AD288" s="37"/>
      <c r="AE288" s="37"/>
      <c r="AF288" s="29"/>
      <c r="AG288" s="29"/>
      <c r="AH288" s="48"/>
      <c r="AI288" s="37"/>
      <c r="AJ288"/>
    </row>
    <row r="289" spans="1:36" s="65" customFormat="1" ht="15" x14ac:dyDescent="0.25">
      <c r="A289" s="58"/>
      <c r="B289" s="58"/>
      <c r="C289" s="58"/>
      <c r="D289" s="59"/>
      <c r="E289" s="60"/>
      <c r="F289" s="61"/>
      <c r="G289" s="62"/>
      <c r="H289" s="60"/>
      <c r="I289" s="61"/>
      <c r="J289" s="62"/>
      <c r="K289" s="60"/>
      <c r="L289" s="61"/>
      <c r="M289" s="62"/>
      <c r="N289" s="63"/>
      <c r="O289" s="64"/>
      <c r="P289" s="64"/>
      <c r="Q289" s="58"/>
      <c r="R289" s="58"/>
      <c r="S289" s="69"/>
      <c r="AD289" s="66"/>
      <c r="AE289" s="66"/>
      <c r="AF289" s="58"/>
      <c r="AG289" s="58"/>
      <c r="AH289" s="67"/>
      <c r="AI289" s="66"/>
      <c r="AJ289" s="58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6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6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6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6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6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6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6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6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6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6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6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6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6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6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6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6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6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6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6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6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6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6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6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6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6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6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6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6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6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6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6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6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6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6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6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6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6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6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6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6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6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6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6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6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6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6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6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6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6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6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6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6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6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6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6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6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6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6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6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6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6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6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6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6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6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6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6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6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6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6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6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6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6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6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6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6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6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6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6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6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6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6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6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6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6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6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6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6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6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6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6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6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6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6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6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6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6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6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6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6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6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6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6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6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6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6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6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6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6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6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6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6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6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6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6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6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6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6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6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6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6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6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6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6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6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6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6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72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6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6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6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6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6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6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6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6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6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6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6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6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6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6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6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6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6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6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6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6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6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6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6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6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6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6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6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6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6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6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6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72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6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6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6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6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6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6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6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6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6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6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6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6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6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6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6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6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6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6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6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6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6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6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6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6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6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6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6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6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6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6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6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6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6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6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6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6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6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6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6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6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6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6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6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6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6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6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6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6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6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6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6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6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6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6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6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6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6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6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6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6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6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6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6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6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6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6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6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6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6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6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6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6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6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6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6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6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6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6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6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6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6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6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6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6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6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6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6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6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6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6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6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6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6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6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6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6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6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6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6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6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6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6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6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6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6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6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6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6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6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6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6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6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6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6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6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6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6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6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6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6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6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6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6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6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6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6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6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6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6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6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6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6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6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6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6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6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6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6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6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6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6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6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6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6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6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6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6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6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6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6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6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6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6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6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6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6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6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6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6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6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6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6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6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6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6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6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6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6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6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6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6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6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6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6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6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6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6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6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6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6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6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6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6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6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6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6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6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6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6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6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6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6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6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6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6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72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6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6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6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6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6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6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6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6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6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6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6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6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6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6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6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6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6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6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6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6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6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6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6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6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6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6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6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6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6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6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6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6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6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6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6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6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6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6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6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6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6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72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6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6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6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6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6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6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6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6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6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6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6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6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6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6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6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6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6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6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6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6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6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6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6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6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6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6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6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6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6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6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6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6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6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6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6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6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6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6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6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6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6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6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6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6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6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6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6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6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6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6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6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6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6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6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6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6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6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6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6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6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6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6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6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6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6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6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6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6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6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6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6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6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6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6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6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6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6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6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6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6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6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6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6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6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6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6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6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6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6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6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6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6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6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6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6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6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6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6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6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6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6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6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6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6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6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6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6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6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6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6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6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6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6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6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6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6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6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6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6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6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6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6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6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6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6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6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6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6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6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6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6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6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6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6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6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6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6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6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6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6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6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6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6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6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6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6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6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6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6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6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6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6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6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6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6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6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6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6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6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6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6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6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6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6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6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6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6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6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6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6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6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6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6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6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6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6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6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6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6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6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6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6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6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6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6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6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6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6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6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6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6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6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6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6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6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6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6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6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6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6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6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6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6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6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6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6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6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6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6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6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6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6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6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6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6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6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6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6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6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6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6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6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6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6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6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6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6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6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6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6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6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6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6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6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6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6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6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6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6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6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6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72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6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6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6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6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6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6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6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6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6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6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6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6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6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6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6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6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6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6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6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6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6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6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6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6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6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6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6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6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6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6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6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6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6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6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6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6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6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6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6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6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6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6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6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6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6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6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6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6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6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6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6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6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6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6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6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6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6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6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6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6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68"/>
    </row>
    <row r="991" spans="1:19" ht="15" x14ac:dyDescent="0.25">
      <c r="D991" s="20" t="str">
        <f t="shared" ref="D991:D993" si="22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22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22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2021-10-07T15:52:49Z</dcterms:modified>
</cp:coreProperties>
</file>